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nancialservices-consulting.maxcorp.maximus\Richmond\Richmond\Shared Files\Caps2023\MA-ST SWCAP\Fixed Costs\"/>
    </mc:Choice>
  </mc:AlternateContent>
  <xr:revisionPtr revIDLastSave="0" documentId="8_{F342C67D-3455-4545-B7EF-374B0897FAF5}" xr6:coauthVersionLast="47" xr6:coauthVersionMax="47" xr10:uidLastSave="{00000000-0000-0000-0000-000000000000}"/>
  <bookViews>
    <workbookView xWindow="-108" yWindow="-108" windowWidth="23256" windowHeight="13896" tabRatio="812" firstSheet="4" activeTab="4" xr2:uid="{00000000-000D-0000-FFFF-FFFF00000000}"/>
  </bookViews>
  <sheets>
    <sheet name="total reconcile" sheetId="18" state="hidden" r:id="rId1"/>
    <sheet name="reconcile" sheetId="9" state="hidden" r:id="rId2"/>
    <sheet name="Roll Forward Calculation" sheetId="1" state="hidden" r:id="rId3"/>
    <sheet name="Summary of Roll Forwards" sheetId="7" state="hidden" r:id="rId4"/>
    <sheet name="Summary of Fixed Costs" sheetId="8" r:id="rId5"/>
    <sheet name="Notes" sheetId="13" state="hidden" r:id="rId6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5">Notes!$A$1:$I$49</definedName>
    <definedName name="_xlnm.Print_Area" localSheetId="1">reconcile!$A$1:$D$8</definedName>
    <definedName name="_xlnm.Print_Area" localSheetId="2">'Roll Forward Calculation'!$C$4:$BS$176</definedName>
    <definedName name="_xlnm.Print_Area" localSheetId="4">'Summary of Fixed Costs'!$A$4:$AJ$172</definedName>
    <definedName name="_xlnm.Print_Area" localSheetId="3">'Summary of Roll Forwards'!$A$2:$AJ$169</definedName>
    <definedName name="_xlnm.Print_Area" localSheetId="0">'total reconcile'!$A$1:$C$34</definedName>
    <definedName name="_xlnm.Print_Titles" localSheetId="2">'Roll Forward Calculation'!$C:$C,'Roll Forward Calculation'!$4:$7</definedName>
    <definedName name="_xlnm.Print_Titles" localSheetId="4">'Summary of Fixed Costs'!$A:$A,'Summary of Fixed Costs'!$4:$6</definedName>
    <definedName name="_xlnm.Print_Titles" localSheetId="3">'Summary of Roll Forwards'!$A:$A,'Summary of Roll Forwards'!$2:$3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3" i="1" l="1"/>
  <c r="F9" i="9" s="1"/>
  <c r="G9" i="9" s="1"/>
  <c r="Z5" i="9"/>
  <c r="Z7" i="9"/>
  <c r="V5" i="9"/>
  <c r="V7" i="9"/>
  <c r="N170" i="1"/>
  <c r="O170" i="1" s="1"/>
  <c r="R170" i="1"/>
  <c r="H166" i="7" s="1"/>
  <c r="V170" i="1"/>
  <c r="W170" i="1" s="1"/>
  <c r="Z170" i="1"/>
  <c r="AA170" i="1" s="1"/>
  <c r="BN170" i="1"/>
  <c r="BO170" i="1" s="1"/>
  <c r="C170" i="1"/>
  <c r="W20" i="9"/>
  <c r="N129" i="1"/>
  <c r="O129" i="1" s="1"/>
  <c r="R129" i="1"/>
  <c r="H125" i="7" s="1"/>
  <c r="V129" i="1"/>
  <c r="W129" i="1" s="1"/>
  <c r="BN129" i="1"/>
  <c r="C129" i="1"/>
  <c r="A129" i="1"/>
  <c r="A130" i="1"/>
  <c r="BN74" i="1"/>
  <c r="BN71" i="1"/>
  <c r="BN56" i="1"/>
  <c r="BN53" i="1"/>
  <c r="BN50" i="1"/>
  <c r="BN47" i="1"/>
  <c r="BN44" i="1"/>
  <c r="BN38" i="1"/>
  <c r="BN35" i="1"/>
  <c r="BN17" i="1"/>
  <c r="BN14" i="1"/>
  <c r="BN11" i="1"/>
  <c r="BN8" i="1"/>
  <c r="AT170" i="1" l="1"/>
  <c r="AU170" i="1" s="1"/>
  <c r="F129" i="1"/>
  <c r="G129" i="1" s="1"/>
  <c r="AT129" i="1"/>
  <c r="AU129" i="1" s="1"/>
  <c r="J170" i="1"/>
  <c r="K170" i="1" s="1"/>
  <c r="F170" i="1"/>
  <c r="G170" i="1" s="1"/>
  <c r="L166" i="7"/>
  <c r="F125" i="7"/>
  <c r="F166" i="7"/>
  <c r="J125" i="7"/>
  <c r="J129" i="1"/>
  <c r="J166" i="7"/>
  <c r="AP170" i="1"/>
  <c r="S170" i="1"/>
  <c r="Z129" i="1"/>
  <c r="BO129" i="1"/>
  <c r="AP129" i="1"/>
  <c r="S129" i="1"/>
  <c r="BN20" i="1"/>
  <c r="BO20" i="1" s="1"/>
  <c r="BL173" i="1"/>
  <c r="BN41" i="1"/>
  <c r="BN101" i="1"/>
  <c r="BN124" i="1"/>
  <c r="BO35" i="1"/>
  <c r="BO71" i="1"/>
  <c r="BN25" i="1"/>
  <c r="BN10" i="1"/>
  <c r="BO10" i="1" s="1"/>
  <c r="BN161" i="1"/>
  <c r="BO161" i="1" s="1"/>
  <c r="BO11" i="1"/>
  <c r="BN16" i="1"/>
  <c r="BO16" i="1" s="1"/>
  <c r="BN26" i="1"/>
  <c r="BO47" i="1"/>
  <c r="BN62" i="1"/>
  <c r="BO62" i="1" s="1"/>
  <c r="BN167" i="1"/>
  <c r="BO167" i="1" s="1"/>
  <c r="BN77" i="1"/>
  <c r="BN155" i="1"/>
  <c r="BO155" i="1" s="1"/>
  <c r="BN149" i="1"/>
  <c r="BO149" i="1" s="1"/>
  <c r="BO17" i="1"/>
  <c r="BN22" i="1"/>
  <c r="BO22" i="1" s="1"/>
  <c r="BN32" i="1"/>
  <c r="BO32" i="1" s="1"/>
  <c r="BO53" i="1"/>
  <c r="BN68" i="1"/>
  <c r="BO68" i="1" s="1"/>
  <c r="BN83" i="1"/>
  <c r="BO83" i="1" s="1"/>
  <c r="BN143" i="1"/>
  <c r="BO143" i="1" s="1"/>
  <c r="BO38" i="1"/>
  <c r="BO74" i="1"/>
  <c r="BN113" i="1"/>
  <c r="BN28" i="1"/>
  <c r="BO28" i="1" s="1"/>
  <c r="BN80" i="1"/>
  <c r="BO80" i="1" s="1"/>
  <c r="BN86" i="1"/>
  <c r="BO86" i="1" s="1"/>
  <c r="BN92" i="1"/>
  <c r="BO92" i="1" s="1"/>
  <c r="BN98" i="1"/>
  <c r="BO98" i="1" s="1"/>
  <c r="BN104" i="1"/>
  <c r="BO104" i="1" s="1"/>
  <c r="BN110" i="1"/>
  <c r="BO110" i="1" s="1"/>
  <c r="BN116" i="1"/>
  <c r="BO116" i="1" s="1"/>
  <c r="BN122" i="1"/>
  <c r="BO122" i="1" s="1"/>
  <c r="BN127" i="1"/>
  <c r="BO127" i="1" s="1"/>
  <c r="BN134" i="1"/>
  <c r="BO134" i="1" s="1"/>
  <c r="BN140" i="1"/>
  <c r="BO140" i="1" s="1"/>
  <c r="BN146" i="1"/>
  <c r="BO146" i="1" s="1"/>
  <c r="BN152" i="1"/>
  <c r="BO152" i="1" s="1"/>
  <c r="BN158" i="1"/>
  <c r="BO158" i="1" s="1"/>
  <c r="BO56" i="1"/>
  <c r="BN95" i="1"/>
  <c r="BO95" i="1" s="1"/>
  <c r="BN137" i="1"/>
  <c r="BO137" i="1" s="1"/>
  <c r="BM173" i="1"/>
  <c r="J20" i="9" s="1"/>
  <c r="K20" i="9" s="1"/>
  <c r="BO8" i="1"/>
  <c r="BN13" i="1"/>
  <c r="BN23" i="1"/>
  <c r="BO23" i="1" s="1"/>
  <c r="BO44" i="1"/>
  <c r="BN59" i="1"/>
  <c r="BO59" i="1" s="1"/>
  <c r="BN164" i="1"/>
  <c r="BO164" i="1" s="1"/>
  <c r="BN89" i="1"/>
  <c r="BN131" i="1"/>
  <c r="BO131" i="1" s="1"/>
  <c r="BN171" i="1"/>
  <c r="BO171" i="1" s="1"/>
  <c r="BN107" i="1"/>
  <c r="BO107" i="1" s="1"/>
  <c r="BN119" i="1"/>
  <c r="BO119" i="1" s="1"/>
  <c r="BO14" i="1"/>
  <c r="BN19" i="1"/>
  <c r="BO19" i="1" s="1"/>
  <c r="BN29" i="1"/>
  <c r="BO50" i="1"/>
  <c r="BN65" i="1"/>
  <c r="BN9" i="1"/>
  <c r="BN12" i="1"/>
  <c r="BN15" i="1"/>
  <c r="BN18" i="1"/>
  <c r="BO18" i="1" s="1"/>
  <c r="BN21" i="1"/>
  <c r="BO21" i="1" s="1"/>
  <c r="BN24" i="1"/>
  <c r="BN27" i="1"/>
  <c r="BN30" i="1"/>
  <c r="BO30" i="1" s="1"/>
  <c r="BN33" i="1"/>
  <c r="BO33" i="1" s="1"/>
  <c r="BN36" i="1"/>
  <c r="BN39" i="1"/>
  <c r="BN42" i="1"/>
  <c r="BO42" i="1" s="1"/>
  <c r="BN45" i="1"/>
  <c r="BO45" i="1" s="1"/>
  <c r="BN48" i="1"/>
  <c r="BN51" i="1"/>
  <c r="BO51" i="1" s="1"/>
  <c r="BN54" i="1"/>
  <c r="BO54" i="1" s="1"/>
  <c r="BN57" i="1"/>
  <c r="BO57" i="1" s="1"/>
  <c r="BN60" i="1"/>
  <c r="BN63" i="1"/>
  <c r="BO63" i="1" s="1"/>
  <c r="BN66" i="1"/>
  <c r="BO66" i="1" s="1"/>
  <c r="BN69" i="1"/>
  <c r="BO69" i="1" s="1"/>
  <c r="BN72" i="1"/>
  <c r="BO72" i="1" s="1"/>
  <c r="BN75" i="1"/>
  <c r="BO75" i="1" s="1"/>
  <c r="BN78" i="1"/>
  <c r="BO78" i="1" s="1"/>
  <c r="BN81" i="1"/>
  <c r="BO81" i="1" s="1"/>
  <c r="BN84" i="1"/>
  <c r="BO84" i="1" s="1"/>
  <c r="BN87" i="1"/>
  <c r="BO87" i="1" s="1"/>
  <c r="BN90" i="1"/>
  <c r="BO90" i="1" s="1"/>
  <c r="BN93" i="1"/>
  <c r="BO93" i="1" s="1"/>
  <c r="BN96" i="1"/>
  <c r="BO96" i="1" s="1"/>
  <c r="BN99" i="1"/>
  <c r="BO99" i="1" s="1"/>
  <c r="BN102" i="1"/>
  <c r="BO102" i="1" s="1"/>
  <c r="BN105" i="1"/>
  <c r="BO105" i="1" s="1"/>
  <c r="BN108" i="1"/>
  <c r="BO108" i="1" s="1"/>
  <c r="BN111" i="1"/>
  <c r="BO111" i="1" s="1"/>
  <c r="BN114" i="1"/>
  <c r="BO114" i="1" s="1"/>
  <c r="BN117" i="1"/>
  <c r="BO117" i="1" s="1"/>
  <c r="BN120" i="1"/>
  <c r="BO120" i="1" s="1"/>
  <c r="BN125" i="1"/>
  <c r="BO125" i="1" s="1"/>
  <c r="BN128" i="1"/>
  <c r="BO128" i="1" s="1"/>
  <c r="BN132" i="1"/>
  <c r="BO132" i="1" s="1"/>
  <c r="BN135" i="1"/>
  <c r="BO135" i="1" s="1"/>
  <c r="BN138" i="1"/>
  <c r="BO138" i="1" s="1"/>
  <c r="BN141" i="1"/>
  <c r="BO141" i="1" s="1"/>
  <c r="BN144" i="1"/>
  <c r="BO144" i="1" s="1"/>
  <c r="BN147" i="1"/>
  <c r="BO147" i="1" s="1"/>
  <c r="BN150" i="1"/>
  <c r="BO150" i="1" s="1"/>
  <c r="BN153" i="1"/>
  <c r="BO153" i="1" s="1"/>
  <c r="BN156" i="1"/>
  <c r="BO156" i="1" s="1"/>
  <c r="BN159" i="1"/>
  <c r="BN162" i="1"/>
  <c r="BO162" i="1" s="1"/>
  <c r="BN165" i="1"/>
  <c r="BO165" i="1" s="1"/>
  <c r="BN168" i="1"/>
  <c r="BO168" i="1" s="1"/>
  <c r="BN31" i="1"/>
  <c r="BO31" i="1" s="1"/>
  <c r="BN34" i="1"/>
  <c r="BO34" i="1" s="1"/>
  <c r="BN37" i="1"/>
  <c r="BN40" i="1"/>
  <c r="BO40" i="1" s="1"/>
  <c r="BN43" i="1"/>
  <c r="BO43" i="1" s="1"/>
  <c r="BN46" i="1"/>
  <c r="BO46" i="1" s="1"/>
  <c r="BN49" i="1"/>
  <c r="BN52" i="1"/>
  <c r="BO52" i="1" s="1"/>
  <c r="BN55" i="1"/>
  <c r="BO55" i="1" s="1"/>
  <c r="BN58" i="1"/>
  <c r="BO58" i="1" s="1"/>
  <c r="BN61" i="1"/>
  <c r="BN64" i="1"/>
  <c r="BO64" i="1" s="1"/>
  <c r="BN67" i="1"/>
  <c r="BO67" i="1" s="1"/>
  <c r="BN70" i="1"/>
  <c r="BO70" i="1" s="1"/>
  <c r="BN73" i="1"/>
  <c r="BO73" i="1" s="1"/>
  <c r="BN76" i="1"/>
  <c r="BO76" i="1" s="1"/>
  <c r="BN79" i="1"/>
  <c r="BO79" i="1" s="1"/>
  <c r="BN82" i="1"/>
  <c r="BO82" i="1" s="1"/>
  <c r="BN85" i="1"/>
  <c r="BO85" i="1" s="1"/>
  <c r="BN88" i="1"/>
  <c r="BO88" i="1" s="1"/>
  <c r="BN91" i="1"/>
  <c r="BO91" i="1" s="1"/>
  <c r="BN94" i="1"/>
  <c r="BO94" i="1" s="1"/>
  <c r="BN97" i="1"/>
  <c r="BO97" i="1" s="1"/>
  <c r="BN100" i="1"/>
  <c r="BO100" i="1" s="1"/>
  <c r="BN103" i="1"/>
  <c r="BO103" i="1" s="1"/>
  <c r="BN106" i="1"/>
  <c r="BO106" i="1" s="1"/>
  <c r="BN109" i="1"/>
  <c r="BO109" i="1" s="1"/>
  <c r="BN112" i="1"/>
  <c r="BO112" i="1" s="1"/>
  <c r="BN115" i="1"/>
  <c r="BO115" i="1" s="1"/>
  <c r="BN118" i="1"/>
  <c r="BO118" i="1" s="1"/>
  <c r="BN121" i="1"/>
  <c r="BO121" i="1" s="1"/>
  <c r="BN123" i="1"/>
  <c r="BO123" i="1" s="1"/>
  <c r="BN126" i="1"/>
  <c r="BO126" i="1" s="1"/>
  <c r="BN130" i="1"/>
  <c r="BO130" i="1" s="1"/>
  <c r="BN133" i="1"/>
  <c r="BO133" i="1" s="1"/>
  <c r="BN136" i="1"/>
  <c r="BN139" i="1"/>
  <c r="BO139" i="1" s="1"/>
  <c r="BN142" i="1"/>
  <c r="BO142" i="1" s="1"/>
  <c r="BN145" i="1"/>
  <c r="BO145" i="1" s="1"/>
  <c r="BN148" i="1"/>
  <c r="BN151" i="1"/>
  <c r="BO151" i="1" s="1"/>
  <c r="BN154" i="1"/>
  <c r="BO154" i="1" s="1"/>
  <c r="BN157" i="1"/>
  <c r="BO157" i="1" s="1"/>
  <c r="BN160" i="1"/>
  <c r="BN163" i="1"/>
  <c r="BO163" i="1" s="1"/>
  <c r="BN166" i="1"/>
  <c r="BO166" i="1" s="1"/>
  <c r="BN169" i="1"/>
  <c r="BO169" i="1" s="1"/>
  <c r="V14" i="1"/>
  <c r="J10" i="7" s="1"/>
  <c r="V33" i="1"/>
  <c r="J29" i="7" s="1"/>
  <c r="V41" i="1"/>
  <c r="J37" i="7" s="1"/>
  <c r="V42" i="1"/>
  <c r="J38" i="7" s="1"/>
  <c r="V50" i="1"/>
  <c r="J46" i="7" s="1"/>
  <c r="V66" i="1"/>
  <c r="J62" i="7" s="1"/>
  <c r="V73" i="1"/>
  <c r="J69" i="7" s="1"/>
  <c r="V74" i="1"/>
  <c r="J70" i="7" s="1"/>
  <c r="V82" i="1"/>
  <c r="J78" i="7" s="1"/>
  <c r="V98" i="1"/>
  <c r="J94" i="7" s="1"/>
  <c r="V105" i="1"/>
  <c r="J101" i="7" s="1"/>
  <c r="V130" i="1"/>
  <c r="J126" i="7" s="1"/>
  <c r="V137" i="1"/>
  <c r="J133" i="7" s="1"/>
  <c r="V160" i="1"/>
  <c r="J156" i="7" s="1"/>
  <c r="R22" i="1"/>
  <c r="H18" i="7" s="1"/>
  <c r="R26" i="1"/>
  <c r="H22" i="7" s="1"/>
  <c r="R37" i="1"/>
  <c r="H33" i="7" s="1"/>
  <c r="R39" i="1"/>
  <c r="H35" i="7" s="1"/>
  <c r="R50" i="1"/>
  <c r="H46" i="7" s="1"/>
  <c r="R54" i="1"/>
  <c r="H50" i="7" s="1"/>
  <c r="R69" i="1"/>
  <c r="H65" i="7" s="1"/>
  <c r="R79" i="1"/>
  <c r="H75" i="7" s="1"/>
  <c r="R82" i="1"/>
  <c r="H78" i="7" s="1"/>
  <c r="R93" i="1"/>
  <c r="H89" i="7" s="1"/>
  <c r="R107" i="1"/>
  <c r="H103" i="7" s="1"/>
  <c r="R117" i="1"/>
  <c r="H113" i="7" s="1"/>
  <c r="R124" i="1"/>
  <c r="H120" i="7" s="1"/>
  <c r="R149" i="1"/>
  <c r="H145" i="7" s="1"/>
  <c r="R157" i="1"/>
  <c r="H153" i="7" s="1"/>
  <c r="N14" i="1"/>
  <c r="F10" i="7" s="1"/>
  <c r="N27" i="1"/>
  <c r="F23" i="7" s="1"/>
  <c r="N35" i="1"/>
  <c r="F31" i="7" s="1"/>
  <c r="N38" i="1"/>
  <c r="F34" i="7" s="1"/>
  <c r="N46" i="1"/>
  <c r="F42" i="7" s="1"/>
  <c r="N59" i="1"/>
  <c r="F55" i="7" s="1"/>
  <c r="N66" i="1"/>
  <c r="F62" i="7" s="1"/>
  <c r="N74" i="1"/>
  <c r="F70" i="7" s="1"/>
  <c r="N76" i="1"/>
  <c r="F72" i="7" s="1"/>
  <c r="N82" i="1"/>
  <c r="F78" i="7" s="1"/>
  <c r="N90" i="1"/>
  <c r="F86" i="7" s="1"/>
  <c r="N98" i="1"/>
  <c r="F94" i="7" s="1"/>
  <c r="N106" i="1"/>
  <c r="F102" i="7" s="1"/>
  <c r="N108" i="1"/>
  <c r="F104" i="7" s="1"/>
  <c r="N114" i="1"/>
  <c r="F110" i="7" s="1"/>
  <c r="N122" i="1"/>
  <c r="F118" i="7" s="1"/>
  <c r="N130" i="1"/>
  <c r="F126" i="7" s="1"/>
  <c r="N138" i="1"/>
  <c r="F134" i="7" s="1"/>
  <c r="N140" i="1"/>
  <c r="F136" i="7" s="1"/>
  <c r="N146" i="1"/>
  <c r="F142" i="7" s="1"/>
  <c r="N154" i="1"/>
  <c r="F150" i="7" s="1"/>
  <c r="N162" i="1"/>
  <c r="F158" i="7" s="1"/>
  <c r="N171" i="1"/>
  <c r="F167" i="7" s="1"/>
  <c r="N8" i="1"/>
  <c r="O8" i="1" s="1"/>
  <c r="V13" i="1"/>
  <c r="J9" i="7" s="1"/>
  <c r="V20" i="1"/>
  <c r="J16" i="7" s="1"/>
  <c r="V22" i="1"/>
  <c r="V24" i="1"/>
  <c r="J20" i="7" s="1"/>
  <c r="V38" i="1"/>
  <c r="J34" i="7" s="1"/>
  <c r="V49" i="1"/>
  <c r="J45" i="7" s="1"/>
  <c r="V56" i="1"/>
  <c r="J52" i="7" s="1"/>
  <c r="V57" i="1"/>
  <c r="V58" i="1"/>
  <c r="J54" i="7" s="1"/>
  <c r="V59" i="1"/>
  <c r="J55" i="7" s="1"/>
  <c r="V68" i="1"/>
  <c r="J64" i="7" s="1"/>
  <c r="V72" i="1"/>
  <c r="J68" i="7" s="1"/>
  <c r="V75" i="1"/>
  <c r="J71" i="7" s="1"/>
  <c r="V76" i="1"/>
  <c r="J72" i="7" s="1"/>
  <c r="V86" i="1"/>
  <c r="J82" i="7" s="1"/>
  <c r="V88" i="1"/>
  <c r="J84" i="7" s="1"/>
  <c r="V89" i="1"/>
  <c r="J85" i="7" s="1"/>
  <c r="V90" i="1"/>
  <c r="J86" i="7" s="1"/>
  <c r="V94" i="1"/>
  <c r="J90" i="7" s="1"/>
  <c r="V112" i="1"/>
  <c r="J108" i="7" s="1"/>
  <c r="V113" i="1"/>
  <c r="J109" i="7" s="1"/>
  <c r="V120" i="1"/>
  <c r="J116" i="7" s="1"/>
  <c r="V121" i="1"/>
  <c r="J117" i="7" s="1"/>
  <c r="V122" i="1"/>
  <c r="J118" i="7" s="1"/>
  <c r="V128" i="1"/>
  <c r="J124" i="7" s="1"/>
  <c r="V131" i="1"/>
  <c r="J127" i="7" s="1"/>
  <c r="V132" i="1"/>
  <c r="J128" i="7" s="1"/>
  <c r="V136" i="1"/>
  <c r="J132" i="7" s="1"/>
  <c r="V150" i="1"/>
  <c r="J146" i="7" s="1"/>
  <c r="V152" i="1"/>
  <c r="J148" i="7" s="1"/>
  <c r="V153" i="1"/>
  <c r="J149" i="7" s="1"/>
  <c r="V159" i="1"/>
  <c r="J155" i="7" s="1"/>
  <c r="V162" i="1"/>
  <c r="J158" i="7" s="1"/>
  <c r="V164" i="1"/>
  <c r="J160" i="7" s="1"/>
  <c r="V166" i="1"/>
  <c r="J162" i="7" s="1"/>
  <c r="V167" i="1"/>
  <c r="J163" i="7" s="1"/>
  <c r="V168" i="1"/>
  <c r="J164" i="7" s="1"/>
  <c r="R11" i="1"/>
  <c r="H7" i="7" s="1"/>
  <c r="R12" i="1"/>
  <c r="H8" i="7" s="1"/>
  <c r="R13" i="1"/>
  <c r="H9" i="7" s="1"/>
  <c r="R14" i="1"/>
  <c r="H10" i="7" s="1"/>
  <c r="R21" i="1"/>
  <c r="H17" i="7" s="1"/>
  <c r="R23" i="1"/>
  <c r="H19" i="7" s="1"/>
  <c r="R25" i="1"/>
  <c r="H21" i="7" s="1"/>
  <c r="R36" i="1"/>
  <c r="H32" i="7" s="1"/>
  <c r="R38" i="1"/>
  <c r="H34" i="7" s="1"/>
  <c r="R42" i="1"/>
  <c r="H38" i="7" s="1"/>
  <c r="R45" i="1"/>
  <c r="H41" i="7" s="1"/>
  <c r="R46" i="1"/>
  <c r="H42" i="7" s="1"/>
  <c r="R58" i="1"/>
  <c r="H54" i="7" s="1"/>
  <c r="R61" i="1"/>
  <c r="H57" i="7" s="1"/>
  <c r="R63" i="1"/>
  <c r="H59" i="7" s="1"/>
  <c r="R64" i="1"/>
  <c r="H60" i="7" s="1"/>
  <c r="R68" i="1"/>
  <c r="H64" i="7" s="1"/>
  <c r="R78" i="1"/>
  <c r="H74" i="7" s="1"/>
  <c r="R85" i="1"/>
  <c r="H81" i="7" s="1"/>
  <c r="R89" i="1"/>
  <c r="H85" i="7" s="1"/>
  <c r="R94" i="1"/>
  <c r="H90" i="7" s="1"/>
  <c r="R96" i="1"/>
  <c r="H92" i="7" s="1"/>
  <c r="R98" i="1"/>
  <c r="H94" i="7" s="1"/>
  <c r="R100" i="1"/>
  <c r="H96" i="7" s="1"/>
  <c r="R101" i="1"/>
  <c r="H97" i="7" s="1"/>
  <c r="R103" i="1"/>
  <c r="H99" i="7" s="1"/>
  <c r="R104" i="1"/>
  <c r="R106" i="1"/>
  <c r="H102" i="7" s="1"/>
  <c r="R109" i="1"/>
  <c r="H105" i="7" s="1"/>
  <c r="R110" i="1"/>
  <c r="H106" i="7" s="1"/>
  <c r="R114" i="1"/>
  <c r="H110" i="7" s="1"/>
  <c r="R122" i="1"/>
  <c r="H118" i="7" s="1"/>
  <c r="R125" i="1"/>
  <c r="H121" i="7" s="1"/>
  <c r="R126" i="1"/>
  <c r="H122" i="7" s="1"/>
  <c r="R130" i="1"/>
  <c r="H126" i="7" s="1"/>
  <c r="R132" i="1"/>
  <c r="H128" i="7" s="1"/>
  <c r="R135" i="1"/>
  <c r="H131" i="7" s="1"/>
  <c r="R136" i="1"/>
  <c r="H132" i="7" s="1"/>
  <c r="R138" i="1"/>
  <c r="H134" i="7" s="1"/>
  <c r="R139" i="1"/>
  <c r="H135" i="7" s="1"/>
  <c r="R141" i="1"/>
  <c r="H137" i="7" s="1"/>
  <c r="R142" i="1"/>
  <c r="H138" i="7" s="1"/>
  <c r="R146" i="1"/>
  <c r="H142" i="7" s="1"/>
  <c r="R147" i="1"/>
  <c r="H143" i="7" s="1"/>
  <c r="R154" i="1"/>
  <c r="H150" i="7" s="1"/>
  <c r="R158" i="1"/>
  <c r="H154" i="7" s="1"/>
  <c r="R159" i="1"/>
  <c r="H155" i="7" s="1"/>
  <c r="R160" i="1"/>
  <c r="R162" i="1"/>
  <c r="H158" i="7" s="1"/>
  <c r="R167" i="1"/>
  <c r="H163" i="7" s="1"/>
  <c r="R171" i="1"/>
  <c r="H167" i="7" s="1"/>
  <c r="Q173" i="1"/>
  <c r="J8" i="9" s="1"/>
  <c r="N9" i="1"/>
  <c r="F5" i="7" s="1"/>
  <c r="N11" i="1"/>
  <c r="F7" i="7" s="1"/>
  <c r="N16" i="1"/>
  <c r="F12" i="7" s="1"/>
  <c r="N17" i="1"/>
  <c r="F13" i="7" s="1"/>
  <c r="N18" i="1"/>
  <c r="F14" i="7" s="1"/>
  <c r="N24" i="1"/>
  <c r="F20" i="7" s="1"/>
  <c r="N25" i="1"/>
  <c r="F21" i="7" s="1"/>
  <c r="N26" i="1"/>
  <c r="F22" i="7" s="1"/>
  <c r="N29" i="1"/>
  <c r="F25" i="7" s="1"/>
  <c r="N33" i="1"/>
  <c r="F29" i="7" s="1"/>
  <c r="N37" i="1"/>
  <c r="F33" i="7" s="1"/>
  <c r="N40" i="1"/>
  <c r="F36" i="7" s="1"/>
  <c r="N41" i="1"/>
  <c r="F37" i="7" s="1"/>
  <c r="N43" i="1"/>
  <c r="F39" i="7" s="1"/>
  <c r="N48" i="1"/>
  <c r="F44" i="7" s="1"/>
  <c r="N49" i="1"/>
  <c r="F45" i="7" s="1"/>
  <c r="N50" i="1"/>
  <c r="F46" i="7" s="1"/>
  <c r="N57" i="1"/>
  <c r="F53" i="7" s="1"/>
  <c r="N58" i="1"/>
  <c r="F54" i="7" s="1"/>
  <c r="N61" i="1"/>
  <c r="F57" i="7" s="1"/>
  <c r="N67" i="1"/>
  <c r="F63" i="7" s="1"/>
  <c r="N68" i="1"/>
  <c r="F64" i="7" s="1"/>
  <c r="N69" i="1"/>
  <c r="F65" i="7" s="1"/>
  <c r="N70" i="1"/>
  <c r="F66" i="7" s="1"/>
  <c r="N72" i="1"/>
  <c r="F68" i="7" s="1"/>
  <c r="N78" i="1"/>
  <c r="F74" i="7" s="1"/>
  <c r="N80" i="1"/>
  <c r="F76" i="7" s="1"/>
  <c r="N81" i="1"/>
  <c r="F77" i="7" s="1"/>
  <c r="N86" i="1"/>
  <c r="F82" i="7" s="1"/>
  <c r="N93" i="1"/>
  <c r="F89" i="7" s="1"/>
  <c r="N100" i="1"/>
  <c r="F96" i="7" s="1"/>
  <c r="N101" i="1"/>
  <c r="F97" i="7" s="1"/>
  <c r="N102" i="1"/>
  <c r="F98" i="7" s="1"/>
  <c r="N104" i="1"/>
  <c r="F100" i="7" s="1"/>
  <c r="N110" i="1"/>
  <c r="F106" i="7" s="1"/>
  <c r="N112" i="1"/>
  <c r="F108" i="7" s="1"/>
  <c r="N113" i="1"/>
  <c r="F109" i="7" s="1"/>
  <c r="N118" i="1"/>
  <c r="F114" i="7" s="1"/>
  <c r="N124" i="1"/>
  <c r="F120" i="7" s="1"/>
  <c r="N132" i="1"/>
  <c r="F128" i="7" s="1"/>
  <c r="N133" i="1"/>
  <c r="F129" i="7" s="1"/>
  <c r="N134" i="1"/>
  <c r="F130" i="7" s="1"/>
  <c r="N136" i="1"/>
  <c r="F132" i="7" s="1"/>
  <c r="N142" i="1"/>
  <c r="F138" i="7" s="1"/>
  <c r="N144" i="1"/>
  <c r="F140" i="7" s="1"/>
  <c r="N145" i="1"/>
  <c r="F141" i="7" s="1"/>
  <c r="N150" i="1"/>
  <c r="F146" i="7" s="1"/>
  <c r="N157" i="1"/>
  <c r="F153" i="7" s="1"/>
  <c r="N164" i="1"/>
  <c r="F160" i="7" s="1"/>
  <c r="N165" i="1"/>
  <c r="F161" i="7" s="1"/>
  <c r="N166" i="1"/>
  <c r="F162" i="7" s="1"/>
  <c r="N168" i="1"/>
  <c r="F164" i="7" s="1"/>
  <c r="O46" i="1" l="1"/>
  <c r="S69" i="1"/>
  <c r="K129" i="1"/>
  <c r="AA129" i="1"/>
  <c r="L125" i="7"/>
  <c r="AQ170" i="1"/>
  <c r="BO136" i="1"/>
  <c r="BO60" i="1"/>
  <c r="BO61" i="1"/>
  <c r="BO159" i="1"/>
  <c r="BO15" i="1"/>
  <c r="BO25" i="1"/>
  <c r="BO160" i="1"/>
  <c r="BO48" i="1"/>
  <c r="BO12" i="1"/>
  <c r="BO37" i="1"/>
  <c r="BO113" i="1"/>
  <c r="BO124" i="1"/>
  <c r="BO13" i="1"/>
  <c r="O138" i="1"/>
  <c r="BO49" i="1"/>
  <c r="BO9" i="1"/>
  <c r="BO39" i="1"/>
  <c r="BO101" i="1"/>
  <c r="BO26" i="1"/>
  <c r="BO27" i="1"/>
  <c r="BO24" i="1"/>
  <c r="BO89" i="1"/>
  <c r="AQ129" i="1"/>
  <c r="BO65" i="1"/>
  <c r="BO77" i="1"/>
  <c r="O130" i="1"/>
  <c r="BO148" i="1"/>
  <c r="BO36" i="1"/>
  <c r="BO29" i="1"/>
  <c r="BO41" i="1"/>
  <c r="S93" i="1"/>
  <c r="O114" i="1"/>
  <c r="O171" i="1"/>
  <c r="BN173" i="1"/>
  <c r="O14" i="1"/>
  <c r="O106" i="1"/>
  <c r="O98" i="1"/>
  <c r="S124" i="1"/>
  <c r="O162" i="1"/>
  <c r="O66" i="1"/>
  <c r="O82" i="1"/>
  <c r="W131" i="1"/>
  <c r="W94" i="1"/>
  <c r="W86" i="1"/>
  <c r="S171" i="1"/>
  <c r="W59" i="1"/>
  <c r="O74" i="1"/>
  <c r="S146" i="1"/>
  <c r="W49" i="1"/>
  <c r="S142" i="1"/>
  <c r="O29" i="1"/>
  <c r="S114" i="1"/>
  <c r="O157" i="1"/>
  <c r="S46" i="1"/>
  <c r="S37" i="1"/>
  <c r="O122" i="1"/>
  <c r="S25" i="1"/>
  <c r="H156" i="7"/>
  <c r="S160" i="1"/>
  <c r="H100" i="7"/>
  <c r="S104" i="1"/>
  <c r="V95" i="1"/>
  <c r="J91" i="7" s="1"/>
  <c r="V87" i="1"/>
  <c r="J83" i="7" s="1"/>
  <c r="V79" i="1"/>
  <c r="J75" i="7" s="1"/>
  <c r="V71" i="1"/>
  <c r="J67" i="7" s="1"/>
  <c r="V63" i="1"/>
  <c r="J59" i="7" s="1"/>
  <c r="V55" i="1"/>
  <c r="J51" i="7" s="1"/>
  <c r="V47" i="1"/>
  <c r="J43" i="7" s="1"/>
  <c r="V39" i="1"/>
  <c r="J35" i="7" s="1"/>
  <c r="V31" i="1"/>
  <c r="J27" i="7" s="1"/>
  <c r="V23" i="1"/>
  <c r="J19" i="7" s="1"/>
  <c r="V15" i="1"/>
  <c r="J11" i="7" s="1"/>
  <c r="O154" i="1"/>
  <c r="O112" i="1"/>
  <c r="O69" i="1"/>
  <c r="O26" i="1"/>
  <c r="S157" i="1"/>
  <c r="S100" i="1"/>
  <c r="S21" i="1"/>
  <c r="W167" i="1"/>
  <c r="W13" i="1"/>
  <c r="N32" i="1"/>
  <c r="F28" i="7" s="1"/>
  <c r="M173" i="1"/>
  <c r="J6" i="9" s="1"/>
  <c r="N95" i="1"/>
  <c r="F91" i="7" s="1"/>
  <c r="R131" i="1"/>
  <c r="H127" i="7" s="1"/>
  <c r="V151" i="1"/>
  <c r="J147" i="7" s="1"/>
  <c r="V143" i="1"/>
  <c r="J139" i="7" s="1"/>
  <c r="V135" i="1"/>
  <c r="J131" i="7" s="1"/>
  <c r="V126" i="1"/>
  <c r="J122" i="7" s="1"/>
  <c r="V119" i="1"/>
  <c r="J115" i="7" s="1"/>
  <c r="V111" i="1"/>
  <c r="J107" i="7" s="1"/>
  <c r="V103" i="1"/>
  <c r="J99" i="7" s="1"/>
  <c r="O38" i="1"/>
  <c r="S26" i="1"/>
  <c r="J18" i="7"/>
  <c r="W22" i="1"/>
  <c r="O146" i="1"/>
  <c r="O104" i="1"/>
  <c r="O61" i="1"/>
  <c r="O18" i="1"/>
  <c r="S89" i="1"/>
  <c r="W159" i="1"/>
  <c r="N127" i="1"/>
  <c r="F123" i="7" s="1"/>
  <c r="N96" i="1"/>
  <c r="F92" i="7" s="1"/>
  <c r="R156" i="1"/>
  <c r="H152" i="7" s="1"/>
  <c r="R123" i="1"/>
  <c r="H119" i="7" s="1"/>
  <c r="R108" i="1"/>
  <c r="H104" i="7" s="1"/>
  <c r="R76" i="1"/>
  <c r="H72" i="7" s="1"/>
  <c r="R52" i="1"/>
  <c r="H48" i="7" s="1"/>
  <c r="O72" i="1"/>
  <c r="N159" i="1"/>
  <c r="F155" i="7" s="1"/>
  <c r="N135" i="1"/>
  <c r="F131" i="7" s="1"/>
  <c r="N111" i="1"/>
  <c r="F107" i="7" s="1"/>
  <c r="N71" i="1"/>
  <c r="F67" i="7" s="1"/>
  <c r="N47" i="1"/>
  <c r="F43" i="7" s="1"/>
  <c r="N15" i="1"/>
  <c r="F11" i="7" s="1"/>
  <c r="R155" i="1"/>
  <c r="H151" i="7" s="1"/>
  <c r="R83" i="1"/>
  <c r="H79" i="7" s="1"/>
  <c r="R51" i="1"/>
  <c r="H47" i="7" s="1"/>
  <c r="R43" i="1"/>
  <c r="H39" i="7" s="1"/>
  <c r="R27" i="1"/>
  <c r="H23" i="7" s="1"/>
  <c r="N117" i="1"/>
  <c r="F113" i="7" s="1"/>
  <c r="N21" i="1"/>
  <c r="F17" i="7" s="1"/>
  <c r="N13" i="1"/>
  <c r="F9" i="7" s="1"/>
  <c r="R169" i="1"/>
  <c r="H165" i="7" s="1"/>
  <c r="R161" i="1"/>
  <c r="H157" i="7" s="1"/>
  <c r="R153" i="1"/>
  <c r="H149" i="7" s="1"/>
  <c r="R145" i="1"/>
  <c r="H141" i="7" s="1"/>
  <c r="R137" i="1"/>
  <c r="H133" i="7" s="1"/>
  <c r="R128" i="1"/>
  <c r="H124" i="7" s="1"/>
  <c r="R121" i="1"/>
  <c r="H117" i="7" s="1"/>
  <c r="R113" i="1"/>
  <c r="H109" i="7" s="1"/>
  <c r="R105" i="1"/>
  <c r="H101" i="7" s="1"/>
  <c r="R97" i="1"/>
  <c r="H93" i="7" s="1"/>
  <c r="R81" i="1"/>
  <c r="H77" i="7" s="1"/>
  <c r="R73" i="1"/>
  <c r="H69" i="7" s="1"/>
  <c r="R57" i="1"/>
  <c r="H53" i="7" s="1"/>
  <c r="R49" i="1"/>
  <c r="H45" i="7" s="1"/>
  <c r="R41" i="1"/>
  <c r="H37" i="7" s="1"/>
  <c r="R33" i="1"/>
  <c r="H29" i="7" s="1"/>
  <c r="R17" i="1"/>
  <c r="H13" i="7" s="1"/>
  <c r="V165" i="1"/>
  <c r="J161" i="7" s="1"/>
  <c r="V157" i="1"/>
  <c r="J153" i="7" s="1"/>
  <c r="V149" i="1"/>
  <c r="J145" i="7" s="1"/>
  <c r="V141" i="1"/>
  <c r="J137" i="7" s="1"/>
  <c r="V133" i="1"/>
  <c r="J129" i="7" s="1"/>
  <c r="V124" i="1"/>
  <c r="J120" i="7" s="1"/>
  <c r="V117" i="1"/>
  <c r="J113" i="7" s="1"/>
  <c r="V109" i="1"/>
  <c r="J105" i="7" s="1"/>
  <c r="V101" i="1"/>
  <c r="J97" i="7" s="1"/>
  <c r="V93" i="1"/>
  <c r="J89" i="7" s="1"/>
  <c r="V85" i="1"/>
  <c r="J81" i="7" s="1"/>
  <c r="V77" i="1"/>
  <c r="J73" i="7" s="1"/>
  <c r="V69" i="1"/>
  <c r="J65" i="7" s="1"/>
  <c r="V61" i="1"/>
  <c r="J57" i="7" s="1"/>
  <c r="V53" i="1"/>
  <c r="J49" i="7" s="1"/>
  <c r="V45" i="1"/>
  <c r="J41" i="7" s="1"/>
  <c r="V37" i="1"/>
  <c r="J33" i="7" s="1"/>
  <c r="V29" i="1"/>
  <c r="J25" i="7" s="1"/>
  <c r="V21" i="1"/>
  <c r="J17" i="7" s="1"/>
  <c r="O144" i="1"/>
  <c r="O101" i="1"/>
  <c r="O58" i="1"/>
  <c r="O16" i="1"/>
  <c r="S85" i="1"/>
  <c r="N160" i="1"/>
  <c r="F156" i="7" s="1"/>
  <c r="N152" i="1"/>
  <c r="F148" i="7" s="1"/>
  <c r="O24" i="1"/>
  <c r="R164" i="1"/>
  <c r="H160" i="7" s="1"/>
  <c r="R140" i="1"/>
  <c r="H136" i="7" s="1"/>
  <c r="R116" i="1"/>
  <c r="H112" i="7" s="1"/>
  <c r="R92" i="1"/>
  <c r="H88" i="7" s="1"/>
  <c r="R60" i="1"/>
  <c r="H56" i="7" s="1"/>
  <c r="N143" i="1"/>
  <c r="F139" i="7" s="1"/>
  <c r="N103" i="1"/>
  <c r="F99" i="7" s="1"/>
  <c r="N63" i="1"/>
  <c r="F59" i="7" s="1"/>
  <c r="N23" i="1"/>
  <c r="F19" i="7" s="1"/>
  <c r="R163" i="1"/>
  <c r="H159" i="7" s="1"/>
  <c r="S139" i="1"/>
  <c r="R75" i="1"/>
  <c r="H71" i="7" s="1"/>
  <c r="N149" i="1"/>
  <c r="F145" i="7" s="1"/>
  <c r="N85" i="1"/>
  <c r="F81" i="7" s="1"/>
  <c r="N53" i="1"/>
  <c r="F49" i="7" s="1"/>
  <c r="N45" i="1"/>
  <c r="F41" i="7" s="1"/>
  <c r="O164" i="1"/>
  <c r="O140" i="1"/>
  <c r="O132" i="1"/>
  <c r="O108" i="1"/>
  <c r="O100" i="1"/>
  <c r="O76" i="1"/>
  <c r="O68" i="1"/>
  <c r="N60" i="1"/>
  <c r="F56" i="7" s="1"/>
  <c r="N52" i="1"/>
  <c r="F48" i="7" s="1"/>
  <c r="N44" i="1"/>
  <c r="F40" i="7" s="1"/>
  <c r="N36" i="1"/>
  <c r="F32" i="7" s="1"/>
  <c r="N28" i="1"/>
  <c r="F24" i="7" s="1"/>
  <c r="N20" i="1"/>
  <c r="F16" i="7" s="1"/>
  <c r="N12" i="1"/>
  <c r="F8" i="7" s="1"/>
  <c r="R152" i="1"/>
  <c r="H148" i="7" s="1"/>
  <c r="R144" i="1"/>
  <c r="H140" i="7" s="1"/>
  <c r="S136" i="1"/>
  <c r="R120" i="1"/>
  <c r="H116" i="7" s="1"/>
  <c r="R112" i="1"/>
  <c r="H108" i="7" s="1"/>
  <c r="S96" i="1"/>
  <c r="R88" i="1"/>
  <c r="H84" i="7" s="1"/>
  <c r="R80" i="1"/>
  <c r="H76" i="7" s="1"/>
  <c r="R72" i="1"/>
  <c r="H68" i="7" s="1"/>
  <c r="R56" i="1"/>
  <c r="H52" i="7" s="1"/>
  <c r="R48" i="1"/>
  <c r="H44" i="7" s="1"/>
  <c r="R40" i="1"/>
  <c r="H36" i="7" s="1"/>
  <c r="R32" i="1"/>
  <c r="H28" i="7" s="1"/>
  <c r="R24" i="1"/>
  <c r="H20" i="7" s="1"/>
  <c r="R16" i="1"/>
  <c r="H12" i="7" s="1"/>
  <c r="W164" i="1"/>
  <c r="V156" i="1"/>
  <c r="J152" i="7" s="1"/>
  <c r="V148" i="1"/>
  <c r="J144" i="7" s="1"/>
  <c r="V140" i="1"/>
  <c r="J136" i="7" s="1"/>
  <c r="N156" i="1"/>
  <c r="F152" i="7" s="1"/>
  <c r="N123" i="1"/>
  <c r="F119" i="7" s="1"/>
  <c r="N92" i="1"/>
  <c r="F88" i="7" s="1"/>
  <c r="O136" i="1"/>
  <c r="O93" i="1"/>
  <c r="O50" i="1"/>
  <c r="R9" i="1"/>
  <c r="H5" i="7" s="1"/>
  <c r="R127" i="1"/>
  <c r="H123" i="7" s="1"/>
  <c r="S132" i="1"/>
  <c r="S68" i="1"/>
  <c r="N119" i="1"/>
  <c r="F115" i="7" s="1"/>
  <c r="N39" i="1"/>
  <c r="F35" i="7" s="1"/>
  <c r="S107" i="1"/>
  <c r="R59" i="1"/>
  <c r="H55" i="7" s="1"/>
  <c r="R19" i="1"/>
  <c r="H15" i="7" s="1"/>
  <c r="N141" i="1"/>
  <c r="F137" i="7" s="1"/>
  <c r="N155" i="1"/>
  <c r="F151" i="7" s="1"/>
  <c r="N147" i="1"/>
  <c r="F143" i="7" s="1"/>
  <c r="N139" i="1"/>
  <c r="F135" i="7" s="1"/>
  <c r="N131" i="1"/>
  <c r="F127" i="7" s="1"/>
  <c r="N115" i="1"/>
  <c r="F111" i="7" s="1"/>
  <c r="N107" i="1"/>
  <c r="F103" i="7" s="1"/>
  <c r="N99" i="1"/>
  <c r="F95" i="7" s="1"/>
  <c r="N91" i="1"/>
  <c r="F87" i="7" s="1"/>
  <c r="N83" i="1"/>
  <c r="F79" i="7" s="1"/>
  <c r="N56" i="1"/>
  <c r="F52" i="7" s="1"/>
  <c r="O133" i="1"/>
  <c r="O90" i="1"/>
  <c r="O48" i="1"/>
  <c r="R168" i="1"/>
  <c r="H164" i="7" s="1"/>
  <c r="S64" i="1"/>
  <c r="N64" i="1"/>
  <c r="F60" i="7" s="1"/>
  <c r="R148" i="1"/>
  <c r="H144" i="7" s="1"/>
  <c r="R84" i="1"/>
  <c r="H80" i="7" s="1"/>
  <c r="N167" i="1"/>
  <c r="F163" i="7" s="1"/>
  <c r="N87" i="1"/>
  <c r="F83" i="7" s="1"/>
  <c r="N31" i="1"/>
  <c r="F27" i="7" s="1"/>
  <c r="R99" i="1"/>
  <c r="H95" i="7" s="1"/>
  <c r="N163" i="1"/>
  <c r="F159" i="7" s="1"/>
  <c r="N148" i="1"/>
  <c r="F144" i="7" s="1"/>
  <c r="N116" i="1"/>
  <c r="F112" i="7" s="1"/>
  <c r="N84" i="1"/>
  <c r="F80" i="7" s="1"/>
  <c r="O168" i="1"/>
  <c r="O124" i="1"/>
  <c r="O40" i="1"/>
  <c r="S117" i="1"/>
  <c r="N120" i="1"/>
  <c r="F116" i="7" s="1"/>
  <c r="N88" i="1"/>
  <c r="F84" i="7" s="1"/>
  <c r="N151" i="1"/>
  <c r="F147" i="7" s="1"/>
  <c r="N126" i="1"/>
  <c r="F122" i="7" s="1"/>
  <c r="N79" i="1"/>
  <c r="F75" i="7" s="1"/>
  <c r="N55" i="1"/>
  <c r="F51" i="7" s="1"/>
  <c r="R8" i="1"/>
  <c r="S8" i="1" s="1"/>
  <c r="S147" i="1"/>
  <c r="R91" i="1"/>
  <c r="H87" i="7" s="1"/>
  <c r="R67" i="1"/>
  <c r="H63" i="7" s="1"/>
  <c r="R35" i="1"/>
  <c r="H31" i="7" s="1"/>
  <c r="S11" i="1"/>
  <c r="N109" i="1"/>
  <c r="F105" i="7" s="1"/>
  <c r="N77" i="1"/>
  <c r="F73" i="7" s="1"/>
  <c r="S149" i="1"/>
  <c r="J53" i="7"/>
  <c r="W57" i="1"/>
  <c r="O165" i="1"/>
  <c r="O80" i="1"/>
  <c r="O37" i="1"/>
  <c r="R115" i="1"/>
  <c r="H111" i="7" s="1"/>
  <c r="R65" i="1"/>
  <c r="H61" i="7" s="1"/>
  <c r="S42" i="1"/>
  <c r="S82" i="1"/>
  <c r="S50" i="1"/>
  <c r="V158" i="1"/>
  <c r="J154" i="7" s="1"/>
  <c r="V142" i="1"/>
  <c r="J138" i="7" s="1"/>
  <c r="V134" i="1"/>
  <c r="J130" i="7" s="1"/>
  <c r="V125" i="1"/>
  <c r="J121" i="7" s="1"/>
  <c r="V118" i="1"/>
  <c r="J114" i="7" s="1"/>
  <c r="V110" i="1"/>
  <c r="J106" i="7" s="1"/>
  <c r="V102" i="1"/>
  <c r="J98" i="7" s="1"/>
  <c r="V78" i="1"/>
  <c r="J74" i="7" s="1"/>
  <c r="V70" i="1"/>
  <c r="J66" i="7" s="1"/>
  <c r="V62" i="1"/>
  <c r="J58" i="7" s="1"/>
  <c r="V54" i="1"/>
  <c r="J50" i="7" s="1"/>
  <c r="V46" i="1"/>
  <c r="J42" i="7" s="1"/>
  <c r="V30" i="1"/>
  <c r="J26" i="7" s="1"/>
  <c r="W14" i="1"/>
  <c r="N75" i="1"/>
  <c r="F71" i="7" s="1"/>
  <c r="O166" i="1"/>
  <c r="O145" i="1"/>
  <c r="O134" i="1"/>
  <c r="O113" i="1"/>
  <c r="O102" i="1"/>
  <c r="O81" i="1"/>
  <c r="O70" i="1"/>
  <c r="O49" i="1"/>
  <c r="O17" i="1"/>
  <c r="R95" i="1"/>
  <c r="H91" i="7" s="1"/>
  <c r="R66" i="1"/>
  <c r="H62" i="7" s="1"/>
  <c r="R53" i="1"/>
  <c r="H49" i="7" s="1"/>
  <c r="R10" i="1"/>
  <c r="H6" i="7" s="1"/>
  <c r="S158" i="1"/>
  <c r="S130" i="1"/>
  <c r="S101" i="1"/>
  <c r="S45" i="1"/>
  <c r="V104" i="1"/>
  <c r="J100" i="7" s="1"/>
  <c r="V40" i="1"/>
  <c r="J36" i="7" s="1"/>
  <c r="W166" i="1"/>
  <c r="W128" i="1"/>
  <c r="W56" i="1"/>
  <c r="W20" i="1"/>
  <c r="V123" i="1"/>
  <c r="J119" i="7" s="1"/>
  <c r="V116" i="1"/>
  <c r="J112" i="7" s="1"/>
  <c r="V108" i="1"/>
  <c r="J104" i="7" s="1"/>
  <c r="V100" i="1"/>
  <c r="J96" i="7" s="1"/>
  <c r="V92" i="1"/>
  <c r="J88" i="7" s="1"/>
  <c r="V84" i="1"/>
  <c r="J80" i="7" s="1"/>
  <c r="V60" i="1"/>
  <c r="J56" i="7" s="1"/>
  <c r="V52" i="1"/>
  <c r="J48" i="7" s="1"/>
  <c r="V44" i="1"/>
  <c r="J40" i="7" s="1"/>
  <c r="V36" i="1"/>
  <c r="J32" i="7" s="1"/>
  <c r="V28" i="1"/>
  <c r="J24" i="7" s="1"/>
  <c r="V12" i="1"/>
  <c r="J8" i="7" s="1"/>
  <c r="N169" i="1"/>
  <c r="F165" i="7" s="1"/>
  <c r="N161" i="1"/>
  <c r="F157" i="7" s="1"/>
  <c r="N153" i="1"/>
  <c r="F149" i="7" s="1"/>
  <c r="N137" i="1"/>
  <c r="F133" i="7" s="1"/>
  <c r="N128" i="1"/>
  <c r="F124" i="7" s="1"/>
  <c r="N121" i="1"/>
  <c r="F117" i="7" s="1"/>
  <c r="N105" i="1"/>
  <c r="F101" i="7" s="1"/>
  <c r="N97" i="1"/>
  <c r="F93" i="7" s="1"/>
  <c r="N89" i="1"/>
  <c r="F85" i="7" s="1"/>
  <c r="N73" i="1"/>
  <c r="F69" i="7" s="1"/>
  <c r="N65" i="1"/>
  <c r="F61" i="7" s="1"/>
  <c r="N34" i="1"/>
  <c r="F30" i="7" s="1"/>
  <c r="O142" i="1"/>
  <c r="O110" i="1"/>
  <c r="O78" i="1"/>
  <c r="O57" i="1"/>
  <c r="O25" i="1"/>
  <c r="R77" i="1"/>
  <c r="H73" i="7" s="1"/>
  <c r="R34" i="1"/>
  <c r="H30" i="7" s="1"/>
  <c r="S154" i="1"/>
  <c r="S141" i="1"/>
  <c r="S125" i="1"/>
  <c r="S98" i="1"/>
  <c r="S58" i="1"/>
  <c r="S14" i="1"/>
  <c r="W150" i="1"/>
  <c r="W113" i="1"/>
  <c r="S79" i="1"/>
  <c r="S63" i="1"/>
  <c r="S39" i="1"/>
  <c r="S23" i="1"/>
  <c r="V163" i="1"/>
  <c r="J159" i="7" s="1"/>
  <c r="V155" i="1"/>
  <c r="J151" i="7" s="1"/>
  <c r="V147" i="1"/>
  <c r="J143" i="7" s="1"/>
  <c r="V139" i="1"/>
  <c r="J135" i="7" s="1"/>
  <c r="V115" i="1"/>
  <c r="J111" i="7" s="1"/>
  <c r="V107" i="1"/>
  <c r="J103" i="7" s="1"/>
  <c r="V99" i="1"/>
  <c r="J95" i="7" s="1"/>
  <c r="V91" i="1"/>
  <c r="J87" i="7" s="1"/>
  <c r="V83" i="1"/>
  <c r="J79" i="7" s="1"/>
  <c r="V67" i="1"/>
  <c r="J63" i="7" s="1"/>
  <c r="V51" i="1"/>
  <c r="J47" i="7" s="1"/>
  <c r="V43" i="1"/>
  <c r="J39" i="7" s="1"/>
  <c r="V35" i="1"/>
  <c r="J31" i="7" s="1"/>
  <c r="V27" i="1"/>
  <c r="J23" i="7" s="1"/>
  <c r="V19" i="1"/>
  <c r="J15" i="7" s="1"/>
  <c r="V11" i="1"/>
  <c r="J7" i="7" s="1"/>
  <c r="N54" i="1"/>
  <c r="F50" i="7" s="1"/>
  <c r="N22" i="1"/>
  <c r="F18" i="7" s="1"/>
  <c r="R165" i="1"/>
  <c r="H161" i="7" s="1"/>
  <c r="R133" i="1"/>
  <c r="H129" i="7" s="1"/>
  <c r="R90" i="1"/>
  <c r="H86" i="7" s="1"/>
  <c r="R47" i="1"/>
  <c r="H43" i="7" s="1"/>
  <c r="R18" i="1"/>
  <c r="H14" i="7" s="1"/>
  <c r="S138" i="1"/>
  <c r="S110" i="1"/>
  <c r="S78" i="1"/>
  <c r="S36" i="1"/>
  <c r="S13" i="1"/>
  <c r="W112" i="1"/>
  <c r="W76" i="1"/>
  <c r="O59" i="1"/>
  <c r="O43" i="1"/>
  <c r="O27" i="1"/>
  <c r="O11" i="1"/>
  <c r="S159" i="1"/>
  <c r="S135" i="1"/>
  <c r="S126" i="1"/>
  <c r="S103" i="1"/>
  <c r="R166" i="1"/>
  <c r="H162" i="7" s="1"/>
  <c r="R150" i="1"/>
  <c r="H146" i="7" s="1"/>
  <c r="R134" i="1"/>
  <c r="H130" i="7" s="1"/>
  <c r="R118" i="1"/>
  <c r="H114" i="7" s="1"/>
  <c r="R102" i="1"/>
  <c r="H98" i="7" s="1"/>
  <c r="R62" i="1"/>
  <c r="H58" i="7" s="1"/>
  <c r="S54" i="1"/>
  <c r="S38" i="1"/>
  <c r="R30" i="1"/>
  <c r="H26" i="7" s="1"/>
  <c r="S22" i="1"/>
  <c r="V171" i="1"/>
  <c r="J167" i="7" s="1"/>
  <c r="W162" i="1"/>
  <c r="V154" i="1"/>
  <c r="J150" i="7" s="1"/>
  <c r="W130" i="1"/>
  <c r="W122" i="1"/>
  <c r="W98" i="1"/>
  <c r="W90" i="1"/>
  <c r="W82" i="1"/>
  <c r="W74" i="1"/>
  <c r="W66" i="1"/>
  <c r="W58" i="1"/>
  <c r="W50" i="1"/>
  <c r="W42" i="1"/>
  <c r="V34" i="1"/>
  <c r="J30" i="7" s="1"/>
  <c r="V26" i="1"/>
  <c r="J22" i="7" s="1"/>
  <c r="V18" i="1"/>
  <c r="J14" i="7" s="1"/>
  <c r="V10" i="1"/>
  <c r="J6" i="7" s="1"/>
  <c r="N42" i="1"/>
  <c r="F38" i="7" s="1"/>
  <c r="N10" i="1"/>
  <c r="F6" i="7" s="1"/>
  <c r="O150" i="1"/>
  <c r="O118" i="1"/>
  <c r="O86" i="1"/>
  <c r="O33" i="1"/>
  <c r="R143" i="1"/>
  <c r="H139" i="7" s="1"/>
  <c r="R111" i="1"/>
  <c r="H107" i="7" s="1"/>
  <c r="R87" i="1"/>
  <c r="H83" i="7" s="1"/>
  <c r="R74" i="1"/>
  <c r="H70" i="7" s="1"/>
  <c r="R31" i="1"/>
  <c r="H27" i="7" s="1"/>
  <c r="S122" i="1"/>
  <c r="S109" i="1"/>
  <c r="S94" i="1"/>
  <c r="S12" i="1"/>
  <c r="W75" i="1"/>
  <c r="W38" i="1"/>
  <c r="O67" i="1"/>
  <c r="O35" i="1"/>
  <c r="S167" i="1"/>
  <c r="O9" i="1"/>
  <c r="S61" i="1"/>
  <c r="V169" i="1"/>
  <c r="J165" i="7" s="1"/>
  <c r="V161" i="1"/>
  <c r="J157" i="7" s="1"/>
  <c r="W153" i="1"/>
  <c r="V145" i="1"/>
  <c r="J141" i="7" s="1"/>
  <c r="W137" i="1"/>
  <c r="W121" i="1"/>
  <c r="W105" i="1"/>
  <c r="V97" i="1"/>
  <c r="J93" i="7" s="1"/>
  <c r="W89" i="1"/>
  <c r="V81" i="1"/>
  <c r="J77" i="7" s="1"/>
  <c r="W73" i="1"/>
  <c r="V65" i="1"/>
  <c r="J61" i="7" s="1"/>
  <c r="W41" i="1"/>
  <c r="W33" i="1"/>
  <c r="V25" i="1"/>
  <c r="J21" i="7" s="1"/>
  <c r="V17" i="1"/>
  <c r="J13" i="7" s="1"/>
  <c r="V9" i="1"/>
  <c r="J5" i="7" s="1"/>
  <c r="N158" i="1"/>
  <c r="F154" i="7" s="1"/>
  <c r="N125" i="1"/>
  <c r="F121" i="7" s="1"/>
  <c r="N94" i="1"/>
  <c r="F90" i="7" s="1"/>
  <c r="N62" i="1"/>
  <c r="F58" i="7" s="1"/>
  <c r="N51" i="1"/>
  <c r="F47" i="7" s="1"/>
  <c r="N30" i="1"/>
  <c r="F26" i="7" s="1"/>
  <c r="N19" i="1"/>
  <c r="F15" i="7" s="1"/>
  <c r="R86" i="1"/>
  <c r="H82" i="7" s="1"/>
  <c r="R71" i="1"/>
  <c r="H67" i="7" s="1"/>
  <c r="R29" i="1"/>
  <c r="H25" i="7" s="1"/>
  <c r="R15" i="1"/>
  <c r="H11" i="7" s="1"/>
  <c r="S106" i="1"/>
  <c r="V8" i="1"/>
  <c r="J4" i="7" s="1"/>
  <c r="V146" i="1"/>
  <c r="J142" i="7" s="1"/>
  <c r="V114" i="1"/>
  <c r="J110" i="7" s="1"/>
  <c r="W68" i="1"/>
  <c r="R44" i="1"/>
  <c r="H40" i="7" s="1"/>
  <c r="R28" i="1"/>
  <c r="H24" i="7" s="1"/>
  <c r="R20" i="1"/>
  <c r="H16" i="7" s="1"/>
  <c r="W160" i="1"/>
  <c r="W152" i="1"/>
  <c r="V144" i="1"/>
  <c r="J140" i="7" s="1"/>
  <c r="W136" i="1"/>
  <c r="V127" i="1"/>
  <c r="J123" i="7" s="1"/>
  <c r="W120" i="1"/>
  <c r="V96" i="1"/>
  <c r="J92" i="7" s="1"/>
  <c r="W88" i="1"/>
  <c r="V80" i="1"/>
  <c r="J76" i="7" s="1"/>
  <c r="W72" i="1"/>
  <c r="V64" i="1"/>
  <c r="J60" i="7" s="1"/>
  <c r="V48" i="1"/>
  <c r="J44" i="7" s="1"/>
  <c r="V32" i="1"/>
  <c r="J28" i="7" s="1"/>
  <c r="W24" i="1"/>
  <c r="V16" i="1"/>
  <c r="J12" i="7" s="1"/>
  <c r="U173" i="1"/>
  <c r="J9" i="9" s="1"/>
  <c r="O41" i="1"/>
  <c r="R151" i="1"/>
  <c r="H147" i="7" s="1"/>
  <c r="R119" i="1"/>
  <c r="H115" i="7" s="1"/>
  <c r="R70" i="1"/>
  <c r="H66" i="7" s="1"/>
  <c r="R55" i="1"/>
  <c r="H51" i="7" s="1"/>
  <c r="S162" i="1"/>
  <c r="V138" i="1"/>
  <c r="J134" i="7" s="1"/>
  <c r="V106" i="1"/>
  <c r="J102" i="7" s="1"/>
  <c r="W168" i="1"/>
  <c r="W132" i="1"/>
  <c r="F4" i="7"/>
  <c r="H4" i="7" l="1"/>
  <c r="O52" i="1"/>
  <c r="BO173" i="1"/>
  <c r="T20" i="9" s="1"/>
  <c r="S80" i="1"/>
  <c r="S134" i="1"/>
  <c r="O87" i="1"/>
  <c r="W36" i="1"/>
  <c r="S108" i="1"/>
  <c r="W123" i="1"/>
  <c r="O83" i="1"/>
  <c r="W34" i="1"/>
  <c r="W91" i="1"/>
  <c r="O167" i="1"/>
  <c r="W48" i="1"/>
  <c r="O127" i="1"/>
  <c r="O39" i="1"/>
  <c r="O135" i="1"/>
  <c r="S72" i="1"/>
  <c r="S118" i="1"/>
  <c r="O31" i="1"/>
  <c r="O36" i="1"/>
  <c r="S27" i="1"/>
  <c r="W99" i="1"/>
  <c r="O120" i="1"/>
  <c r="O147" i="1"/>
  <c r="W156" i="1"/>
  <c r="S137" i="1"/>
  <c r="W108" i="1"/>
  <c r="O44" i="1"/>
  <c r="O141" i="1"/>
  <c r="O60" i="1"/>
  <c r="S140" i="1"/>
  <c r="W117" i="1"/>
  <c r="S161" i="1"/>
  <c r="W23" i="1"/>
  <c r="O119" i="1"/>
  <c r="S164" i="1"/>
  <c r="S169" i="1"/>
  <c r="W17" i="1"/>
  <c r="O65" i="1"/>
  <c r="W39" i="1"/>
  <c r="O151" i="1"/>
  <c r="O163" i="1"/>
  <c r="S62" i="1"/>
  <c r="W125" i="1"/>
  <c r="O28" i="1"/>
  <c r="S163" i="1"/>
  <c r="S153" i="1"/>
  <c r="O159" i="1"/>
  <c r="S44" i="1"/>
  <c r="S31" i="1"/>
  <c r="W134" i="1"/>
  <c r="O23" i="1"/>
  <c r="W54" i="1"/>
  <c r="W157" i="1"/>
  <c r="S97" i="1"/>
  <c r="O19" i="1"/>
  <c r="S18" i="1"/>
  <c r="W11" i="1"/>
  <c r="O79" i="1"/>
  <c r="W104" i="1"/>
  <c r="O143" i="1"/>
  <c r="W165" i="1"/>
  <c r="O47" i="1"/>
  <c r="S131" i="1"/>
  <c r="W79" i="1"/>
  <c r="O21" i="1"/>
  <c r="O126" i="1"/>
  <c r="O96" i="1"/>
  <c r="S20" i="1"/>
  <c r="W145" i="1"/>
  <c r="W154" i="1"/>
  <c r="W70" i="1"/>
  <c r="O91" i="1"/>
  <c r="O155" i="1"/>
  <c r="O12" i="1"/>
  <c r="O85" i="1"/>
  <c r="O63" i="1"/>
  <c r="S33" i="1"/>
  <c r="S105" i="1"/>
  <c r="S83" i="1"/>
  <c r="W103" i="1"/>
  <c r="W78" i="1"/>
  <c r="W158" i="1"/>
  <c r="S53" i="1"/>
  <c r="S67" i="1"/>
  <c r="O20" i="1"/>
  <c r="O149" i="1"/>
  <c r="O160" i="1"/>
  <c r="W53" i="1"/>
  <c r="S41" i="1"/>
  <c r="O13" i="1"/>
  <c r="S155" i="1"/>
  <c r="O32" i="1"/>
  <c r="S49" i="1"/>
  <c r="S128" i="1"/>
  <c r="S29" i="1"/>
  <c r="S111" i="1"/>
  <c r="W52" i="1"/>
  <c r="O97" i="1"/>
  <c r="S59" i="1"/>
  <c r="S32" i="1"/>
  <c r="O116" i="1"/>
  <c r="S75" i="1"/>
  <c r="S57" i="1"/>
  <c r="S71" i="1"/>
  <c r="O128" i="1"/>
  <c r="W102" i="1"/>
  <c r="O15" i="1"/>
  <c r="W16" i="1"/>
  <c r="W10" i="1"/>
  <c r="W115" i="1"/>
  <c r="W84" i="1"/>
  <c r="W46" i="1"/>
  <c r="W118" i="1"/>
  <c r="O153" i="1"/>
  <c r="S40" i="1"/>
  <c r="S120" i="1"/>
  <c r="W93" i="1"/>
  <c r="W143" i="1"/>
  <c r="S151" i="1"/>
  <c r="W114" i="1"/>
  <c r="W43" i="1"/>
  <c r="W139" i="1"/>
  <c r="O77" i="1"/>
  <c r="O156" i="1"/>
  <c r="W9" i="1"/>
  <c r="W140" i="1"/>
  <c r="W29" i="1"/>
  <c r="W101" i="1"/>
  <c r="O111" i="1"/>
  <c r="S156" i="1"/>
  <c r="S91" i="1"/>
  <c r="O115" i="1"/>
  <c r="W147" i="1"/>
  <c r="W171" i="1"/>
  <c r="S70" i="1"/>
  <c r="W19" i="1"/>
  <c r="W51" i="1"/>
  <c r="W116" i="1"/>
  <c r="O73" i="1"/>
  <c r="O161" i="1"/>
  <c r="S35" i="1"/>
  <c r="R173" i="1"/>
  <c r="O64" i="1"/>
  <c r="O75" i="1"/>
  <c r="O107" i="1"/>
  <c r="O139" i="1"/>
  <c r="S19" i="1"/>
  <c r="S92" i="1"/>
  <c r="W37" i="1"/>
  <c r="W69" i="1"/>
  <c r="W133" i="1"/>
  <c r="S81" i="1"/>
  <c r="S121" i="1"/>
  <c r="S51" i="1"/>
  <c r="O30" i="1"/>
  <c r="W135" i="1"/>
  <c r="O95" i="1"/>
  <c r="W55" i="1"/>
  <c r="W87" i="1"/>
  <c r="W80" i="1"/>
  <c r="W32" i="1"/>
  <c r="W144" i="1"/>
  <c r="W97" i="1"/>
  <c r="W161" i="1"/>
  <c r="W18" i="1"/>
  <c r="S86" i="1"/>
  <c r="S150" i="1"/>
  <c r="S143" i="1"/>
  <c r="W27" i="1"/>
  <c r="W67" i="1"/>
  <c r="W107" i="1"/>
  <c r="W155" i="1"/>
  <c r="W44" i="1"/>
  <c r="W92" i="1"/>
  <c r="O89" i="1"/>
  <c r="O169" i="1"/>
  <c r="S16" i="1"/>
  <c r="S48" i="1"/>
  <c r="S88" i="1"/>
  <c r="S144" i="1"/>
  <c r="O45" i="1"/>
  <c r="O56" i="1"/>
  <c r="W45" i="1"/>
  <c r="W77" i="1"/>
  <c r="W109" i="1"/>
  <c r="W141" i="1"/>
  <c r="S9" i="1"/>
  <c r="O117" i="1"/>
  <c r="W111" i="1"/>
  <c r="W31" i="1"/>
  <c r="W63" i="1"/>
  <c r="W95" i="1"/>
  <c r="S47" i="1"/>
  <c r="O54" i="1"/>
  <c r="V173" i="1"/>
  <c r="W138" i="1"/>
  <c r="N173" i="1"/>
  <c r="W96" i="1"/>
  <c r="W65" i="1"/>
  <c r="W169" i="1"/>
  <c r="O51" i="1"/>
  <c r="W26" i="1"/>
  <c r="W146" i="1"/>
  <c r="S30" i="1"/>
  <c r="S102" i="1"/>
  <c r="S166" i="1"/>
  <c r="W35" i="1"/>
  <c r="W83" i="1"/>
  <c r="W163" i="1"/>
  <c r="S55" i="1"/>
  <c r="W12" i="1"/>
  <c r="W100" i="1"/>
  <c r="W62" i="1"/>
  <c r="W110" i="1"/>
  <c r="W142" i="1"/>
  <c r="S77" i="1"/>
  <c r="O105" i="1"/>
  <c r="O55" i="1"/>
  <c r="O88" i="1"/>
  <c r="S99" i="1"/>
  <c r="S84" i="1"/>
  <c r="S24" i="1"/>
  <c r="S56" i="1"/>
  <c r="S152" i="1"/>
  <c r="O123" i="1"/>
  <c r="O53" i="1"/>
  <c r="O103" i="1"/>
  <c r="S116" i="1"/>
  <c r="O152" i="1"/>
  <c r="W21" i="1"/>
  <c r="W85" i="1"/>
  <c r="W149" i="1"/>
  <c r="S17" i="1"/>
  <c r="S115" i="1"/>
  <c r="O71" i="1"/>
  <c r="W40" i="1"/>
  <c r="S123" i="1"/>
  <c r="S34" i="1"/>
  <c r="O62" i="1"/>
  <c r="W30" i="1"/>
  <c r="S133" i="1"/>
  <c r="O121" i="1"/>
  <c r="O109" i="1"/>
  <c r="W148" i="1"/>
  <c r="S112" i="1"/>
  <c r="S65" i="1"/>
  <c r="S52" i="1"/>
  <c r="S66" i="1"/>
  <c r="O94" i="1"/>
  <c r="W119" i="1"/>
  <c r="W151" i="1"/>
  <c r="W71" i="1"/>
  <c r="O10" i="1"/>
  <c r="S168" i="1"/>
  <c r="S74" i="1"/>
  <c r="O125" i="1"/>
  <c r="W126" i="1"/>
  <c r="W15" i="1"/>
  <c r="W47" i="1"/>
  <c r="S127" i="1"/>
  <c r="W8" i="1"/>
  <c r="W127" i="1"/>
  <c r="S28" i="1"/>
  <c r="W25" i="1"/>
  <c r="W81" i="1"/>
  <c r="W106" i="1"/>
  <c r="S119" i="1"/>
  <c r="S15" i="1"/>
  <c r="W28" i="1"/>
  <c r="W60" i="1"/>
  <c r="S10" i="1"/>
  <c r="S165" i="1"/>
  <c r="O137" i="1"/>
  <c r="O34" i="1"/>
  <c r="S148" i="1"/>
  <c r="O99" i="1"/>
  <c r="O131" i="1"/>
  <c r="O84" i="1"/>
  <c r="O148" i="1"/>
  <c r="S60" i="1"/>
  <c r="W61" i="1"/>
  <c r="W124" i="1"/>
  <c r="S73" i="1"/>
  <c r="S113" i="1"/>
  <c r="S145" i="1"/>
  <c r="S43" i="1"/>
  <c r="S76" i="1"/>
  <c r="S90" i="1"/>
  <c r="O158" i="1"/>
  <c r="W64" i="1"/>
  <c r="S87" i="1"/>
  <c r="O42" i="1"/>
  <c r="S95" i="1"/>
  <c r="O92" i="1"/>
  <c r="O22" i="1"/>
  <c r="W9" i="9"/>
  <c r="W6" i="9"/>
  <c r="W8" i="9"/>
  <c r="W10" i="9"/>
  <c r="W3" i="9"/>
  <c r="K9" i="9" l="1"/>
  <c r="S173" i="1"/>
  <c r="W173" i="1"/>
  <c r="O173" i="1"/>
  <c r="BR44" i="1" l="1"/>
  <c r="BR95" i="1"/>
  <c r="BJ44" i="1"/>
  <c r="BJ95" i="1"/>
  <c r="BF44" i="1"/>
  <c r="BF95" i="1"/>
  <c r="BB44" i="1"/>
  <c r="BB95" i="1"/>
  <c r="AX44" i="1"/>
  <c r="AX95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1" i="1"/>
  <c r="AT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1" i="1"/>
  <c r="AP8" i="1"/>
  <c r="AL44" i="1"/>
  <c r="AL95" i="1"/>
  <c r="AH44" i="1"/>
  <c r="AH95" i="1"/>
  <c r="AD44" i="1"/>
  <c r="AD95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1" i="1"/>
  <c r="Z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8" i="1"/>
  <c r="A110" i="1" l="1"/>
  <c r="A111" i="1"/>
  <c r="A39" i="1"/>
  <c r="K39" i="1" l="1"/>
  <c r="AA110" i="1"/>
  <c r="AU110" i="1"/>
  <c r="K110" i="1"/>
  <c r="AQ110" i="1"/>
  <c r="G110" i="1"/>
  <c r="AA39" i="1"/>
  <c r="AU39" i="1"/>
  <c r="AQ39" i="1"/>
  <c r="G39" i="1"/>
  <c r="AQ43" i="1"/>
  <c r="AU43" i="1"/>
  <c r="AU33" i="1"/>
  <c r="AU135" i="1"/>
  <c r="AU153" i="1"/>
  <c r="AQ153" i="1"/>
  <c r="AQ33" i="1"/>
  <c r="AQ135" i="1"/>
  <c r="A153" i="1"/>
  <c r="A135" i="1"/>
  <c r="A33" i="1"/>
  <c r="AA153" i="1" l="1"/>
  <c r="K153" i="1"/>
  <c r="K135" i="1"/>
  <c r="AA43" i="1"/>
  <c r="AA33" i="1"/>
  <c r="K33" i="1"/>
  <c r="AA135" i="1"/>
  <c r="G135" i="1"/>
  <c r="G153" i="1"/>
  <c r="G33" i="1"/>
  <c r="A60" i="1" l="1"/>
  <c r="C60" i="1"/>
  <c r="AU60" i="1" l="1"/>
  <c r="AQ60" i="1"/>
  <c r="AA60" i="1"/>
  <c r="G60" i="1"/>
  <c r="K60" i="1"/>
  <c r="C98" i="1" l="1"/>
  <c r="K98" i="1" s="1"/>
  <c r="AU98" i="1" l="1"/>
  <c r="AQ98" i="1"/>
  <c r="AA98" i="1"/>
  <c r="G98" i="1" l="1"/>
  <c r="C119" i="1"/>
  <c r="AU119" i="1" l="1"/>
  <c r="AQ119" i="1"/>
  <c r="AA119" i="1"/>
  <c r="K119" i="1" l="1"/>
  <c r="G119" i="1"/>
  <c r="C56" i="1" l="1"/>
  <c r="AU56" i="1" l="1"/>
  <c r="AQ56" i="1"/>
  <c r="AA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1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1" i="1"/>
  <c r="AU165" i="1" l="1"/>
  <c r="AQ165" i="1"/>
  <c r="AA165" i="1"/>
  <c r="AU164" i="1"/>
  <c r="AQ164" i="1"/>
  <c r="AA164" i="1"/>
  <c r="AU162" i="1"/>
  <c r="AQ162" i="1"/>
  <c r="AA162" i="1"/>
  <c r="AU166" i="1"/>
  <c r="AQ166" i="1"/>
  <c r="AA166" i="1"/>
  <c r="AU163" i="1"/>
  <c r="AQ163" i="1"/>
  <c r="AA163" i="1"/>
  <c r="AU168" i="1"/>
  <c r="AQ168" i="1"/>
  <c r="AA168" i="1"/>
  <c r="AU158" i="1"/>
  <c r="AQ158" i="1"/>
  <c r="AA158" i="1"/>
  <c r="AQ161" i="1"/>
  <c r="AU161" i="1"/>
  <c r="AA161" i="1"/>
  <c r="AU171" i="1"/>
  <c r="AQ171" i="1"/>
  <c r="AA171" i="1"/>
  <c r="AQ160" i="1"/>
  <c r="AU160" i="1"/>
  <c r="AA160" i="1"/>
  <c r="AQ169" i="1"/>
  <c r="AU169" i="1"/>
  <c r="AA169" i="1"/>
  <c r="AQ159" i="1"/>
  <c r="AU159" i="1"/>
  <c r="AA159" i="1"/>
  <c r="AQ167" i="1"/>
  <c r="AU167" i="1"/>
  <c r="AA167" i="1"/>
  <c r="AQ157" i="1"/>
  <c r="AU157" i="1"/>
  <c r="AA157" i="1"/>
  <c r="K158" i="1" l="1"/>
  <c r="G168" i="1"/>
  <c r="K160" i="1"/>
  <c r="G166" i="1"/>
  <c r="G165" i="1"/>
  <c r="G157" i="1"/>
  <c r="K171" i="1"/>
  <c r="G161" i="1"/>
  <c r="G167" i="1"/>
  <c r="K165" i="1"/>
  <c r="K162" i="1"/>
  <c r="K163" i="1"/>
  <c r="G158" i="1"/>
  <c r="K164" i="1"/>
  <c r="K168" i="1"/>
  <c r="K166" i="1"/>
  <c r="G171" i="1"/>
  <c r="G159" i="1"/>
  <c r="G169" i="1"/>
  <c r="K157" i="1"/>
  <c r="G164" i="1"/>
  <c r="G160" i="1"/>
  <c r="K161" i="1"/>
  <c r="K167" i="1"/>
  <c r="K159" i="1"/>
  <c r="K169" i="1"/>
  <c r="G162" i="1"/>
  <c r="G163" i="1"/>
  <c r="C156" i="1"/>
  <c r="A156" i="1"/>
  <c r="C155" i="1"/>
  <c r="A155" i="1"/>
  <c r="C154" i="1"/>
  <c r="A154" i="1"/>
  <c r="C152" i="1"/>
  <c r="A152" i="1"/>
  <c r="C151" i="1"/>
  <c r="A151" i="1"/>
  <c r="C150" i="1"/>
  <c r="A150" i="1"/>
  <c r="C149" i="1"/>
  <c r="A149" i="1"/>
  <c r="C148" i="1"/>
  <c r="A148" i="1"/>
  <c r="C147" i="1"/>
  <c r="A147" i="1"/>
  <c r="C146" i="1"/>
  <c r="A146" i="1"/>
  <c r="C145" i="1"/>
  <c r="A145" i="1"/>
  <c r="C144" i="1"/>
  <c r="A144" i="1"/>
  <c r="C143" i="1"/>
  <c r="A143" i="1"/>
  <c r="C142" i="1"/>
  <c r="A142" i="1"/>
  <c r="C141" i="1"/>
  <c r="A141" i="1"/>
  <c r="C140" i="1"/>
  <c r="A140" i="1"/>
  <c r="C139" i="1"/>
  <c r="A139" i="1"/>
  <c r="C138" i="1"/>
  <c r="A138" i="1"/>
  <c r="C137" i="1"/>
  <c r="A137" i="1"/>
  <c r="C136" i="1"/>
  <c r="A136" i="1"/>
  <c r="C134" i="1"/>
  <c r="A134" i="1"/>
  <c r="C133" i="1"/>
  <c r="A133" i="1"/>
  <c r="C132" i="1"/>
  <c r="A132" i="1"/>
  <c r="C131" i="1"/>
  <c r="A131" i="1"/>
  <c r="C130" i="1"/>
  <c r="C128" i="1"/>
  <c r="A128" i="1"/>
  <c r="C127" i="1"/>
  <c r="A127" i="1"/>
  <c r="C126" i="1"/>
  <c r="A126" i="1"/>
  <c r="C125" i="1"/>
  <c r="A125" i="1"/>
  <c r="C124" i="1"/>
  <c r="A124" i="1"/>
  <c r="C123" i="1"/>
  <c r="A123" i="1"/>
  <c r="C122" i="1"/>
  <c r="A122" i="1"/>
  <c r="C121" i="1"/>
  <c r="A121" i="1"/>
  <c r="C120" i="1"/>
  <c r="A120" i="1"/>
  <c r="C118" i="1"/>
  <c r="A118" i="1"/>
  <c r="C117" i="1"/>
  <c r="A117" i="1"/>
  <c r="C116" i="1"/>
  <c r="A116" i="1"/>
  <c r="C115" i="1"/>
  <c r="A115" i="1"/>
  <c r="C114" i="1"/>
  <c r="A114" i="1"/>
  <c r="C113" i="1"/>
  <c r="A113" i="1"/>
  <c r="C112" i="1"/>
  <c r="A112" i="1"/>
  <c r="C111" i="1"/>
  <c r="C109" i="1"/>
  <c r="A109" i="1"/>
  <c r="C108" i="1"/>
  <c r="A108" i="1"/>
  <c r="C107" i="1"/>
  <c r="A107" i="1"/>
  <c r="C106" i="1"/>
  <c r="A106" i="1"/>
  <c r="C105" i="1"/>
  <c r="A105" i="1"/>
  <c r="C104" i="1"/>
  <c r="A104" i="1"/>
  <c r="C103" i="1"/>
  <c r="A103" i="1"/>
  <c r="C102" i="1"/>
  <c r="A102" i="1"/>
  <c r="C101" i="1"/>
  <c r="A101" i="1"/>
  <c r="C100" i="1"/>
  <c r="A100" i="1"/>
  <c r="C99" i="1"/>
  <c r="A99" i="1"/>
  <c r="C97" i="1"/>
  <c r="A97" i="1"/>
  <c r="C96" i="1"/>
  <c r="A96" i="1"/>
  <c r="C95" i="1"/>
  <c r="A95" i="1"/>
  <c r="C94" i="1"/>
  <c r="A94" i="1"/>
  <c r="C93" i="1"/>
  <c r="A93" i="1"/>
  <c r="C92" i="1"/>
  <c r="A92" i="1"/>
  <c r="C91" i="1"/>
  <c r="A91" i="1"/>
  <c r="C90" i="1"/>
  <c r="A90" i="1"/>
  <c r="C89" i="1"/>
  <c r="A89" i="1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3" i="1"/>
  <c r="A63" i="1"/>
  <c r="C62" i="1"/>
  <c r="A62" i="1"/>
  <c r="C61" i="1"/>
  <c r="A61" i="1"/>
  <c r="C59" i="1"/>
  <c r="A59" i="1"/>
  <c r="C58" i="1"/>
  <c r="A58" i="1"/>
  <c r="C57" i="1"/>
  <c r="A57" i="1"/>
  <c r="A56" i="1"/>
  <c r="C55" i="1"/>
  <c r="A55" i="1"/>
  <c r="C54" i="1"/>
  <c r="A54" i="1"/>
  <c r="C53" i="1"/>
  <c r="A53" i="1"/>
  <c r="C52" i="1"/>
  <c r="A52" i="1"/>
  <c r="C51" i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A43" i="1"/>
  <c r="C42" i="1"/>
  <c r="A42" i="1"/>
  <c r="C41" i="1"/>
  <c r="A41" i="1"/>
  <c r="C40" i="1"/>
  <c r="A40" i="1"/>
  <c r="C38" i="1"/>
  <c r="A38" i="1"/>
  <c r="C37" i="1"/>
  <c r="A37" i="1"/>
  <c r="C36" i="1"/>
  <c r="A36" i="1"/>
  <c r="C35" i="1"/>
  <c r="A35" i="1"/>
  <c r="C34" i="1"/>
  <c r="A34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AQ66" i="1" l="1"/>
  <c r="AU66" i="1"/>
  <c r="AA66" i="1"/>
  <c r="AQ71" i="1"/>
  <c r="AU71" i="1"/>
  <c r="AA71" i="1"/>
  <c r="AQ76" i="1"/>
  <c r="AU76" i="1"/>
  <c r="AA76" i="1"/>
  <c r="AQ82" i="1"/>
  <c r="AU82" i="1"/>
  <c r="AA82" i="1"/>
  <c r="AU87" i="1"/>
  <c r="AQ87" i="1"/>
  <c r="AA87" i="1"/>
  <c r="AU96" i="1"/>
  <c r="AQ96" i="1"/>
  <c r="AA96" i="1"/>
  <c r="AU103" i="1"/>
  <c r="AQ103" i="1"/>
  <c r="AA103" i="1"/>
  <c r="AU108" i="1"/>
  <c r="AQ108" i="1"/>
  <c r="AA108" i="1"/>
  <c r="AU126" i="1"/>
  <c r="AQ126" i="1"/>
  <c r="AA126" i="1"/>
  <c r="AQ132" i="1"/>
  <c r="AU132" i="1"/>
  <c r="AA132" i="1"/>
  <c r="AU138" i="1"/>
  <c r="AQ138" i="1"/>
  <c r="AA138" i="1"/>
  <c r="AU144" i="1"/>
  <c r="AQ144" i="1"/>
  <c r="AA144" i="1"/>
  <c r="AQ149" i="1"/>
  <c r="AU149" i="1"/>
  <c r="AA149" i="1"/>
  <c r="AQ115" i="1"/>
  <c r="AU115" i="1"/>
  <c r="AA115" i="1"/>
  <c r="AQ122" i="1"/>
  <c r="AU122" i="1"/>
  <c r="AA122" i="1"/>
  <c r="AU67" i="1"/>
  <c r="AQ67" i="1"/>
  <c r="AA67" i="1"/>
  <c r="AU133" i="1"/>
  <c r="AQ133" i="1"/>
  <c r="AA133" i="1"/>
  <c r="AU139" i="1"/>
  <c r="AQ139" i="1"/>
  <c r="AA139" i="1"/>
  <c r="AQ145" i="1"/>
  <c r="AU145" i="1"/>
  <c r="AA145" i="1"/>
  <c r="AU150" i="1"/>
  <c r="AQ150" i="1"/>
  <c r="AA150" i="1"/>
  <c r="AQ156" i="1"/>
  <c r="AU156" i="1"/>
  <c r="AA156" i="1"/>
  <c r="AQ97" i="1"/>
  <c r="AU97" i="1"/>
  <c r="AA97" i="1"/>
  <c r="AQ116" i="1"/>
  <c r="AU116" i="1"/>
  <c r="AA116" i="1"/>
  <c r="AU68" i="1"/>
  <c r="AQ68" i="1"/>
  <c r="AA68" i="1"/>
  <c r="AU73" i="1"/>
  <c r="AQ73" i="1"/>
  <c r="AA73" i="1"/>
  <c r="AU78" i="1"/>
  <c r="AQ78" i="1"/>
  <c r="AA78" i="1"/>
  <c r="AU84" i="1"/>
  <c r="AQ84" i="1"/>
  <c r="AA84" i="1"/>
  <c r="AU88" i="1"/>
  <c r="AQ88" i="1"/>
  <c r="AA88" i="1"/>
  <c r="AU93" i="1"/>
  <c r="AQ93" i="1"/>
  <c r="AA93" i="1"/>
  <c r="AU99" i="1"/>
  <c r="AQ99" i="1"/>
  <c r="AA99" i="1"/>
  <c r="AU104" i="1"/>
  <c r="AQ104" i="1"/>
  <c r="AA104" i="1"/>
  <c r="AU109" i="1"/>
  <c r="AQ109" i="1"/>
  <c r="AA109" i="1"/>
  <c r="AQ127" i="1"/>
  <c r="AU127" i="1"/>
  <c r="AA127" i="1"/>
  <c r="AU140" i="1"/>
  <c r="AQ140" i="1"/>
  <c r="AA140" i="1"/>
  <c r="AU151" i="1"/>
  <c r="AQ151" i="1"/>
  <c r="AA151" i="1"/>
  <c r="AU121" i="1"/>
  <c r="AQ121" i="1"/>
  <c r="AA121" i="1"/>
  <c r="BG44" i="1"/>
  <c r="BK44" i="1"/>
  <c r="AU111" i="1"/>
  <c r="AQ111" i="1"/>
  <c r="AA111" i="1"/>
  <c r="AU117" i="1"/>
  <c r="AQ117" i="1"/>
  <c r="AA117" i="1"/>
  <c r="AQ72" i="1"/>
  <c r="AU72" i="1"/>
  <c r="AA72" i="1"/>
  <c r="AU92" i="1"/>
  <c r="AQ92" i="1"/>
  <c r="AA92" i="1"/>
  <c r="AQ69" i="1"/>
  <c r="AU69" i="1"/>
  <c r="AA69" i="1"/>
  <c r="AQ79" i="1"/>
  <c r="AU79" i="1"/>
  <c r="AA79" i="1"/>
  <c r="AQ89" i="1"/>
  <c r="AU89" i="1"/>
  <c r="AA89" i="1"/>
  <c r="AU94" i="1"/>
  <c r="AQ94" i="1"/>
  <c r="AA94" i="1"/>
  <c r="AQ100" i="1"/>
  <c r="AU100" i="1"/>
  <c r="AA100" i="1"/>
  <c r="AU105" i="1"/>
  <c r="AQ105" i="1"/>
  <c r="AA105" i="1"/>
  <c r="AU123" i="1"/>
  <c r="AQ123" i="1"/>
  <c r="AA123" i="1"/>
  <c r="AU128" i="1"/>
  <c r="AQ128" i="1"/>
  <c r="AA128" i="1"/>
  <c r="AU134" i="1"/>
  <c r="AQ134" i="1"/>
  <c r="AA134" i="1"/>
  <c r="AU141" i="1"/>
  <c r="AQ141" i="1"/>
  <c r="AA141" i="1"/>
  <c r="AU146" i="1"/>
  <c r="AQ146" i="1"/>
  <c r="AA146" i="1"/>
  <c r="AQ152" i="1"/>
  <c r="AU152" i="1"/>
  <c r="AA152" i="1"/>
  <c r="AQ83" i="1"/>
  <c r="AU83" i="1"/>
  <c r="AA83" i="1"/>
  <c r="AU112" i="1"/>
  <c r="AQ112" i="1"/>
  <c r="AA112" i="1"/>
  <c r="AU118" i="1"/>
  <c r="AQ118" i="1"/>
  <c r="AA118" i="1"/>
  <c r="AQ77" i="1"/>
  <c r="AU77" i="1"/>
  <c r="AA77" i="1"/>
  <c r="AU64" i="1"/>
  <c r="AQ64" i="1"/>
  <c r="AA64" i="1"/>
  <c r="AU74" i="1"/>
  <c r="AQ74" i="1"/>
  <c r="AA74" i="1"/>
  <c r="AU80" i="1"/>
  <c r="AQ80" i="1"/>
  <c r="AA80" i="1"/>
  <c r="AU85" i="1"/>
  <c r="AQ85" i="1"/>
  <c r="AA85" i="1"/>
  <c r="AU90" i="1"/>
  <c r="AQ90" i="1"/>
  <c r="AA90" i="1"/>
  <c r="BG95" i="1"/>
  <c r="BK95" i="1"/>
  <c r="AU95" i="1"/>
  <c r="AQ95" i="1"/>
  <c r="AA95" i="1"/>
  <c r="AQ101" i="1"/>
  <c r="AU101" i="1"/>
  <c r="AA101" i="1"/>
  <c r="AU106" i="1"/>
  <c r="AQ106" i="1"/>
  <c r="AA106" i="1"/>
  <c r="AQ124" i="1"/>
  <c r="AU124" i="1"/>
  <c r="AA124" i="1"/>
  <c r="AQ130" i="1"/>
  <c r="AU130" i="1"/>
  <c r="AA130" i="1"/>
  <c r="AQ136" i="1"/>
  <c r="AU136" i="1"/>
  <c r="AA136" i="1"/>
  <c r="AU142" i="1"/>
  <c r="AQ142" i="1"/>
  <c r="AA142" i="1"/>
  <c r="AU147" i="1"/>
  <c r="AQ147" i="1"/>
  <c r="AA147" i="1"/>
  <c r="AU154" i="1"/>
  <c r="AQ154" i="1"/>
  <c r="AA154" i="1"/>
  <c r="AU114" i="1"/>
  <c r="AQ114" i="1"/>
  <c r="AA114" i="1"/>
  <c r="AQ113" i="1"/>
  <c r="AU113" i="1"/>
  <c r="AA113" i="1"/>
  <c r="AU120" i="1"/>
  <c r="AQ120" i="1"/>
  <c r="AA120" i="1"/>
  <c r="AU65" i="1"/>
  <c r="AQ65" i="1"/>
  <c r="AA65" i="1"/>
  <c r="AU70" i="1"/>
  <c r="AQ70" i="1"/>
  <c r="AA70" i="1"/>
  <c r="AQ75" i="1"/>
  <c r="AU75" i="1"/>
  <c r="AA75" i="1"/>
  <c r="AU81" i="1"/>
  <c r="AQ81" i="1"/>
  <c r="AA81" i="1"/>
  <c r="AU86" i="1"/>
  <c r="AQ86" i="1"/>
  <c r="AA86" i="1"/>
  <c r="AU91" i="1"/>
  <c r="AQ91" i="1"/>
  <c r="AA91" i="1"/>
  <c r="AU102" i="1"/>
  <c r="AQ102" i="1"/>
  <c r="AA102" i="1"/>
  <c r="AQ107" i="1"/>
  <c r="AU107" i="1"/>
  <c r="AA107" i="1"/>
  <c r="AU125" i="1"/>
  <c r="AQ125" i="1"/>
  <c r="AA125" i="1"/>
  <c r="AQ131" i="1"/>
  <c r="AU131" i="1"/>
  <c r="AA131" i="1"/>
  <c r="AU137" i="1"/>
  <c r="AQ137" i="1"/>
  <c r="AA137" i="1"/>
  <c r="AQ143" i="1"/>
  <c r="AU143" i="1"/>
  <c r="AA143" i="1"/>
  <c r="AQ148" i="1"/>
  <c r="AU148" i="1"/>
  <c r="AA148" i="1"/>
  <c r="AU155" i="1"/>
  <c r="AQ155" i="1"/>
  <c r="AA155" i="1"/>
  <c r="AA13" i="1"/>
  <c r="AU13" i="1"/>
  <c r="AQ13" i="1"/>
  <c r="AA18" i="1"/>
  <c r="AU18" i="1"/>
  <c r="AQ18" i="1"/>
  <c r="AQ23" i="1"/>
  <c r="AU23" i="1"/>
  <c r="AA23" i="1"/>
  <c r="AQ29" i="1"/>
  <c r="AU29" i="1"/>
  <c r="AA29" i="1"/>
  <c r="AQ36" i="1"/>
  <c r="AU36" i="1"/>
  <c r="AA36" i="1"/>
  <c r="AQ41" i="1"/>
  <c r="AU41" i="1"/>
  <c r="AA41" i="1"/>
  <c r="AQ63" i="1"/>
  <c r="AU63" i="1"/>
  <c r="AA63" i="1"/>
  <c r="AU45" i="1"/>
  <c r="AQ45" i="1"/>
  <c r="AA45" i="1"/>
  <c r="AA14" i="1"/>
  <c r="AU14" i="1"/>
  <c r="AQ14" i="1"/>
  <c r="AU19" i="1"/>
  <c r="AA19" i="1"/>
  <c r="AQ19" i="1"/>
  <c r="AA24" i="1"/>
  <c r="AQ24" i="1"/>
  <c r="AU24" i="1"/>
  <c r="AA30" i="1"/>
  <c r="AQ30" i="1"/>
  <c r="AU30" i="1"/>
  <c r="AU57" i="1"/>
  <c r="AA57" i="1"/>
  <c r="AQ57" i="1"/>
  <c r="AU62" i="1"/>
  <c r="AQ62" i="1"/>
  <c r="AA62" i="1"/>
  <c r="AQ50" i="1"/>
  <c r="AU50" i="1"/>
  <c r="AA50" i="1"/>
  <c r="AU51" i="1"/>
  <c r="AQ51" i="1"/>
  <c r="AA51" i="1"/>
  <c r="AQ46" i="1"/>
  <c r="AA46" i="1"/>
  <c r="AU46" i="1"/>
  <c r="AA52" i="1"/>
  <c r="AU52" i="1"/>
  <c r="AQ52" i="1"/>
  <c r="AU28" i="1"/>
  <c r="AA28" i="1"/>
  <c r="AQ28" i="1"/>
  <c r="AU20" i="1"/>
  <c r="AA20" i="1"/>
  <c r="AQ20" i="1"/>
  <c r="AU37" i="1"/>
  <c r="AA37" i="1"/>
  <c r="AQ37" i="1"/>
  <c r="AA58" i="1"/>
  <c r="AU58" i="1"/>
  <c r="AQ58" i="1"/>
  <c r="AA47" i="1"/>
  <c r="AU47" i="1"/>
  <c r="AQ47" i="1"/>
  <c r="AA53" i="1"/>
  <c r="AU53" i="1"/>
  <c r="AQ53" i="1"/>
  <c r="AU32" i="1"/>
  <c r="AA32" i="1"/>
  <c r="AQ32" i="1"/>
  <c r="AA59" i="1"/>
  <c r="AU59" i="1"/>
  <c r="AQ59" i="1"/>
  <c r="AU17" i="1"/>
  <c r="AQ17" i="1"/>
  <c r="AA17" i="1"/>
  <c r="AU55" i="1"/>
  <c r="AA55" i="1"/>
  <c r="AQ55" i="1"/>
  <c r="AU10" i="1"/>
  <c r="AA10" i="1"/>
  <c r="AQ10" i="1"/>
  <c r="AA31" i="1"/>
  <c r="AQ31" i="1"/>
  <c r="AU31" i="1"/>
  <c r="AA21" i="1"/>
  <c r="AU21" i="1"/>
  <c r="AQ21" i="1"/>
  <c r="AA48" i="1"/>
  <c r="AU48" i="1"/>
  <c r="AQ48" i="1"/>
  <c r="AQ35" i="1"/>
  <c r="AU35" i="1"/>
  <c r="AA35" i="1"/>
  <c r="AQ44" i="1"/>
  <c r="AU44" i="1"/>
  <c r="AA44" i="1"/>
  <c r="AU15" i="1"/>
  <c r="AA15" i="1"/>
  <c r="AQ15" i="1"/>
  <c r="AU25" i="1"/>
  <c r="AA25" i="1"/>
  <c r="AQ25" i="1"/>
  <c r="AQ11" i="1"/>
  <c r="AA11" i="1"/>
  <c r="AU11" i="1"/>
  <c r="AA16" i="1"/>
  <c r="AU16" i="1"/>
  <c r="AQ16" i="1"/>
  <c r="AA26" i="1"/>
  <c r="AU26" i="1"/>
  <c r="AQ26" i="1"/>
  <c r="AA38" i="1"/>
  <c r="AU38" i="1"/>
  <c r="AQ38" i="1"/>
  <c r="AQ22" i="1"/>
  <c r="AU22" i="1"/>
  <c r="AA22" i="1"/>
  <c r="AU27" i="1"/>
  <c r="AQ27" i="1"/>
  <c r="AA27" i="1"/>
  <c r="AA34" i="1"/>
  <c r="AU34" i="1"/>
  <c r="AQ34" i="1"/>
  <c r="AA42" i="1"/>
  <c r="AU42" i="1"/>
  <c r="AQ42" i="1"/>
  <c r="AU61" i="1"/>
  <c r="AA61" i="1"/>
  <c r="AQ61" i="1"/>
  <c r="AQ40" i="1"/>
  <c r="AU40" i="1"/>
  <c r="AA40" i="1"/>
  <c r="AU49" i="1"/>
  <c r="AQ49" i="1"/>
  <c r="AA49" i="1"/>
  <c r="AU54" i="1"/>
  <c r="AQ54" i="1"/>
  <c r="AA54" i="1"/>
  <c r="AU12" i="1"/>
  <c r="AA12" i="1"/>
  <c r="AQ12" i="1"/>
  <c r="K52" i="1"/>
  <c r="G66" i="1"/>
  <c r="K66" i="1"/>
  <c r="K73" i="1"/>
  <c r="G73" i="1"/>
  <c r="G74" i="1"/>
  <c r="K74" i="1"/>
  <c r="K80" i="1"/>
  <c r="G80" i="1"/>
  <c r="G85" i="1"/>
  <c r="K85" i="1"/>
  <c r="K114" i="1"/>
  <c r="G114" i="1"/>
  <c r="G121" i="1"/>
  <c r="K121" i="1"/>
  <c r="K127" i="1"/>
  <c r="G127" i="1"/>
  <c r="G138" i="1"/>
  <c r="K138" i="1"/>
  <c r="K144" i="1"/>
  <c r="G144" i="1"/>
  <c r="K50" i="1"/>
  <c r="G50" i="1"/>
  <c r="K62" i="1"/>
  <c r="G62" i="1"/>
  <c r="K68" i="1"/>
  <c r="G68" i="1"/>
  <c r="K71" i="1"/>
  <c r="G71" i="1"/>
  <c r="G76" i="1"/>
  <c r="K76" i="1"/>
  <c r="K84" i="1"/>
  <c r="G84" i="1"/>
  <c r="G88" i="1"/>
  <c r="K88" i="1"/>
  <c r="G93" i="1"/>
  <c r="K93" i="1"/>
  <c r="K96" i="1"/>
  <c r="G96" i="1"/>
  <c r="G99" i="1"/>
  <c r="K99" i="1"/>
  <c r="K103" i="1"/>
  <c r="G103" i="1"/>
  <c r="K106" i="1"/>
  <c r="G106" i="1"/>
  <c r="K109" i="1"/>
  <c r="G109" i="1"/>
  <c r="G116" i="1"/>
  <c r="K116" i="1"/>
  <c r="K124" i="1"/>
  <c r="G124" i="1"/>
  <c r="G130" i="1"/>
  <c r="K130" i="1"/>
  <c r="K149" i="1"/>
  <c r="G149" i="1"/>
  <c r="G10" i="1"/>
  <c r="K10" i="1"/>
  <c r="G58" i="1"/>
  <c r="K58" i="1"/>
  <c r="G64" i="1"/>
  <c r="K64" i="1"/>
  <c r="G78" i="1"/>
  <c r="K78" i="1"/>
  <c r="K82" i="1"/>
  <c r="G82" i="1"/>
  <c r="K87" i="1"/>
  <c r="G87" i="1"/>
  <c r="K90" i="1"/>
  <c r="G90" i="1"/>
  <c r="K95" i="1"/>
  <c r="G95" i="1"/>
  <c r="G101" i="1"/>
  <c r="K101" i="1"/>
  <c r="K104" i="1"/>
  <c r="G104" i="1"/>
  <c r="K108" i="1"/>
  <c r="G108" i="1"/>
  <c r="G112" i="1"/>
  <c r="K112" i="1"/>
  <c r="K118" i="1"/>
  <c r="G118" i="1"/>
  <c r="K126" i="1"/>
  <c r="G126" i="1"/>
  <c r="G132" i="1"/>
  <c r="K132" i="1"/>
  <c r="K136" i="1"/>
  <c r="G136" i="1"/>
  <c r="G147" i="1"/>
  <c r="K147" i="1"/>
  <c r="K151" i="1"/>
  <c r="G151" i="1"/>
  <c r="G154" i="1"/>
  <c r="K154" i="1"/>
  <c r="G54" i="1"/>
  <c r="K54" i="1"/>
  <c r="K55" i="1"/>
  <c r="G55" i="1"/>
  <c r="G57" i="1"/>
  <c r="K57" i="1"/>
  <c r="G59" i="1"/>
  <c r="K59" i="1"/>
  <c r="G61" i="1"/>
  <c r="K61" i="1"/>
  <c r="K63" i="1"/>
  <c r="G63" i="1"/>
  <c r="G65" i="1"/>
  <c r="K65" i="1"/>
  <c r="K67" i="1"/>
  <c r="G67" i="1"/>
  <c r="K69" i="1"/>
  <c r="G69" i="1"/>
  <c r="G70" i="1"/>
  <c r="K70" i="1"/>
  <c r="K72" i="1"/>
  <c r="G72" i="1"/>
  <c r="G75" i="1"/>
  <c r="K75" i="1"/>
  <c r="K77" i="1"/>
  <c r="G77" i="1"/>
  <c r="K79" i="1"/>
  <c r="G79" i="1"/>
  <c r="K81" i="1"/>
  <c r="G81" i="1"/>
  <c r="G83" i="1"/>
  <c r="K83" i="1"/>
  <c r="G86" i="1"/>
  <c r="K86" i="1"/>
  <c r="K89" i="1"/>
  <c r="G89" i="1"/>
  <c r="K91" i="1"/>
  <c r="G91" i="1"/>
  <c r="G92" i="1"/>
  <c r="K92" i="1"/>
  <c r="G94" i="1"/>
  <c r="K94" i="1"/>
  <c r="K97" i="1"/>
  <c r="G97" i="1"/>
  <c r="G100" i="1"/>
  <c r="K100" i="1"/>
  <c r="G102" i="1"/>
  <c r="K102" i="1"/>
  <c r="K105" i="1"/>
  <c r="G105" i="1"/>
  <c r="G107" i="1"/>
  <c r="K107" i="1"/>
  <c r="G111" i="1"/>
  <c r="K111" i="1"/>
  <c r="K113" i="1"/>
  <c r="G113" i="1"/>
  <c r="G115" i="1"/>
  <c r="K115" i="1"/>
  <c r="K117" i="1"/>
  <c r="G117" i="1"/>
  <c r="G120" i="1"/>
  <c r="K120" i="1"/>
  <c r="G122" i="1"/>
  <c r="K122" i="1"/>
  <c r="K123" i="1"/>
  <c r="G123" i="1"/>
  <c r="K125" i="1"/>
  <c r="G125" i="1"/>
  <c r="K128" i="1"/>
  <c r="G128" i="1"/>
  <c r="K131" i="1"/>
  <c r="G131" i="1"/>
  <c r="G133" i="1"/>
  <c r="K133" i="1"/>
  <c r="G134" i="1"/>
  <c r="K134" i="1"/>
  <c r="G137" i="1"/>
  <c r="K137" i="1"/>
  <c r="G139" i="1"/>
  <c r="K139" i="1"/>
  <c r="K143" i="1"/>
  <c r="G143" i="1"/>
  <c r="G145" i="1"/>
  <c r="K145" i="1"/>
  <c r="K146" i="1"/>
  <c r="G146" i="1"/>
  <c r="K148" i="1"/>
  <c r="G148" i="1"/>
  <c r="G150" i="1"/>
  <c r="K150" i="1"/>
  <c r="G152" i="1"/>
  <c r="K152" i="1"/>
  <c r="G155" i="1"/>
  <c r="K155" i="1"/>
  <c r="K156" i="1"/>
  <c r="G156" i="1"/>
  <c r="G140" i="1" l="1"/>
  <c r="K142" i="1"/>
  <c r="K140" i="1"/>
  <c r="K141" i="1"/>
  <c r="G142" i="1"/>
  <c r="G141" i="1"/>
  <c r="B27" i="18"/>
  <c r="B11" i="18"/>
  <c r="B7" i="18"/>
  <c r="B13" i="18" l="1"/>
  <c r="B29" i="18" s="1"/>
  <c r="B31" i="18" s="1"/>
  <c r="D173" i="1" l="1"/>
  <c r="K35" i="1" l="1"/>
  <c r="G35" i="1"/>
  <c r="K36" i="1"/>
  <c r="K22" i="1"/>
  <c r="K11" i="1"/>
  <c r="A11" i="9"/>
  <c r="A12" i="9" l="1"/>
  <c r="W11" i="9"/>
  <c r="AA8" i="1"/>
  <c r="G11" i="1"/>
  <c r="AC3" i="1"/>
  <c r="AB3" i="1"/>
  <c r="AD82" i="1" l="1"/>
  <c r="AD145" i="1"/>
  <c r="AD87" i="1"/>
  <c r="AD165" i="1"/>
  <c r="AD18" i="1"/>
  <c r="AD51" i="1"/>
  <c r="AE51" i="1" s="1"/>
  <c r="AD83" i="1"/>
  <c r="AE83" i="1" s="1"/>
  <c r="AD138" i="1"/>
  <c r="AD161" i="1"/>
  <c r="AD157" i="1"/>
  <c r="AD10" i="1"/>
  <c r="AE10" i="1" s="1"/>
  <c r="AD76" i="1"/>
  <c r="AD84" i="1"/>
  <c r="AE84" i="1" s="1"/>
  <c r="AD92" i="1"/>
  <c r="AE92" i="1" s="1"/>
  <c r="AD139" i="1"/>
  <c r="AD147" i="1"/>
  <c r="AD8" i="1"/>
  <c r="AD111" i="1"/>
  <c r="AD20" i="1"/>
  <c r="AD37" i="1"/>
  <c r="AD45" i="1"/>
  <c r="AE45" i="1" s="1"/>
  <c r="AD53" i="1"/>
  <c r="AD61" i="1"/>
  <c r="AD101" i="1"/>
  <c r="AE101" i="1" s="1"/>
  <c r="AD109" i="1"/>
  <c r="AD171" i="1"/>
  <c r="AE171" i="1" s="1"/>
  <c r="AD23" i="1"/>
  <c r="AD103" i="1"/>
  <c r="AE103" i="1" s="1"/>
  <c r="AD12" i="1"/>
  <c r="AD22" i="1"/>
  <c r="AD30" i="1"/>
  <c r="AD38" i="1"/>
  <c r="AD78" i="1"/>
  <c r="AD86" i="1"/>
  <c r="AE86" i="1" s="1"/>
  <c r="AD94" i="1"/>
  <c r="AD102" i="1"/>
  <c r="AE102" i="1" s="1"/>
  <c r="AD141" i="1"/>
  <c r="AD149" i="1"/>
  <c r="AD156" i="1"/>
  <c r="AD164" i="1"/>
  <c r="AE164" i="1" s="1"/>
  <c r="AD119" i="1"/>
  <c r="AD24" i="1"/>
  <c r="AD32" i="1"/>
  <c r="AE32" i="1" s="1"/>
  <c r="AD40" i="1"/>
  <c r="AD48" i="1"/>
  <c r="AD88" i="1"/>
  <c r="AD96" i="1"/>
  <c r="AD104" i="1"/>
  <c r="AD112" i="1"/>
  <c r="AD151" i="1"/>
  <c r="AD158" i="1"/>
  <c r="AD166" i="1"/>
  <c r="AD25" i="1"/>
  <c r="AE25" i="1" s="1"/>
  <c r="AD33" i="1"/>
  <c r="AE33" i="1" s="1"/>
  <c r="AD41" i="1"/>
  <c r="AD49" i="1"/>
  <c r="AD89" i="1"/>
  <c r="AD97" i="1"/>
  <c r="AD105" i="1"/>
  <c r="AE105" i="1" s="1"/>
  <c r="AD113" i="1"/>
  <c r="AE113" i="1" s="1"/>
  <c r="AD152" i="1"/>
  <c r="AD159" i="1"/>
  <c r="AE159" i="1" s="1"/>
  <c r="AD167" i="1"/>
  <c r="AD14" i="1"/>
  <c r="AD122" i="1"/>
  <c r="AD74" i="1"/>
  <c r="AD66" i="1"/>
  <c r="AE66" i="1" s="1"/>
  <c r="AD58" i="1"/>
  <c r="AD137" i="1"/>
  <c r="AD27" i="1"/>
  <c r="AE27" i="1" s="1"/>
  <c r="AD117" i="1"/>
  <c r="AD107" i="1"/>
  <c r="AD31" i="1"/>
  <c r="AD39" i="1"/>
  <c r="AE39" i="1" s="1"/>
  <c r="AD47" i="1"/>
  <c r="AE47" i="1" s="1"/>
  <c r="AD9" i="1"/>
  <c r="A13" i="9"/>
  <c r="W12" i="9"/>
  <c r="AE44" i="1"/>
  <c r="AE95" i="1"/>
  <c r="G52" i="1"/>
  <c r="K34" i="1"/>
  <c r="K21" i="1"/>
  <c r="K8" i="1"/>
  <c r="AG3" i="1"/>
  <c r="AF3" i="1"/>
  <c r="R8" i="9"/>
  <c r="R9" i="9" s="1"/>
  <c r="B1" i="7"/>
  <c r="D177" i="1"/>
  <c r="E177" i="1" s="1"/>
  <c r="F177" i="1" s="1"/>
  <c r="G177" i="1" s="1"/>
  <c r="H177" i="1" s="1"/>
  <c r="I177" i="1" s="1"/>
  <c r="J177" i="1" s="1"/>
  <c r="K177" i="1" s="1"/>
  <c r="X177" i="1" s="1"/>
  <c r="Y177" i="1" s="1"/>
  <c r="Z177" i="1" s="1"/>
  <c r="AA177" i="1" s="1"/>
  <c r="AB177" i="1" s="1"/>
  <c r="AC177" i="1" s="1"/>
  <c r="AD177" i="1" s="1"/>
  <c r="AE177" i="1" s="1"/>
  <c r="AF177" i="1" s="1"/>
  <c r="AG177" i="1" s="1"/>
  <c r="AH177" i="1" s="1"/>
  <c r="AI177" i="1" s="1"/>
  <c r="AJ177" i="1" s="1"/>
  <c r="AK177" i="1" s="1"/>
  <c r="AL177" i="1" s="1"/>
  <c r="AM177" i="1" s="1"/>
  <c r="AR177" i="1" s="1"/>
  <c r="AS177" i="1" s="1"/>
  <c r="AT177" i="1" s="1"/>
  <c r="AU177" i="1" s="1"/>
  <c r="AV177" i="1" s="1"/>
  <c r="AW177" i="1" s="1"/>
  <c r="AX177" i="1" s="1"/>
  <c r="AY177" i="1" s="1"/>
  <c r="AZ177" i="1" s="1"/>
  <c r="BA177" i="1" s="1"/>
  <c r="BB177" i="1" s="1"/>
  <c r="BC177" i="1" s="1"/>
  <c r="AN177" i="1" s="1"/>
  <c r="AO177" i="1" s="1"/>
  <c r="AD135" i="1" l="1"/>
  <c r="AE135" i="1" s="1"/>
  <c r="AD72" i="1"/>
  <c r="AD125" i="1"/>
  <c r="AE125" i="1" s="1"/>
  <c r="AD62" i="1"/>
  <c r="AD57" i="1"/>
  <c r="AD46" i="1"/>
  <c r="AD131" i="1"/>
  <c r="AD68" i="1"/>
  <c r="AE68" i="1" s="1"/>
  <c r="AD123" i="1"/>
  <c r="AE123" i="1" s="1"/>
  <c r="AD60" i="1"/>
  <c r="AE60" i="1" s="1"/>
  <c r="AD75" i="1"/>
  <c r="AE75" i="1" s="1"/>
  <c r="AD140" i="1"/>
  <c r="AE140" i="1" s="1"/>
  <c r="AD77" i="1"/>
  <c r="AD127" i="1"/>
  <c r="AE127" i="1" s="1"/>
  <c r="AD64" i="1"/>
  <c r="AE64" i="1" s="1"/>
  <c r="AD118" i="1"/>
  <c r="AE118" i="1" s="1"/>
  <c r="AD63" i="1"/>
  <c r="AE63" i="1" s="1"/>
  <c r="AD69" i="1"/>
  <c r="AE69" i="1" s="1"/>
  <c r="AD55" i="1"/>
  <c r="AE55" i="1" s="1"/>
  <c r="AD59" i="1"/>
  <c r="AE59" i="1" s="1"/>
  <c r="AD120" i="1"/>
  <c r="AD56" i="1"/>
  <c r="AE56" i="1" s="1"/>
  <c r="AD155" i="1"/>
  <c r="AE155" i="1" s="1"/>
  <c r="AD93" i="1"/>
  <c r="AE93" i="1" s="1"/>
  <c r="AD29" i="1"/>
  <c r="AE29" i="1" s="1"/>
  <c r="AD143" i="1"/>
  <c r="AE143" i="1" s="1"/>
  <c r="AD80" i="1"/>
  <c r="AE80" i="1" s="1"/>
  <c r="AD15" i="1"/>
  <c r="AE15" i="1" s="1"/>
  <c r="AD133" i="1"/>
  <c r="AE133" i="1" s="1"/>
  <c r="AD70" i="1"/>
  <c r="AE70" i="1" s="1"/>
  <c r="AD85" i="1"/>
  <c r="AE85" i="1" s="1"/>
  <c r="AD148" i="1"/>
  <c r="AE148" i="1" s="1"/>
  <c r="AD65" i="1"/>
  <c r="AE65" i="1" s="1"/>
  <c r="AD115" i="1"/>
  <c r="AE115" i="1" s="1"/>
  <c r="AD54" i="1"/>
  <c r="AE54" i="1" s="1"/>
  <c r="AD162" i="1"/>
  <c r="AE162" i="1" s="1"/>
  <c r="AD121" i="1"/>
  <c r="AE121" i="1" s="1"/>
  <c r="AD91" i="1"/>
  <c r="AE91" i="1" s="1"/>
  <c r="AD126" i="1"/>
  <c r="AE126" i="1" s="1"/>
  <c r="AD110" i="1"/>
  <c r="AE110" i="1" s="1"/>
  <c r="AD163" i="1"/>
  <c r="AE163" i="1" s="1"/>
  <c r="AD11" i="1"/>
  <c r="AE11" i="1" s="1"/>
  <c r="AD130" i="1"/>
  <c r="AE130" i="1" s="1"/>
  <c r="AD153" i="1"/>
  <c r="AE153" i="1" s="1"/>
  <c r="AD90" i="1"/>
  <c r="AE90" i="1" s="1"/>
  <c r="AD26" i="1"/>
  <c r="AE26" i="1" s="1"/>
  <c r="AD124" i="1"/>
  <c r="AE124" i="1" s="1"/>
  <c r="AD132" i="1"/>
  <c r="AE132" i="1" s="1"/>
  <c r="AD16" i="1"/>
  <c r="AE16" i="1" s="1"/>
  <c r="AD13" i="1"/>
  <c r="AE13" i="1" s="1"/>
  <c r="AD108" i="1"/>
  <c r="AE108" i="1" s="1"/>
  <c r="AD36" i="1"/>
  <c r="AE36" i="1" s="1"/>
  <c r="AD168" i="1"/>
  <c r="AE168" i="1" s="1"/>
  <c r="AD106" i="1"/>
  <c r="AE106" i="1" s="1"/>
  <c r="AD42" i="1"/>
  <c r="AE42" i="1" s="1"/>
  <c r="AD35" i="1"/>
  <c r="AE35" i="1" s="1"/>
  <c r="AD73" i="1"/>
  <c r="AE73" i="1" s="1"/>
  <c r="AD146" i="1"/>
  <c r="AE146" i="1" s="1"/>
  <c r="AD169" i="1"/>
  <c r="AE169" i="1" s="1"/>
  <c r="AD71" i="1"/>
  <c r="AE71" i="1" s="1"/>
  <c r="AD154" i="1"/>
  <c r="AD142" i="1"/>
  <c r="AE142" i="1" s="1"/>
  <c r="AD100" i="1"/>
  <c r="AE100" i="1" s="1"/>
  <c r="AD28" i="1"/>
  <c r="AE28" i="1" s="1"/>
  <c r="AD98" i="1"/>
  <c r="AE98" i="1" s="1"/>
  <c r="AD99" i="1"/>
  <c r="AE99" i="1" s="1"/>
  <c r="AD21" i="1"/>
  <c r="AE21" i="1" s="1"/>
  <c r="AD114" i="1"/>
  <c r="AE114" i="1" s="1"/>
  <c r="AD50" i="1"/>
  <c r="AE50" i="1" s="1"/>
  <c r="AD134" i="1"/>
  <c r="AE134" i="1" s="1"/>
  <c r="AD19" i="1"/>
  <c r="AE19" i="1" s="1"/>
  <c r="AD160" i="1"/>
  <c r="AE160" i="1" s="1"/>
  <c r="AD34" i="1"/>
  <c r="AE34" i="1" s="1"/>
  <c r="AD116" i="1"/>
  <c r="AE116" i="1" s="1"/>
  <c r="AD52" i="1"/>
  <c r="AE52" i="1" s="1"/>
  <c r="AD43" i="1"/>
  <c r="AE43" i="1" s="1"/>
  <c r="AD67" i="1"/>
  <c r="AE67" i="1" s="1"/>
  <c r="AD144" i="1"/>
  <c r="AE144" i="1" s="1"/>
  <c r="AD81" i="1"/>
  <c r="AE81" i="1" s="1"/>
  <c r="AD17" i="1"/>
  <c r="AE17" i="1" s="1"/>
  <c r="AD150" i="1"/>
  <c r="AE150" i="1" s="1"/>
  <c r="AD79" i="1"/>
  <c r="AE79" i="1" s="1"/>
  <c r="AD136" i="1"/>
  <c r="AE136" i="1" s="1"/>
  <c r="AD128" i="1"/>
  <c r="AE128" i="1" s="1"/>
  <c r="AH38" i="1"/>
  <c r="AH70" i="1"/>
  <c r="AH86" i="1"/>
  <c r="AH102" i="1"/>
  <c r="AH133" i="1"/>
  <c r="AI133" i="1" s="1"/>
  <c r="AH142" i="1"/>
  <c r="AH17" i="1"/>
  <c r="AH105" i="1"/>
  <c r="AH28" i="1"/>
  <c r="AH131" i="1"/>
  <c r="AH45" i="1"/>
  <c r="B125" i="7"/>
  <c r="B166" i="7"/>
  <c r="B141" i="7"/>
  <c r="B137" i="7"/>
  <c r="B140" i="7"/>
  <c r="B142" i="7"/>
  <c r="B145" i="7"/>
  <c r="B136" i="7"/>
  <c r="B139" i="7"/>
  <c r="B144" i="7"/>
  <c r="B138" i="7"/>
  <c r="B143" i="7"/>
  <c r="AD170" i="1"/>
  <c r="AE170" i="1" s="1"/>
  <c r="AD129" i="1"/>
  <c r="AE129" i="1" s="1"/>
  <c r="AE82" i="1"/>
  <c r="AE46" i="1"/>
  <c r="AE138" i="1"/>
  <c r="AE31" i="1"/>
  <c r="AE37" i="1"/>
  <c r="AE20" i="1"/>
  <c r="A14" i="9"/>
  <c r="W13" i="9"/>
  <c r="AE57" i="1"/>
  <c r="AE89" i="1"/>
  <c r="AE117" i="1"/>
  <c r="AE87" i="1"/>
  <c r="AE97" i="1"/>
  <c r="AE107" i="1"/>
  <c r="AE76" i="1"/>
  <c r="AE122" i="1"/>
  <c r="AE109" i="1"/>
  <c r="AE88" i="1"/>
  <c r="AE149" i="1"/>
  <c r="AE78" i="1"/>
  <c r="AE77" i="1"/>
  <c r="AE96" i="1"/>
  <c r="AE139" i="1"/>
  <c r="AE131" i="1"/>
  <c r="AE158" i="1"/>
  <c r="AE167" i="1"/>
  <c r="AE120" i="1"/>
  <c r="AE12" i="1"/>
  <c r="AE147" i="1"/>
  <c r="AE112" i="1"/>
  <c r="AE161" i="1"/>
  <c r="AE145" i="1"/>
  <c r="AE53" i="1"/>
  <c r="AE58" i="1"/>
  <c r="AE38" i="1"/>
  <c r="AE49" i="1"/>
  <c r="AE166" i="1"/>
  <c r="AE119" i="1"/>
  <c r="AE24" i="1"/>
  <c r="AE62" i="1"/>
  <c r="AE152" i="1"/>
  <c r="AE61" i="1"/>
  <c r="AE111" i="1"/>
  <c r="AE30" i="1"/>
  <c r="AE48" i="1"/>
  <c r="AE94" i="1"/>
  <c r="AE40" i="1"/>
  <c r="AE74" i="1"/>
  <c r="AE151" i="1"/>
  <c r="AI44" i="1"/>
  <c r="AI95" i="1"/>
  <c r="AE154" i="1"/>
  <c r="AE165" i="1"/>
  <c r="AE14" i="1"/>
  <c r="AE72" i="1"/>
  <c r="AE22" i="1"/>
  <c r="AE141" i="1"/>
  <c r="AE23" i="1"/>
  <c r="AE41" i="1"/>
  <c r="AE137" i="1"/>
  <c r="AE157" i="1"/>
  <c r="AE18" i="1"/>
  <c r="AE104" i="1"/>
  <c r="AE156" i="1"/>
  <c r="B54" i="7"/>
  <c r="B167" i="7"/>
  <c r="B92" i="7"/>
  <c r="B112" i="7"/>
  <c r="G56" i="1"/>
  <c r="K56" i="1"/>
  <c r="B161" i="7"/>
  <c r="B157" i="7"/>
  <c r="B156" i="7"/>
  <c r="B158" i="7"/>
  <c r="B162" i="7"/>
  <c r="B165" i="7"/>
  <c r="B164" i="7"/>
  <c r="B163" i="7"/>
  <c r="B154" i="7"/>
  <c r="B155" i="7"/>
  <c r="B160" i="7"/>
  <c r="B153" i="7"/>
  <c r="B159" i="7"/>
  <c r="B70" i="7"/>
  <c r="B133" i="7"/>
  <c r="B134" i="7"/>
  <c r="B132" i="7"/>
  <c r="B73" i="7"/>
  <c r="AE8" i="1"/>
  <c r="B122" i="7"/>
  <c r="R10" i="9"/>
  <c r="R11" i="9" s="1"/>
  <c r="R12" i="9" s="1"/>
  <c r="R13" i="9" s="1"/>
  <c r="R14" i="9" s="1"/>
  <c r="R15" i="9" s="1"/>
  <c r="R16" i="9" s="1"/>
  <c r="R17" i="9" s="1"/>
  <c r="R18" i="9" s="1"/>
  <c r="AK3" i="1"/>
  <c r="AP177" i="1"/>
  <c r="AQ177" i="1" s="1"/>
  <c r="BD177" i="1" s="1"/>
  <c r="BE177" i="1" s="1"/>
  <c r="BF177" i="1" s="1"/>
  <c r="BG177" i="1" s="1"/>
  <c r="AJ3" i="1"/>
  <c r="D1" i="7"/>
  <c r="AA9" i="1"/>
  <c r="AH80" i="1" l="1"/>
  <c r="AH73" i="1"/>
  <c r="AH148" i="1"/>
  <c r="AH150" i="1"/>
  <c r="AH77" i="1"/>
  <c r="AI77" i="1" s="1"/>
  <c r="AH140" i="1"/>
  <c r="AH106" i="1"/>
  <c r="AI106" i="1" s="1"/>
  <c r="AH42" i="1"/>
  <c r="AI42" i="1" s="1"/>
  <c r="AH33" i="1"/>
  <c r="AI33" i="1" s="1"/>
  <c r="AH157" i="1"/>
  <c r="AH75" i="1"/>
  <c r="AI75" i="1" s="1"/>
  <c r="AH11" i="1"/>
  <c r="AI11" i="1" s="1"/>
  <c r="AH116" i="1"/>
  <c r="AI116" i="1" s="1"/>
  <c r="AH147" i="1"/>
  <c r="AI147" i="1" s="1"/>
  <c r="AH26" i="1"/>
  <c r="AI26" i="1" s="1"/>
  <c r="AH51" i="1"/>
  <c r="AI51" i="1" s="1"/>
  <c r="AH146" i="1"/>
  <c r="AI146" i="1" s="1"/>
  <c r="AH97" i="1"/>
  <c r="AI97" i="1" s="1"/>
  <c r="AH127" i="1"/>
  <c r="AI127" i="1" s="1"/>
  <c r="AH64" i="1"/>
  <c r="AI64" i="1" s="1"/>
  <c r="AH111" i="1"/>
  <c r="AI111" i="1" s="1"/>
  <c r="AH68" i="1"/>
  <c r="AI68" i="1" s="1"/>
  <c r="AH138" i="1"/>
  <c r="AI138" i="1" s="1"/>
  <c r="AH103" i="1"/>
  <c r="AI103" i="1" s="1"/>
  <c r="AH99" i="1"/>
  <c r="AI99" i="1" s="1"/>
  <c r="AH171" i="1"/>
  <c r="AI171" i="1" s="1"/>
  <c r="AH109" i="1"/>
  <c r="AI109" i="1" s="1"/>
  <c r="AH84" i="1"/>
  <c r="AI84" i="1" s="1"/>
  <c r="AH115" i="1"/>
  <c r="AI115" i="1" s="1"/>
  <c r="AH90" i="1"/>
  <c r="AI90" i="1" s="1"/>
  <c r="AH123" i="1"/>
  <c r="AI123" i="1" s="1"/>
  <c r="AH24" i="1"/>
  <c r="AI24" i="1" s="1"/>
  <c r="AH69" i="1"/>
  <c r="AI69" i="1" s="1"/>
  <c r="AH76" i="1"/>
  <c r="AI76" i="1" s="1"/>
  <c r="AH145" i="1"/>
  <c r="AI145" i="1" s="1"/>
  <c r="AH82" i="1"/>
  <c r="AI82" i="1" s="1"/>
  <c r="AH18" i="1"/>
  <c r="AI18" i="1" s="1"/>
  <c r="AH119" i="1"/>
  <c r="AI119" i="1" s="1"/>
  <c r="AH47" i="1"/>
  <c r="AI47" i="1" s="1"/>
  <c r="AH128" i="1"/>
  <c r="AI128" i="1" s="1"/>
  <c r="AH135" i="1"/>
  <c r="AI135" i="1" s="1"/>
  <c r="AH72" i="1"/>
  <c r="AI72" i="1" s="1"/>
  <c r="AH126" i="1"/>
  <c r="AI126" i="1" s="1"/>
  <c r="AH55" i="1"/>
  <c r="AI55" i="1" s="1"/>
  <c r="AH12" i="1"/>
  <c r="AI12" i="1" s="1"/>
  <c r="AH153" i="1"/>
  <c r="AI153" i="1" s="1"/>
  <c r="AH117" i="1"/>
  <c r="AI117" i="1" s="1"/>
  <c r="AH132" i="1"/>
  <c r="AI132" i="1" s="1"/>
  <c r="AH100" i="1"/>
  <c r="AI100" i="1" s="1"/>
  <c r="AH130" i="1"/>
  <c r="AI130" i="1" s="1"/>
  <c r="AH168" i="1"/>
  <c r="AI168" i="1" s="1"/>
  <c r="AH71" i="1"/>
  <c r="AI71" i="1" s="1"/>
  <c r="AH164" i="1"/>
  <c r="AH53" i="1"/>
  <c r="AI53" i="1" s="1"/>
  <c r="AH59" i="1"/>
  <c r="AI59" i="1" s="1"/>
  <c r="AH166" i="1"/>
  <c r="AI166" i="1" s="1"/>
  <c r="AH134" i="1"/>
  <c r="AI134" i="1" s="1"/>
  <c r="AH156" i="1"/>
  <c r="AI156" i="1" s="1"/>
  <c r="AH94" i="1"/>
  <c r="AI94" i="1" s="1"/>
  <c r="AH30" i="1"/>
  <c r="AI30" i="1" s="1"/>
  <c r="AH163" i="1"/>
  <c r="AI163" i="1" s="1"/>
  <c r="AH9" i="1"/>
  <c r="AI9" i="1" s="1"/>
  <c r="AH101" i="1"/>
  <c r="AI101" i="1" s="1"/>
  <c r="AH139" i="1"/>
  <c r="AI139" i="1" s="1"/>
  <c r="AH169" i="1"/>
  <c r="AI169" i="1" s="1"/>
  <c r="AH107" i="1"/>
  <c r="AI107" i="1" s="1"/>
  <c r="AH43" i="1"/>
  <c r="AI43" i="1" s="1"/>
  <c r="AH121" i="1"/>
  <c r="AI121" i="1" s="1"/>
  <c r="AH151" i="1"/>
  <c r="AI151" i="1" s="1"/>
  <c r="AH88" i="1"/>
  <c r="AI88" i="1" s="1"/>
  <c r="AH141" i="1"/>
  <c r="AI141" i="1" s="1"/>
  <c r="AH78" i="1"/>
  <c r="AI78" i="1" s="1"/>
  <c r="AH14" i="1"/>
  <c r="AI14" i="1" s="1"/>
  <c r="AH158" i="1"/>
  <c r="AI158" i="1" s="1"/>
  <c r="AH143" i="1"/>
  <c r="AI143" i="1" s="1"/>
  <c r="AH41" i="1"/>
  <c r="AI41" i="1" s="1"/>
  <c r="AH16" i="1"/>
  <c r="AI16" i="1" s="1"/>
  <c r="AH149" i="1"/>
  <c r="AI149" i="1" s="1"/>
  <c r="AH22" i="1"/>
  <c r="AI22" i="1" s="1"/>
  <c r="AH98" i="1"/>
  <c r="AI98" i="1" s="1"/>
  <c r="AH124" i="1"/>
  <c r="AI124" i="1" s="1"/>
  <c r="AH159" i="1"/>
  <c r="AI159" i="1" s="1"/>
  <c r="AH61" i="1"/>
  <c r="AI61" i="1" s="1"/>
  <c r="AH162" i="1"/>
  <c r="AI162" i="1" s="1"/>
  <c r="AH67" i="1"/>
  <c r="AI67" i="1" s="1"/>
  <c r="AH144" i="1"/>
  <c r="AI144" i="1" s="1"/>
  <c r="AH136" i="1"/>
  <c r="AI136" i="1" s="1"/>
  <c r="AH161" i="1"/>
  <c r="AI161" i="1" s="1"/>
  <c r="AH154" i="1"/>
  <c r="AI154" i="1" s="1"/>
  <c r="AH104" i="1"/>
  <c r="AI104" i="1" s="1"/>
  <c r="AH40" i="1"/>
  <c r="AI40" i="1" s="1"/>
  <c r="AH23" i="1"/>
  <c r="AI23" i="1" s="1"/>
  <c r="AH85" i="1"/>
  <c r="AI85" i="1" s="1"/>
  <c r="AH21" i="1"/>
  <c r="AI21" i="1" s="1"/>
  <c r="AH91" i="1"/>
  <c r="AI91" i="1" s="1"/>
  <c r="AH27" i="1"/>
  <c r="AI27" i="1" s="1"/>
  <c r="AH92" i="1"/>
  <c r="AI92" i="1" s="1"/>
  <c r="AH20" i="1"/>
  <c r="AI20" i="1" s="1"/>
  <c r="AH160" i="1"/>
  <c r="AI160" i="1" s="1"/>
  <c r="AH34" i="1"/>
  <c r="AI34" i="1" s="1"/>
  <c r="AH63" i="1"/>
  <c r="AI63" i="1" s="1"/>
  <c r="AH167" i="1"/>
  <c r="AI167" i="1" s="1"/>
  <c r="AH96" i="1"/>
  <c r="AI96" i="1" s="1"/>
  <c r="AH32" i="1"/>
  <c r="AI32" i="1" s="1"/>
  <c r="AH8" i="1"/>
  <c r="AI8" i="1" s="1"/>
  <c r="AH52" i="1"/>
  <c r="AI52" i="1" s="1"/>
  <c r="AH83" i="1"/>
  <c r="AI83" i="1" s="1"/>
  <c r="AH19" i="1"/>
  <c r="AI19" i="1" s="1"/>
  <c r="AH122" i="1"/>
  <c r="AI122" i="1" s="1"/>
  <c r="AH58" i="1"/>
  <c r="AI58" i="1" s="1"/>
  <c r="AH87" i="1"/>
  <c r="AI87" i="1" s="1"/>
  <c r="AH113" i="1"/>
  <c r="AI113" i="1" s="1"/>
  <c r="AH49" i="1"/>
  <c r="AI49" i="1" s="1"/>
  <c r="AH120" i="1"/>
  <c r="AI120" i="1" s="1"/>
  <c r="AH39" i="1"/>
  <c r="AI39" i="1" s="1"/>
  <c r="AH125" i="1"/>
  <c r="AI125" i="1" s="1"/>
  <c r="AH62" i="1"/>
  <c r="AI62" i="1" s="1"/>
  <c r="AH37" i="1"/>
  <c r="AI37" i="1" s="1"/>
  <c r="AH137" i="1"/>
  <c r="AI137" i="1" s="1"/>
  <c r="AH74" i="1"/>
  <c r="AI74" i="1" s="1"/>
  <c r="AH10" i="1"/>
  <c r="AI10" i="1" s="1"/>
  <c r="AH13" i="1"/>
  <c r="AI13" i="1" s="1"/>
  <c r="AH170" i="1"/>
  <c r="AI170" i="1" s="1"/>
  <c r="AH36" i="1"/>
  <c r="AI36" i="1" s="1"/>
  <c r="AH114" i="1"/>
  <c r="AI114" i="1" s="1"/>
  <c r="AH50" i="1"/>
  <c r="AI50" i="1" s="1"/>
  <c r="AH89" i="1"/>
  <c r="AI89" i="1" s="1"/>
  <c r="AH79" i="1"/>
  <c r="AI79" i="1" s="1"/>
  <c r="AH15" i="1"/>
  <c r="AI15" i="1" s="1"/>
  <c r="AH108" i="1"/>
  <c r="AI108" i="1" s="1"/>
  <c r="AH152" i="1"/>
  <c r="AI152" i="1" s="1"/>
  <c r="AH25" i="1"/>
  <c r="AI25" i="1" s="1"/>
  <c r="AH56" i="1"/>
  <c r="AI56" i="1" s="1"/>
  <c r="AH110" i="1"/>
  <c r="AH46" i="1"/>
  <c r="AI46" i="1" s="1"/>
  <c r="AH81" i="1"/>
  <c r="AI81" i="1" s="1"/>
  <c r="AH65" i="1"/>
  <c r="AI65" i="1" s="1"/>
  <c r="AH57" i="1"/>
  <c r="AI57" i="1" s="1"/>
  <c r="AH165" i="1"/>
  <c r="AI165" i="1" s="1"/>
  <c r="AH112" i="1"/>
  <c r="AI112" i="1" s="1"/>
  <c r="AH48" i="1"/>
  <c r="AI48" i="1" s="1"/>
  <c r="AH31" i="1"/>
  <c r="AH118" i="1"/>
  <c r="AI118" i="1" s="1"/>
  <c r="AH54" i="1"/>
  <c r="AI54" i="1" s="1"/>
  <c r="AH155" i="1"/>
  <c r="AI155" i="1" s="1"/>
  <c r="AH93" i="1"/>
  <c r="AI93" i="1" s="1"/>
  <c r="AH29" i="1"/>
  <c r="AI29" i="1" s="1"/>
  <c r="AH60" i="1"/>
  <c r="AI60" i="1" s="1"/>
  <c r="AH35" i="1"/>
  <c r="AI35" i="1" s="1"/>
  <c r="AH66" i="1"/>
  <c r="AL26" i="1"/>
  <c r="AL90" i="1"/>
  <c r="AL153" i="1"/>
  <c r="AM153" i="1" s="1"/>
  <c r="AL19" i="1"/>
  <c r="AL51" i="1"/>
  <c r="AL115" i="1"/>
  <c r="AL123" i="1"/>
  <c r="AL140" i="1"/>
  <c r="AL38" i="1"/>
  <c r="AL70" i="1"/>
  <c r="AL102" i="1"/>
  <c r="AL164" i="1"/>
  <c r="AL71" i="1"/>
  <c r="AL142" i="1"/>
  <c r="AL40" i="1"/>
  <c r="AL73" i="1"/>
  <c r="AL136" i="1"/>
  <c r="AL105" i="1"/>
  <c r="D166" i="7"/>
  <c r="D125" i="7"/>
  <c r="D137" i="7"/>
  <c r="D145" i="7"/>
  <c r="D140" i="7"/>
  <c r="D143" i="7"/>
  <c r="D144" i="7"/>
  <c r="D139" i="7"/>
  <c r="D136" i="7"/>
  <c r="D142" i="7"/>
  <c r="D141" i="7"/>
  <c r="D138" i="7"/>
  <c r="AL166" i="1"/>
  <c r="AL156" i="1"/>
  <c r="AH129" i="1"/>
  <c r="AI129" i="1" s="1"/>
  <c r="BH177" i="1"/>
  <c r="BI177" i="1" s="1"/>
  <c r="BJ177" i="1" s="1"/>
  <c r="BK177" i="1" s="1"/>
  <c r="BP177" i="1" s="1"/>
  <c r="BQ177" i="1" s="1"/>
  <c r="BR177" i="1" s="1"/>
  <c r="BS177" i="1" s="1"/>
  <c r="BL177" i="1"/>
  <c r="BM177" i="1" s="1"/>
  <c r="BN177" i="1" s="1"/>
  <c r="BO177" i="1" s="1"/>
  <c r="R19" i="9"/>
  <c r="AI73" i="1"/>
  <c r="A15" i="9"/>
  <c r="W15" i="9" s="1"/>
  <c r="AI80" i="1"/>
  <c r="AI45" i="1"/>
  <c r="AI66" i="1"/>
  <c r="AI164" i="1"/>
  <c r="AI31" i="1"/>
  <c r="AI150" i="1"/>
  <c r="AI105" i="1"/>
  <c r="AI131" i="1"/>
  <c r="AI70" i="1"/>
  <c r="AI38" i="1"/>
  <c r="AI157" i="1"/>
  <c r="AI102" i="1"/>
  <c r="AI86" i="1"/>
  <c r="AI17" i="1"/>
  <c r="AI142" i="1"/>
  <c r="AI28" i="1"/>
  <c r="AM44" i="1"/>
  <c r="AM95" i="1"/>
  <c r="AI140" i="1"/>
  <c r="AI110" i="1"/>
  <c r="AI148" i="1"/>
  <c r="D54" i="7"/>
  <c r="D167" i="7"/>
  <c r="D92" i="7"/>
  <c r="D112" i="7"/>
  <c r="D160" i="7"/>
  <c r="D163" i="7"/>
  <c r="D165" i="7"/>
  <c r="D158" i="7"/>
  <c r="D162" i="7"/>
  <c r="D157" i="7"/>
  <c r="D156" i="7"/>
  <c r="D153" i="7"/>
  <c r="D154" i="7"/>
  <c r="D161" i="7"/>
  <c r="D159" i="7"/>
  <c r="D164" i="7"/>
  <c r="D155" i="7"/>
  <c r="D132" i="7"/>
  <c r="D134" i="7"/>
  <c r="D133" i="7"/>
  <c r="D73" i="7"/>
  <c r="H173" i="1"/>
  <c r="K14" i="1"/>
  <c r="K30" i="1"/>
  <c r="K46" i="1"/>
  <c r="K23" i="1"/>
  <c r="K16" i="1"/>
  <c r="K48" i="1"/>
  <c r="K25" i="1"/>
  <c r="K51" i="1"/>
  <c r="K17" i="1"/>
  <c r="K26" i="1"/>
  <c r="K37" i="1"/>
  <c r="K42" i="1"/>
  <c r="K18" i="1"/>
  <c r="K27" i="1"/>
  <c r="K38" i="1"/>
  <c r="K45" i="1"/>
  <c r="K53" i="1"/>
  <c r="K15" i="1"/>
  <c r="K31" i="1"/>
  <c r="K49" i="1"/>
  <c r="K12" i="1"/>
  <c r="K19" i="1"/>
  <c r="K28" i="1"/>
  <c r="K44" i="1"/>
  <c r="K13" i="1"/>
  <c r="K20" i="1"/>
  <c r="K29" i="1"/>
  <c r="K40" i="1"/>
  <c r="K47" i="1"/>
  <c r="D70" i="7"/>
  <c r="D122" i="7"/>
  <c r="K41" i="1"/>
  <c r="AE9" i="1"/>
  <c r="K24" i="1"/>
  <c r="K43" i="1"/>
  <c r="D151" i="7"/>
  <c r="D118" i="7"/>
  <c r="D114" i="7"/>
  <c r="D100" i="7"/>
  <c r="D18" i="7"/>
  <c r="D150" i="7"/>
  <c r="D117" i="7"/>
  <c r="D115" i="7"/>
  <c r="D98" i="7"/>
  <c r="D129" i="7"/>
  <c r="AL78" i="1" l="1"/>
  <c r="AM78" i="1" s="1"/>
  <c r="AL117" i="1"/>
  <c r="AL111" i="1"/>
  <c r="AM111" i="1" s="1"/>
  <c r="AL39" i="1"/>
  <c r="AM39" i="1" s="1"/>
  <c r="AL133" i="1"/>
  <c r="AL86" i="1"/>
  <c r="AL30" i="1"/>
  <c r="AM30" i="1" s="1"/>
  <c r="AL147" i="1"/>
  <c r="AM147" i="1" s="1"/>
  <c r="AL84" i="1"/>
  <c r="AM84" i="1" s="1"/>
  <c r="AL12" i="1"/>
  <c r="AM12" i="1" s="1"/>
  <c r="AL148" i="1"/>
  <c r="AL96" i="1"/>
  <c r="AM96" i="1" s="1"/>
  <c r="AL91" i="1"/>
  <c r="AM91" i="1" s="1"/>
  <c r="AL141" i="1"/>
  <c r="AL14" i="1"/>
  <c r="AM14" i="1" s="1"/>
  <c r="AL157" i="1"/>
  <c r="AM157" i="1" s="1"/>
  <c r="AL87" i="1"/>
  <c r="AL23" i="1"/>
  <c r="AM23" i="1" s="1"/>
  <c r="AL54" i="1"/>
  <c r="AM54" i="1" s="1"/>
  <c r="AL155" i="1"/>
  <c r="AM155" i="1" s="1"/>
  <c r="AL161" i="1"/>
  <c r="AM161" i="1" s="1"/>
  <c r="AL27" i="1"/>
  <c r="AM27" i="1" s="1"/>
  <c r="AL119" i="1"/>
  <c r="AM119" i="1" s="1"/>
  <c r="AL120" i="1"/>
  <c r="AM120" i="1" s="1"/>
  <c r="AL165" i="1"/>
  <c r="AM165" i="1" s="1"/>
  <c r="AL103" i="1"/>
  <c r="AM103" i="1" s="1"/>
  <c r="AL31" i="1"/>
  <c r="AM31" i="1" s="1"/>
  <c r="AL125" i="1"/>
  <c r="AM125" i="1" s="1"/>
  <c r="AL62" i="1"/>
  <c r="AM62" i="1" s="1"/>
  <c r="AL101" i="1"/>
  <c r="AM101" i="1" s="1"/>
  <c r="AL144" i="1"/>
  <c r="AM144" i="1" s="1"/>
  <c r="AL79" i="1"/>
  <c r="AM79" i="1" s="1"/>
  <c r="AL15" i="1"/>
  <c r="AM15" i="1" s="1"/>
  <c r="AL110" i="1"/>
  <c r="AM110" i="1" s="1"/>
  <c r="AL46" i="1"/>
  <c r="AM46" i="1" s="1"/>
  <c r="AL77" i="1"/>
  <c r="AM77" i="1" s="1"/>
  <c r="AL61" i="1"/>
  <c r="AM61" i="1" s="1"/>
  <c r="AL150" i="1"/>
  <c r="AM150" i="1" s="1"/>
  <c r="AL145" i="1"/>
  <c r="AM145" i="1" s="1"/>
  <c r="AL82" i="1"/>
  <c r="AM82" i="1" s="1"/>
  <c r="AL18" i="1"/>
  <c r="AM18" i="1" s="1"/>
  <c r="AL158" i="1"/>
  <c r="AM158" i="1" s="1"/>
  <c r="AL32" i="1"/>
  <c r="AM32" i="1" s="1"/>
  <c r="AL134" i="1"/>
  <c r="AM134" i="1" s="1"/>
  <c r="AL63" i="1"/>
  <c r="AM63" i="1" s="1"/>
  <c r="AL94" i="1"/>
  <c r="AM94" i="1" s="1"/>
  <c r="AL131" i="1"/>
  <c r="AM131" i="1" s="1"/>
  <c r="AL126" i="1"/>
  <c r="AM126" i="1" s="1"/>
  <c r="AL55" i="1"/>
  <c r="AM55" i="1" s="1"/>
  <c r="AL149" i="1"/>
  <c r="AM149" i="1" s="1"/>
  <c r="AL22" i="1"/>
  <c r="AM22" i="1" s="1"/>
  <c r="AL75" i="1"/>
  <c r="AM75" i="1" s="1"/>
  <c r="AL11" i="1"/>
  <c r="AM11" i="1" s="1"/>
  <c r="AL114" i="1"/>
  <c r="AM114" i="1" s="1"/>
  <c r="AL57" i="1"/>
  <c r="AM57" i="1" s="1"/>
  <c r="AL17" i="1"/>
  <c r="AM17" i="1" s="1"/>
  <c r="AL112" i="1"/>
  <c r="AM112" i="1" s="1"/>
  <c r="AL48" i="1"/>
  <c r="AM48" i="1" s="1"/>
  <c r="AL137" i="1"/>
  <c r="AM137" i="1" s="1"/>
  <c r="AL74" i="1"/>
  <c r="AM74" i="1" s="1"/>
  <c r="AL10" i="1"/>
  <c r="AM10" i="1" s="1"/>
  <c r="AL81" i="1"/>
  <c r="AM81" i="1" s="1"/>
  <c r="AL151" i="1"/>
  <c r="AM151" i="1" s="1"/>
  <c r="AL88" i="1"/>
  <c r="AM88" i="1" s="1"/>
  <c r="AL109" i="1"/>
  <c r="AM109" i="1" s="1"/>
  <c r="AL121" i="1"/>
  <c r="AM121" i="1" s="1"/>
  <c r="AL163" i="1"/>
  <c r="AM163" i="1" s="1"/>
  <c r="AL37" i="1"/>
  <c r="AM37" i="1" s="1"/>
  <c r="AL160" i="1"/>
  <c r="AM160" i="1" s="1"/>
  <c r="AL98" i="1"/>
  <c r="AM98" i="1" s="1"/>
  <c r="AL34" i="1"/>
  <c r="AM34" i="1" s="1"/>
  <c r="AL65" i="1"/>
  <c r="AM65" i="1" s="1"/>
  <c r="AL128" i="1"/>
  <c r="AM128" i="1" s="1"/>
  <c r="AL93" i="1"/>
  <c r="AM93" i="1" s="1"/>
  <c r="AL76" i="1"/>
  <c r="AM76" i="1" s="1"/>
  <c r="AL169" i="1"/>
  <c r="AM169" i="1" s="1"/>
  <c r="AL107" i="1"/>
  <c r="AM107" i="1" s="1"/>
  <c r="AL43" i="1"/>
  <c r="AM43" i="1" s="1"/>
  <c r="AL69" i="1"/>
  <c r="AM69" i="1" s="1"/>
  <c r="AL29" i="1"/>
  <c r="AM29" i="1" s="1"/>
  <c r="AL108" i="1"/>
  <c r="AM108" i="1" s="1"/>
  <c r="AL36" i="1"/>
  <c r="AM36" i="1" s="1"/>
  <c r="AL138" i="1"/>
  <c r="AM138" i="1" s="1"/>
  <c r="AL159" i="1"/>
  <c r="AM159" i="1" s="1"/>
  <c r="AL13" i="1"/>
  <c r="AM13" i="1" s="1"/>
  <c r="AL127" i="1"/>
  <c r="AM127" i="1" s="1"/>
  <c r="AL64" i="1"/>
  <c r="AM64" i="1" s="1"/>
  <c r="AL56" i="1"/>
  <c r="AM56" i="1" s="1"/>
  <c r="AL33" i="1"/>
  <c r="AM33" i="1" s="1"/>
  <c r="AL162" i="1"/>
  <c r="AM162" i="1" s="1"/>
  <c r="AL171" i="1"/>
  <c r="AM171" i="1" s="1"/>
  <c r="AL20" i="1"/>
  <c r="AM20" i="1" s="1"/>
  <c r="AL59" i="1"/>
  <c r="AM59" i="1" s="1"/>
  <c r="AL89" i="1"/>
  <c r="AM89" i="1" s="1"/>
  <c r="AL97" i="1"/>
  <c r="AM97" i="1" s="1"/>
  <c r="AL100" i="1"/>
  <c r="AM100" i="1" s="1"/>
  <c r="AL28" i="1"/>
  <c r="AM28" i="1" s="1"/>
  <c r="AL130" i="1"/>
  <c r="AM130" i="1" s="1"/>
  <c r="AL67" i="1"/>
  <c r="AM67" i="1" s="1"/>
  <c r="AL50" i="1"/>
  <c r="AM50" i="1" s="1"/>
  <c r="AL21" i="1"/>
  <c r="AM21" i="1" s="1"/>
  <c r="AL8" i="1"/>
  <c r="AM8" i="1" s="1"/>
  <c r="AL49" i="1"/>
  <c r="AM49" i="1" s="1"/>
  <c r="AL16" i="1"/>
  <c r="AM16" i="1" s="1"/>
  <c r="AL152" i="1"/>
  <c r="AM152" i="1" s="1"/>
  <c r="AL25" i="1"/>
  <c r="AM25" i="1" s="1"/>
  <c r="AL168" i="1"/>
  <c r="AM168" i="1" s="1"/>
  <c r="AL143" i="1"/>
  <c r="AM143" i="1" s="1"/>
  <c r="AL80" i="1"/>
  <c r="AM80" i="1" s="1"/>
  <c r="AL124" i="1"/>
  <c r="AM124" i="1" s="1"/>
  <c r="AL85" i="1"/>
  <c r="AM85" i="1" s="1"/>
  <c r="AL116" i="1"/>
  <c r="AM116" i="1" s="1"/>
  <c r="AL52" i="1"/>
  <c r="AM52" i="1" s="1"/>
  <c r="AL146" i="1"/>
  <c r="AM146" i="1" s="1"/>
  <c r="AL83" i="1"/>
  <c r="AM83" i="1" s="1"/>
  <c r="AL122" i="1"/>
  <c r="AM122" i="1" s="1"/>
  <c r="AL58" i="1"/>
  <c r="AM58" i="1" s="1"/>
  <c r="AL167" i="1"/>
  <c r="AM167" i="1" s="1"/>
  <c r="AL41" i="1"/>
  <c r="AM41" i="1" s="1"/>
  <c r="AL135" i="1"/>
  <c r="AM135" i="1" s="1"/>
  <c r="AL72" i="1"/>
  <c r="AM72" i="1" s="1"/>
  <c r="AL9" i="1"/>
  <c r="AM9" i="1" s="1"/>
  <c r="AL154" i="1"/>
  <c r="AM154" i="1" s="1"/>
  <c r="AL132" i="1"/>
  <c r="AM132" i="1" s="1"/>
  <c r="AL104" i="1"/>
  <c r="AM104" i="1" s="1"/>
  <c r="AL42" i="1"/>
  <c r="AM42" i="1" s="1"/>
  <c r="AL139" i="1"/>
  <c r="AM139" i="1" s="1"/>
  <c r="AL45" i="1"/>
  <c r="AM45" i="1" s="1"/>
  <c r="AL66" i="1"/>
  <c r="AM66" i="1" s="1"/>
  <c r="AL53" i="1"/>
  <c r="AM53" i="1" s="1"/>
  <c r="AL24" i="1"/>
  <c r="AM24" i="1" s="1"/>
  <c r="AL92" i="1"/>
  <c r="AM92" i="1" s="1"/>
  <c r="AL60" i="1"/>
  <c r="AM60" i="1" s="1"/>
  <c r="AL68" i="1"/>
  <c r="AM68" i="1" s="1"/>
  <c r="AL118" i="1"/>
  <c r="AM118" i="1" s="1"/>
  <c r="AL106" i="1"/>
  <c r="AM106" i="1" s="1"/>
  <c r="AL113" i="1"/>
  <c r="AM113" i="1" s="1"/>
  <c r="AL35" i="1"/>
  <c r="AM35" i="1" s="1"/>
  <c r="AL99" i="1"/>
  <c r="AM99" i="1" s="1"/>
  <c r="AL170" i="1"/>
  <c r="AM170" i="1" s="1"/>
  <c r="AL47" i="1"/>
  <c r="AM47" i="1" s="1"/>
  <c r="AL129" i="1"/>
  <c r="AM129" i="1" s="1"/>
  <c r="AM40" i="1"/>
  <c r="A16" i="9"/>
  <c r="AM73" i="1"/>
  <c r="AM115" i="1"/>
  <c r="AM38" i="1"/>
  <c r="AM133" i="1"/>
  <c r="AM26" i="1"/>
  <c r="AM148" i="1"/>
  <c r="AM19" i="1"/>
  <c r="AM166" i="1"/>
  <c r="AM123" i="1"/>
  <c r="AM90" i="1"/>
  <c r="AM70" i="1"/>
  <c r="AM164" i="1"/>
  <c r="AM141" i="1"/>
  <c r="AM136" i="1"/>
  <c r="AM142" i="1"/>
  <c r="AM117" i="1"/>
  <c r="AM105" i="1"/>
  <c r="AM102" i="1"/>
  <c r="AM87" i="1"/>
  <c r="AM71" i="1"/>
  <c r="AM156" i="1"/>
  <c r="AM86" i="1"/>
  <c r="AM140" i="1"/>
  <c r="AM51" i="1"/>
  <c r="L54" i="7"/>
  <c r="L167" i="7"/>
  <c r="L141" i="7"/>
  <c r="L142" i="7"/>
  <c r="L143" i="7"/>
  <c r="L144" i="7"/>
  <c r="L92" i="7"/>
  <c r="L112" i="7"/>
  <c r="F4" i="9"/>
  <c r="W14" i="9"/>
  <c r="D6" i="7"/>
  <c r="K32" i="1"/>
  <c r="D30" i="7"/>
  <c r="D31" i="7"/>
  <c r="D49" i="7"/>
  <c r="D87" i="7"/>
  <c r="D83" i="7"/>
  <c r="D76" i="7"/>
  <c r="D32" i="7"/>
  <c r="D93" i="7"/>
  <c r="D111" i="7"/>
  <c r="D16" i="7"/>
  <c r="D89" i="7"/>
  <c r="D135" i="7"/>
  <c r="D62" i="7"/>
  <c r="D107" i="7"/>
  <c r="D149" i="7"/>
  <c r="D109" i="7"/>
  <c r="D64" i="7"/>
  <c r="D33" i="7"/>
  <c r="D56" i="7"/>
  <c r="D23" i="7"/>
  <c r="D88" i="7"/>
  <c r="D11" i="7"/>
  <c r="D60" i="7"/>
  <c r="D45" i="7"/>
  <c r="D116" i="7"/>
  <c r="D74" i="7"/>
  <c r="D97" i="7"/>
  <c r="D52" i="7"/>
  <c r="D58" i="7"/>
  <c r="D147" i="7"/>
  <c r="K9" i="1"/>
  <c r="D19" i="7"/>
  <c r="D127" i="7"/>
  <c r="D105" i="7"/>
  <c r="D124" i="7"/>
  <c r="D43" i="7"/>
  <c r="D27" i="7"/>
  <c r="D130" i="7"/>
  <c r="D86" i="7"/>
  <c r="D41" i="7"/>
  <c r="D81" i="7"/>
  <c r="D95" i="7"/>
  <c r="D14" i="7"/>
  <c r="D99" i="7"/>
  <c r="D67" i="7"/>
  <c r="D25" i="7"/>
  <c r="D9" i="7"/>
  <c r="D69" i="7"/>
  <c r="D21" i="7"/>
  <c r="D80" i="7"/>
  <c r="D78" i="7"/>
  <c r="D47" i="7"/>
  <c r="D44" i="7"/>
  <c r="D123" i="7"/>
  <c r="D84" i="7"/>
  <c r="D121" i="7"/>
  <c r="D71" i="7"/>
  <c r="D17" i="7"/>
  <c r="D119" i="7"/>
  <c r="D36" i="7"/>
  <c r="D102" i="7"/>
  <c r="D120" i="7"/>
  <c r="D91" i="7"/>
  <c r="D104" i="7"/>
  <c r="D39" i="7"/>
  <c r="D29" i="7"/>
  <c r="AW3" i="1"/>
  <c r="W4" i="9"/>
  <c r="AV3" i="1"/>
  <c r="D8" i="7"/>
  <c r="D12" i="7"/>
  <c r="D15" i="7"/>
  <c r="D22" i="7"/>
  <c r="D26" i="7"/>
  <c r="D34" i="7"/>
  <c r="D37" i="7"/>
  <c r="D38" i="7"/>
  <c r="D42" i="7"/>
  <c r="D46" i="7"/>
  <c r="D53" i="7"/>
  <c r="D57" i="7"/>
  <c r="D61" i="7"/>
  <c r="D65" i="7"/>
  <c r="D68" i="7"/>
  <c r="D72" i="7"/>
  <c r="D77" i="7"/>
  <c r="D96" i="7"/>
  <c r="D103" i="7"/>
  <c r="D106" i="7"/>
  <c r="D110" i="7"/>
  <c r="D126" i="7"/>
  <c r="D148" i="7"/>
  <c r="D5" i="7"/>
  <c r="D4" i="7"/>
  <c r="D10" i="7"/>
  <c r="D13" i="7"/>
  <c r="D20" i="7"/>
  <c r="D24" i="7"/>
  <c r="D28" i="7"/>
  <c r="D35" i="7"/>
  <c r="D40" i="7"/>
  <c r="D48" i="7"/>
  <c r="D51" i="7"/>
  <c r="D55" i="7"/>
  <c r="D59" i="7"/>
  <c r="D63" i="7"/>
  <c r="D66" i="7"/>
  <c r="D75" i="7"/>
  <c r="D79" i="7"/>
  <c r="D82" i="7"/>
  <c r="D85" i="7"/>
  <c r="D90" i="7"/>
  <c r="D94" i="7"/>
  <c r="D101" i="7"/>
  <c r="D108" i="7"/>
  <c r="D113" i="7"/>
  <c r="D128" i="7"/>
  <c r="D131" i="7"/>
  <c r="D146" i="7"/>
  <c r="D152" i="7"/>
  <c r="G34" i="1"/>
  <c r="E173" i="1"/>
  <c r="AX94" i="1" l="1"/>
  <c r="AX93" i="1"/>
  <c r="AX101" i="1"/>
  <c r="AX23" i="1"/>
  <c r="AX49" i="1"/>
  <c r="AX20" i="1"/>
  <c r="AX66" i="1"/>
  <c r="W16" i="9"/>
  <c r="A17" i="9"/>
  <c r="AY95" i="1"/>
  <c r="AY44" i="1"/>
  <c r="L156" i="7"/>
  <c r="L165" i="7"/>
  <c r="L155" i="7"/>
  <c r="L161" i="7"/>
  <c r="L160" i="7"/>
  <c r="L163" i="7"/>
  <c r="L153" i="7"/>
  <c r="L157" i="7"/>
  <c r="L158" i="7"/>
  <c r="L154" i="7"/>
  <c r="L164" i="7"/>
  <c r="L159" i="7"/>
  <c r="L162" i="7"/>
  <c r="L133" i="7"/>
  <c r="L134" i="7"/>
  <c r="L132" i="7"/>
  <c r="L73" i="7"/>
  <c r="L30" i="7"/>
  <c r="L88" i="7"/>
  <c r="L70" i="7"/>
  <c r="L87" i="7"/>
  <c r="L122" i="7"/>
  <c r="K173" i="1"/>
  <c r="AU8" i="1"/>
  <c r="AU9" i="1"/>
  <c r="BA3" i="1"/>
  <c r="AZ3" i="1"/>
  <c r="N1" i="7"/>
  <c r="L151" i="7"/>
  <c r="L149" i="7"/>
  <c r="L147" i="7"/>
  <c r="L145" i="7"/>
  <c r="L137" i="7"/>
  <c r="L6" i="7"/>
  <c r="L150" i="7"/>
  <c r="L148" i="7"/>
  <c r="L146" i="7"/>
  <c r="L140" i="7"/>
  <c r="S8" i="9"/>
  <c r="B177" i="1"/>
  <c r="AX72" i="1" l="1"/>
  <c r="AX131" i="1"/>
  <c r="AX98" i="1"/>
  <c r="AY98" i="1" s="1"/>
  <c r="BB23" i="1"/>
  <c r="BC23" i="1" s="1"/>
  <c r="BB118" i="1"/>
  <c r="BB63" i="1"/>
  <c r="BB87" i="1"/>
  <c r="BB103" i="1"/>
  <c r="BB125" i="1"/>
  <c r="BB33" i="1"/>
  <c r="BB64" i="1"/>
  <c r="BB126" i="1"/>
  <c r="BB134" i="1"/>
  <c r="BB158" i="1"/>
  <c r="BB10" i="1"/>
  <c r="BB34" i="1"/>
  <c r="BB50" i="1"/>
  <c r="BB73" i="1"/>
  <c r="BB81" i="1"/>
  <c r="BB143" i="1"/>
  <c r="BB151" i="1"/>
  <c r="BB27" i="1"/>
  <c r="BB43" i="1"/>
  <c r="BB66" i="1"/>
  <c r="BB106" i="1"/>
  <c r="BB152" i="1"/>
  <c r="BB160" i="1"/>
  <c r="BB168" i="1"/>
  <c r="BB28" i="1"/>
  <c r="BB52" i="1"/>
  <c r="BB75" i="1"/>
  <c r="BB83" i="1"/>
  <c r="BB91" i="1"/>
  <c r="BB99" i="1"/>
  <c r="BB107" i="1"/>
  <c r="BB122" i="1"/>
  <c r="BB13" i="1"/>
  <c r="BB29" i="1"/>
  <c r="BB37" i="1"/>
  <c r="BB53" i="1"/>
  <c r="BB61" i="1"/>
  <c r="BB116" i="1"/>
  <c r="BB138" i="1"/>
  <c r="BB101" i="1"/>
  <c r="BB9" i="1"/>
  <c r="BB93" i="1"/>
  <c r="BB30" i="1"/>
  <c r="AX108" i="1"/>
  <c r="AY108" i="1" s="1"/>
  <c r="AX27" i="1"/>
  <c r="AY27" i="1" s="1"/>
  <c r="AX152" i="1"/>
  <c r="AY152" i="1" s="1"/>
  <c r="AX83" i="1"/>
  <c r="AY83" i="1" s="1"/>
  <c r="AX26" i="1"/>
  <c r="AY26" i="1" s="1"/>
  <c r="BB21" i="1"/>
  <c r="AX22" i="1"/>
  <c r="AY22" i="1" s="1"/>
  <c r="AX88" i="1"/>
  <c r="AY88" i="1" s="1"/>
  <c r="AX8" i="1"/>
  <c r="AY8" i="1" s="1"/>
  <c r="AX137" i="1"/>
  <c r="AY137" i="1" s="1"/>
  <c r="AX102" i="1"/>
  <c r="AY102" i="1" s="1"/>
  <c r="AX51" i="1"/>
  <c r="AY51" i="1" s="1"/>
  <c r="AX158" i="1"/>
  <c r="AY158" i="1" s="1"/>
  <c r="AX35" i="1"/>
  <c r="AY35" i="1" s="1"/>
  <c r="AX159" i="1"/>
  <c r="AY159" i="1" s="1"/>
  <c r="AX110" i="1"/>
  <c r="AY110" i="1" s="1"/>
  <c r="AX65" i="1"/>
  <c r="AY65" i="1" s="1"/>
  <c r="AX149" i="1"/>
  <c r="AY149" i="1" s="1"/>
  <c r="AX99" i="1"/>
  <c r="AY99" i="1" s="1"/>
  <c r="AX34" i="1"/>
  <c r="AY34" i="1" s="1"/>
  <c r="AX109" i="1"/>
  <c r="AY109" i="1" s="1"/>
  <c r="AX28" i="1"/>
  <c r="AY28" i="1" s="1"/>
  <c r="AX111" i="1"/>
  <c r="AY111" i="1" s="1"/>
  <c r="AX30" i="1"/>
  <c r="AY30" i="1" s="1"/>
  <c r="AX103" i="1"/>
  <c r="AY103" i="1" s="1"/>
  <c r="AX52" i="1"/>
  <c r="AY52" i="1" s="1"/>
  <c r="AX116" i="1"/>
  <c r="AY116" i="1" s="1"/>
  <c r="AX96" i="1"/>
  <c r="AY96" i="1" s="1"/>
  <c r="AX160" i="1"/>
  <c r="AY160" i="1" s="1"/>
  <c r="AX118" i="1"/>
  <c r="AY118" i="1" s="1"/>
  <c r="AX33" i="1"/>
  <c r="AY33" i="1" s="1"/>
  <c r="AX17" i="1"/>
  <c r="AY17" i="1" s="1"/>
  <c r="AX139" i="1"/>
  <c r="AY139" i="1" s="1"/>
  <c r="AX81" i="1"/>
  <c r="AY81" i="1" s="1"/>
  <c r="AX32" i="1"/>
  <c r="AY32" i="1" s="1"/>
  <c r="AX47" i="1"/>
  <c r="AY47" i="1" s="1"/>
  <c r="AX11" i="1"/>
  <c r="AY11" i="1" s="1"/>
  <c r="AX126" i="1"/>
  <c r="AY126" i="1" s="1"/>
  <c r="AX79" i="1"/>
  <c r="AY79" i="1" s="1"/>
  <c r="AX166" i="1"/>
  <c r="AY166" i="1" s="1"/>
  <c r="AX117" i="1"/>
  <c r="AY117" i="1" s="1"/>
  <c r="AX42" i="1"/>
  <c r="AY42" i="1" s="1"/>
  <c r="AX119" i="1"/>
  <c r="AY119" i="1" s="1"/>
  <c r="AX36" i="1"/>
  <c r="AY36" i="1" s="1"/>
  <c r="AX122" i="1"/>
  <c r="AY122" i="1" s="1"/>
  <c r="AX38" i="1"/>
  <c r="AY38" i="1" s="1"/>
  <c r="AX114" i="1"/>
  <c r="AY114" i="1" s="1"/>
  <c r="AX60" i="1"/>
  <c r="AY60" i="1" s="1"/>
  <c r="AX123" i="1"/>
  <c r="AY123" i="1" s="1"/>
  <c r="AX104" i="1"/>
  <c r="AY104" i="1" s="1"/>
  <c r="AX168" i="1"/>
  <c r="AY168" i="1" s="1"/>
  <c r="AX129" i="1"/>
  <c r="AY129" i="1" s="1"/>
  <c r="AX58" i="1"/>
  <c r="AY58" i="1" s="1"/>
  <c r="AX43" i="1"/>
  <c r="AY43" i="1" s="1"/>
  <c r="AX21" i="1"/>
  <c r="AY21" i="1" s="1"/>
  <c r="AX106" i="1"/>
  <c r="AY106" i="1" s="1"/>
  <c r="AX57" i="1"/>
  <c r="AY57" i="1" s="1"/>
  <c r="AX61" i="1"/>
  <c r="AX24" i="1"/>
  <c r="AY24" i="1" s="1"/>
  <c r="AX145" i="1"/>
  <c r="AY145" i="1" s="1"/>
  <c r="AX113" i="1"/>
  <c r="AY113" i="1" s="1"/>
  <c r="AX16" i="1"/>
  <c r="AY16" i="1" s="1"/>
  <c r="AX134" i="1"/>
  <c r="AY134" i="1" s="1"/>
  <c r="AX50" i="1"/>
  <c r="AY50" i="1" s="1"/>
  <c r="AX130" i="1"/>
  <c r="AY130" i="1" s="1"/>
  <c r="AX53" i="1"/>
  <c r="AY53" i="1" s="1"/>
  <c r="AX133" i="1"/>
  <c r="AY133" i="1" s="1"/>
  <c r="AX46" i="1"/>
  <c r="AY46" i="1" s="1"/>
  <c r="AX124" i="1"/>
  <c r="AY124" i="1" s="1"/>
  <c r="AX68" i="1"/>
  <c r="AY68" i="1" s="1"/>
  <c r="AX132" i="1"/>
  <c r="AY132" i="1" s="1"/>
  <c r="AX112" i="1"/>
  <c r="AY112" i="1" s="1"/>
  <c r="AX170" i="1"/>
  <c r="AY170" i="1" s="1"/>
  <c r="AX142" i="1"/>
  <c r="AY142" i="1" s="1"/>
  <c r="AX89" i="1"/>
  <c r="AY89" i="1" s="1"/>
  <c r="AX70" i="1"/>
  <c r="AY70" i="1" s="1"/>
  <c r="AX45" i="1"/>
  <c r="AY45" i="1" s="1"/>
  <c r="AX155" i="1"/>
  <c r="AY155" i="1" s="1"/>
  <c r="AX86" i="1"/>
  <c r="AY86" i="1" s="1"/>
  <c r="AX75" i="1"/>
  <c r="AY75" i="1" s="1"/>
  <c r="AX37" i="1"/>
  <c r="AY37" i="1" s="1"/>
  <c r="AX161" i="1"/>
  <c r="AY161" i="1" s="1"/>
  <c r="AX128" i="1"/>
  <c r="AY128" i="1" s="1"/>
  <c r="AX29" i="1"/>
  <c r="AY29" i="1" s="1"/>
  <c r="AX150" i="1"/>
  <c r="AY150" i="1" s="1"/>
  <c r="AX59" i="1"/>
  <c r="AY59" i="1" s="1"/>
  <c r="AX141" i="1"/>
  <c r="AY141" i="1" s="1"/>
  <c r="AX62" i="1"/>
  <c r="AY62" i="1" s="1"/>
  <c r="AX143" i="1"/>
  <c r="AY143" i="1" s="1"/>
  <c r="AX55" i="1"/>
  <c r="AY55" i="1" s="1"/>
  <c r="AX135" i="1"/>
  <c r="AY135" i="1" s="1"/>
  <c r="AX76" i="1"/>
  <c r="AY76" i="1" s="1"/>
  <c r="AX140" i="1"/>
  <c r="AY140" i="1" s="1"/>
  <c r="AX120" i="1"/>
  <c r="AY120" i="1" s="1"/>
  <c r="AX97" i="1"/>
  <c r="AY97" i="1" s="1"/>
  <c r="AX74" i="1"/>
  <c r="AY74" i="1" s="1"/>
  <c r="AX31" i="1"/>
  <c r="AY31" i="1" s="1"/>
  <c r="AX121" i="1"/>
  <c r="AY121" i="1" s="1"/>
  <c r="AX91" i="1"/>
  <c r="AY91" i="1" s="1"/>
  <c r="AX48" i="1"/>
  <c r="AY48" i="1" s="1"/>
  <c r="AX13" i="1"/>
  <c r="AY13" i="1" s="1"/>
  <c r="AX147" i="1"/>
  <c r="AY147" i="1" s="1"/>
  <c r="AX41" i="1"/>
  <c r="AY41" i="1" s="1"/>
  <c r="AX169" i="1"/>
  <c r="AY169" i="1" s="1"/>
  <c r="AX69" i="1"/>
  <c r="AY69" i="1" s="1"/>
  <c r="AX151" i="1"/>
  <c r="AY151" i="1" s="1"/>
  <c r="AX71" i="1"/>
  <c r="AY71" i="1" s="1"/>
  <c r="AX154" i="1"/>
  <c r="AY154" i="1" s="1"/>
  <c r="AX64" i="1"/>
  <c r="AY64" i="1" s="1"/>
  <c r="AX146" i="1"/>
  <c r="AY146" i="1" s="1"/>
  <c r="AX84" i="1"/>
  <c r="AY84" i="1" s="1"/>
  <c r="AX148" i="1"/>
  <c r="AY148" i="1" s="1"/>
  <c r="AX127" i="1"/>
  <c r="AY127" i="1" s="1"/>
  <c r="AX15" i="1"/>
  <c r="AY15" i="1" s="1"/>
  <c r="AX138" i="1"/>
  <c r="AY138" i="1" s="1"/>
  <c r="AX105" i="1"/>
  <c r="AY105" i="1" s="1"/>
  <c r="AX56" i="1"/>
  <c r="AY56" i="1" s="1"/>
  <c r="AX171" i="1"/>
  <c r="AY171" i="1" s="1"/>
  <c r="AX107" i="1"/>
  <c r="AY107" i="1" s="1"/>
  <c r="AX63" i="1"/>
  <c r="AY63" i="1" s="1"/>
  <c r="AX25" i="1"/>
  <c r="AY25" i="1" s="1"/>
  <c r="AX163" i="1"/>
  <c r="AY163" i="1" s="1"/>
  <c r="AX54" i="1"/>
  <c r="AY54" i="1" s="1"/>
  <c r="AX10" i="1"/>
  <c r="AY10" i="1" s="1"/>
  <c r="AX78" i="1"/>
  <c r="AY78" i="1" s="1"/>
  <c r="AX162" i="1"/>
  <c r="AY162" i="1" s="1"/>
  <c r="AX80" i="1"/>
  <c r="AY80" i="1" s="1"/>
  <c r="AX165" i="1"/>
  <c r="AY165" i="1" s="1"/>
  <c r="AX73" i="1"/>
  <c r="AY73" i="1" s="1"/>
  <c r="AX157" i="1"/>
  <c r="AY157" i="1" s="1"/>
  <c r="AX92" i="1"/>
  <c r="AY92" i="1" s="1"/>
  <c r="AX156" i="1"/>
  <c r="AY156" i="1" s="1"/>
  <c r="AX136" i="1"/>
  <c r="AY136" i="1" s="1"/>
  <c r="N166" i="7"/>
  <c r="N125" i="7"/>
  <c r="AX40" i="1"/>
  <c r="AY40" i="1" s="1"/>
  <c r="AX19" i="1"/>
  <c r="AY19" i="1" s="1"/>
  <c r="AX153" i="1"/>
  <c r="AY153" i="1" s="1"/>
  <c r="AX85" i="1"/>
  <c r="AY85" i="1" s="1"/>
  <c r="AX9" i="1"/>
  <c r="AY9" i="1" s="1"/>
  <c r="AX125" i="1"/>
  <c r="AY125" i="1" s="1"/>
  <c r="AX77" i="1"/>
  <c r="AY77" i="1" s="1"/>
  <c r="AX39" i="1"/>
  <c r="AY39" i="1" s="1"/>
  <c r="AX115" i="1"/>
  <c r="AY115" i="1" s="1"/>
  <c r="AX67" i="1"/>
  <c r="AY67" i="1" s="1"/>
  <c r="AX18" i="1"/>
  <c r="AY18" i="1" s="1"/>
  <c r="AX87" i="1"/>
  <c r="AY87" i="1" s="1"/>
  <c r="AX12" i="1"/>
  <c r="AY12" i="1" s="1"/>
  <c r="AX90" i="1"/>
  <c r="AY90" i="1" s="1"/>
  <c r="AX14" i="1"/>
  <c r="AY14" i="1" s="1"/>
  <c r="AX82" i="1"/>
  <c r="AY82" i="1" s="1"/>
  <c r="AX167" i="1"/>
  <c r="AY167" i="1" s="1"/>
  <c r="AX100" i="1"/>
  <c r="AY100" i="1" s="1"/>
  <c r="AX164" i="1"/>
  <c r="AY164" i="1" s="1"/>
  <c r="AX144" i="1"/>
  <c r="AY144" i="1" s="1"/>
  <c r="S9" i="9"/>
  <c r="W17" i="9"/>
  <c r="A18" i="9"/>
  <c r="AY20" i="1"/>
  <c r="AY66" i="1"/>
  <c r="AY61" i="1"/>
  <c r="AY23" i="1"/>
  <c r="AY131" i="1"/>
  <c r="BC95" i="1"/>
  <c r="BC44" i="1"/>
  <c r="AY72" i="1"/>
  <c r="AY101" i="1"/>
  <c r="AY49" i="1"/>
  <c r="AY94" i="1"/>
  <c r="AY93" i="1"/>
  <c r="N54" i="7"/>
  <c r="N167" i="7"/>
  <c r="N141" i="7"/>
  <c r="N144" i="7"/>
  <c r="N142" i="7"/>
  <c r="N143" i="7"/>
  <c r="N92" i="7"/>
  <c r="N112" i="7"/>
  <c r="BE3" i="1"/>
  <c r="N156" i="7"/>
  <c r="N155" i="7"/>
  <c r="N158" i="7"/>
  <c r="N160" i="7"/>
  <c r="N164" i="7"/>
  <c r="N157" i="7"/>
  <c r="N161" i="7"/>
  <c r="N153" i="7"/>
  <c r="N162" i="7"/>
  <c r="N154" i="7"/>
  <c r="N163" i="7"/>
  <c r="N165" i="7"/>
  <c r="N159" i="7"/>
  <c r="N132" i="7"/>
  <c r="N133" i="7"/>
  <c r="N134" i="7"/>
  <c r="N73" i="7"/>
  <c r="N30" i="7"/>
  <c r="D50" i="7"/>
  <c r="L7" i="7"/>
  <c r="S10" i="9"/>
  <c r="S11" i="9" s="1"/>
  <c r="S12" i="9" s="1"/>
  <c r="S13" i="9" s="1"/>
  <c r="S14" i="9" s="1"/>
  <c r="S15" i="9" s="1"/>
  <c r="S16" i="9" s="1"/>
  <c r="S17" i="9" s="1"/>
  <c r="S18" i="9" s="1"/>
  <c r="N88" i="7"/>
  <c r="N87" i="7"/>
  <c r="N122" i="7"/>
  <c r="N70" i="7"/>
  <c r="D7" i="7"/>
  <c r="T4" i="9"/>
  <c r="N150" i="7"/>
  <c r="N148" i="7"/>
  <c r="N146" i="7"/>
  <c r="N140" i="7"/>
  <c r="N7" i="7"/>
  <c r="N151" i="7"/>
  <c r="N149" i="7"/>
  <c r="N147" i="7"/>
  <c r="N145" i="7"/>
  <c r="N137" i="7"/>
  <c r="N6" i="7"/>
  <c r="P1" i="7"/>
  <c r="G4" i="9"/>
  <c r="G5" i="9"/>
  <c r="G6" i="9"/>
  <c r="G7" i="9"/>
  <c r="G8" i="9"/>
  <c r="K8" i="9"/>
  <c r="K7" i="9"/>
  <c r="K6" i="9"/>
  <c r="K5" i="9"/>
  <c r="BB32" i="1" l="1"/>
  <c r="BB132" i="1"/>
  <c r="BB22" i="1"/>
  <c r="BB119" i="1"/>
  <c r="BB142" i="1"/>
  <c r="BB62" i="1"/>
  <c r="BC62" i="1" s="1"/>
  <c r="BB36" i="1"/>
  <c r="BC36" i="1" s="1"/>
  <c r="BB146" i="1"/>
  <c r="BC146" i="1" s="1"/>
  <c r="BB76" i="1"/>
  <c r="BB68" i="1"/>
  <c r="BC68" i="1" s="1"/>
  <c r="BB42" i="1"/>
  <c r="BB167" i="1"/>
  <c r="BB24" i="1"/>
  <c r="BC24" i="1" s="1"/>
  <c r="BB35" i="1"/>
  <c r="BC35" i="1" s="1"/>
  <c r="BB82" i="1"/>
  <c r="BC82" i="1" s="1"/>
  <c r="BB136" i="1"/>
  <c r="BC136" i="1" s="1"/>
  <c r="BB15" i="1"/>
  <c r="BC15" i="1" s="1"/>
  <c r="BB45" i="1"/>
  <c r="BC45" i="1" s="1"/>
  <c r="BB114" i="1"/>
  <c r="BB57" i="1"/>
  <c r="BB141" i="1"/>
  <c r="BB164" i="1"/>
  <c r="BB8" i="1"/>
  <c r="BC8" i="1" s="1"/>
  <c r="BB105" i="1"/>
  <c r="BC105" i="1" s="1"/>
  <c r="BB96" i="1"/>
  <c r="BC96" i="1" s="1"/>
  <c r="BB140" i="1"/>
  <c r="BC140" i="1" s="1"/>
  <c r="BB165" i="1"/>
  <c r="BB92" i="1"/>
  <c r="BB39" i="1"/>
  <c r="BC39" i="1" s="1"/>
  <c r="BB100" i="1"/>
  <c r="BC100" i="1" s="1"/>
  <c r="BB112" i="1"/>
  <c r="BC112" i="1" s="1"/>
  <c r="BB156" i="1"/>
  <c r="BB94" i="1"/>
  <c r="BB31" i="1"/>
  <c r="BC31" i="1" s="1"/>
  <c r="BB121" i="1"/>
  <c r="BC121" i="1" s="1"/>
  <c r="BB77" i="1"/>
  <c r="BC77" i="1" s="1"/>
  <c r="BB117" i="1"/>
  <c r="BC117" i="1" s="1"/>
  <c r="BB162" i="1"/>
  <c r="BC162" i="1" s="1"/>
  <c r="BB41" i="1"/>
  <c r="BB148" i="1"/>
  <c r="BC148" i="1" s="1"/>
  <c r="BB154" i="1"/>
  <c r="BB127" i="1"/>
  <c r="BC127" i="1" s="1"/>
  <c r="BB48" i="1"/>
  <c r="BC48" i="1" s="1"/>
  <c r="BB25" i="1"/>
  <c r="BC25" i="1" s="1"/>
  <c r="BB111" i="1"/>
  <c r="BC111" i="1" s="1"/>
  <c r="BB70" i="1"/>
  <c r="BC70" i="1" s="1"/>
  <c r="BB149" i="1"/>
  <c r="BC149" i="1" s="1"/>
  <c r="BB110" i="1"/>
  <c r="BC110" i="1" s="1"/>
  <c r="BB54" i="1"/>
  <c r="BB74" i="1"/>
  <c r="BC74" i="1" s="1"/>
  <c r="BB17" i="1"/>
  <c r="BB124" i="1"/>
  <c r="BC124" i="1" s="1"/>
  <c r="U20" i="9"/>
  <c r="V20" i="9" s="1"/>
  <c r="J169" i="7"/>
  <c r="X9" i="9" s="1"/>
  <c r="Z9" i="9" s="1"/>
  <c r="F169" i="7"/>
  <c r="X6" i="9" s="1"/>
  <c r="Z6" i="9" s="1"/>
  <c r="BB108" i="1"/>
  <c r="BC108" i="1" s="1"/>
  <c r="H169" i="7"/>
  <c r="X8" i="9" s="1"/>
  <c r="Z8" i="9" s="1"/>
  <c r="BB147" i="1"/>
  <c r="BB20" i="1"/>
  <c r="BC20" i="1" s="1"/>
  <c r="BB59" i="1"/>
  <c r="BC59" i="1" s="1"/>
  <c r="BB89" i="1"/>
  <c r="BC89" i="1" s="1"/>
  <c r="BB16" i="1"/>
  <c r="BC16" i="1" s="1"/>
  <c r="BB166" i="1"/>
  <c r="BC166" i="1" s="1"/>
  <c r="BB19" i="1"/>
  <c r="BC19" i="1" s="1"/>
  <c r="BB131" i="1"/>
  <c r="BC131" i="1" s="1"/>
  <c r="BF13" i="1"/>
  <c r="BG13" i="1" s="1"/>
  <c r="BF21" i="1"/>
  <c r="BG21" i="1" s="1"/>
  <c r="BF29" i="1"/>
  <c r="BG29" i="1" s="1"/>
  <c r="BF37" i="1"/>
  <c r="BF45" i="1"/>
  <c r="BG45" i="1" s="1"/>
  <c r="BF53" i="1"/>
  <c r="BF61" i="1"/>
  <c r="BG61" i="1" s="1"/>
  <c r="BF68" i="1"/>
  <c r="BG68" i="1" s="1"/>
  <c r="BF76" i="1"/>
  <c r="BG76" i="1" s="1"/>
  <c r="BF84" i="1"/>
  <c r="BF92" i="1"/>
  <c r="BG92" i="1" s="1"/>
  <c r="BF100" i="1"/>
  <c r="BF108" i="1"/>
  <c r="BG108" i="1" s="1"/>
  <c r="BF116" i="1"/>
  <c r="BF130" i="1"/>
  <c r="BG130" i="1" s="1"/>
  <c r="BF138" i="1"/>
  <c r="BF146" i="1"/>
  <c r="BG146" i="1" s="1"/>
  <c r="BF162" i="1"/>
  <c r="BF170" i="1"/>
  <c r="BG170" i="1" s="1"/>
  <c r="BF14" i="1"/>
  <c r="BF22" i="1"/>
  <c r="BF30" i="1"/>
  <c r="BF38" i="1"/>
  <c r="BG38" i="1" s="1"/>
  <c r="BF46" i="1"/>
  <c r="BF54" i="1"/>
  <c r="BG54" i="1" s="1"/>
  <c r="BF69" i="1"/>
  <c r="BG69" i="1" s="1"/>
  <c r="BF77" i="1"/>
  <c r="BG77" i="1" s="1"/>
  <c r="BF85" i="1"/>
  <c r="BG85" i="1" s="1"/>
  <c r="BF93" i="1"/>
  <c r="BG93" i="1" s="1"/>
  <c r="BF101" i="1"/>
  <c r="BF109" i="1"/>
  <c r="BG109" i="1" s="1"/>
  <c r="BF117" i="1"/>
  <c r="BF123" i="1"/>
  <c r="BG123" i="1" s="1"/>
  <c r="BF131" i="1"/>
  <c r="BG131" i="1" s="1"/>
  <c r="BF139" i="1"/>
  <c r="BG139" i="1" s="1"/>
  <c r="BF155" i="1"/>
  <c r="BG155" i="1" s="1"/>
  <c r="BF163" i="1"/>
  <c r="BG163" i="1" s="1"/>
  <c r="BF171" i="1"/>
  <c r="BF8" i="1"/>
  <c r="BF15" i="1"/>
  <c r="BF23" i="1"/>
  <c r="BF31" i="1"/>
  <c r="BF39" i="1"/>
  <c r="BG39" i="1" s="1"/>
  <c r="BF47" i="1"/>
  <c r="BF55" i="1"/>
  <c r="BG55" i="1" s="1"/>
  <c r="BF62" i="1"/>
  <c r="BG62" i="1" s="1"/>
  <c r="BF86" i="1"/>
  <c r="BF94" i="1"/>
  <c r="BG94" i="1" s="1"/>
  <c r="BF102" i="1"/>
  <c r="BG102" i="1" s="1"/>
  <c r="BF110" i="1"/>
  <c r="BG110" i="1" s="1"/>
  <c r="BF118" i="1"/>
  <c r="BG118" i="1" s="1"/>
  <c r="BF124" i="1"/>
  <c r="BG124" i="1" s="1"/>
  <c r="BF140" i="1"/>
  <c r="BF148" i="1"/>
  <c r="BG148" i="1" s="1"/>
  <c r="BF156" i="1"/>
  <c r="BG156" i="1" s="1"/>
  <c r="BF164" i="1"/>
  <c r="BF16" i="1"/>
  <c r="BG16" i="1" s="1"/>
  <c r="BF24" i="1"/>
  <c r="BF32" i="1"/>
  <c r="BG32" i="1" s="1"/>
  <c r="BF40" i="1"/>
  <c r="BF48" i="1"/>
  <c r="BG48" i="1" s="1"/>
  <c r="BF56" i="1"/>
  <c r="BG56" i="1" s="1"/>
  <c r="BF63" i="1"/>
  <c r="BG63" i="1" s="1"/>
  <c r="BF71" i="1"/>
  <c r="BG71" i="1" s="1"/>
  <c r="BF79" i="1"/>
  <c r="BG79" i="1" s="1"/>
  <c r="BF87" i="1"/>
  <c r="BG87" i="1" s="1"/>
  <c r="BF103" i="1"/>
  <c r="BG103" i="1" s="1"/>
  <c r="BF111" i="1"/>
  <c r="BF119" i="1"/>
  <c r="BG119" i="1" s="1"/>
  <c r="BF125" i="1"/>
  <c r="BG125" i="1" s="1"/>
  <c r="BF133" i="1"/>
  <c r="BF141" i="1"/>
  <c r="BG141" i="1" s="1"/>
  <c r="BF149" i="1"/>
  <c r="BF157" i="1"/>
  <c r="BG157" i="1" s="1"/>
  <c r="BF165" i="1"/>
  <c r="BG165" i="1" s="1"/>
  <c r="BF17" i="1"/>
  <c r="BF33" i="1"/>
  <c r="BF41" i="1"/>
  <c r="BF49" i="1"/>
  <c r="BF57" i="1"/>
  <c r="BG57" i="1" s="1"/>
  <c r="BF64" i="1"/>
  <c r="BF72" i="1"/>
  <c r="BG72" i="1" s="1"/>
  <c r="BF80" i="1"/>
  <c r="BG80" i="1" s="1"/>
  <c r="BF88" i="1"/>
  <c r="BF96" i="1"/>
  <c r="BF104" i="1"/>
  <c r="BG104" i="1" s="1"/>
  <c r="BF112" i="1"/>
  <c r="BG112" i="1" s="1"/>
  <c r="BF120" i="1"/>
  <c r="BG120" i="1" s="1"/>
  <c r="BF126" i="1"/>
  <c r="BG126" i="1" s="1"/>
  <c r="BF134" i="1"/>
  <c r="BG134" i="1" s="1"/>
  <c r="BF142" i="1"/>
  <c r="BG142" i="1" s="1"/>
  <c r="BF150" i="1"/>
  <c r="BG150" i="1" s="1"/>
  <c r="BF158" i="1"/>
  <c r="BG158" i="1" s="1"/>
  <c r="BF166" i="1"/>
  <c r="BG166" i="1" s="1"/>
  <c r="BF10" i="1"/>
  <c r="BG10" i="1" s="1"/>
  <c r="BF18" i="1"/>
  <c r="BG18" i="1" s="1"/>
  <c r="BF26" i="1"/>
  <c r="BG26" i="1" s="1"/>
  <c r="BF34" i="1"/>
  <c r="BF42" i="1"/>
  <c r="BG42" i="1" s="1"/>
  <c r="BF50" i="1"/>
  <c r="BF58" i="1"/>
  <c r="BF65" i="1"/>
  <c r="BG65" i="1" s="1"/>
  <c r="BF73" i="1"/>
  <c r="BF81" i="1"/>
  <c r="BF89" i="1"/>
  <c r="BG89" i="1" s="1"/>
  <c r="BF97" i="1"/>
  <c r="BG97" i="1" s="1"/>
  <c r="BF105" i="1"/>
  <c r="BG105" i="1" s="1"/>
  <c r="BF113" i="1"/>
  <c r="BG113" i="1" s="1"/>
  <c r="BF127" i="1"/>
  <c r="BG127" i="1" s="1"/>
  <c r="BF135" i="1"/>
  <c r="BG135" i="1" s="1"/>
  <c r="BF143" i="1"/>
  <c r="BF151" i="1"/>
  <c r="BG151" i="1" s="1"/>
  <c r="BF159" i="1"/>
  <c r="BG159" i="1" s="1"/>
  <c r="BF167" i="1"/>
  <c r="BG167" i="1" s="1"/>
  <c r="BF11" i="1"/>
  <c r="BG11" i="1" s="1"/>
  <c r="BF19" i="1"/>
  <c r="BF27" i="1"/>
  <c r="BF35" i="1"/>
  <c r="BF43" i="1"/>
  <c r="BF51" i="1"/>
  <c r="BG51" i="1" s="1"/>
  <c r="BF59" i="1"/>
  <c r="BG59" i="1" s="1"/>
  <c r="BF66" i="1"/>
  <c r="BG66" i="1" s="1"/>
  <c r="BF74" i="1"/>
  <c r="BF82" i="1"/>
  <c r="BG82" i="1" s="1"/>
  <c r="BF90" i="1"/>
  <c r="BG90" i="1" s="1"/>
  <c r="BF98" i="1"/>
  <c r="BG98" i="1" s="1"/>
  <c r="BF106" i="1"/>
  <c r="BF114" i="1"/>
  <c r="BG114" i="1" s="1"/>
  <c r="BF121" i="1"/>
  <c r="BG121" i="1" s="1"/>
  <c r="BF128" i="1"/>
  <c r="BG128" i="1" s="1"/>
  <c r="BF136" i="1"/>
  <c r="BG136" i="1" s="1"/>
  <c r="BF144" i="1"/>
  <c r="BF152" i="1"/>
  <c r="BG152" i="1" s="1"/>
  <c r="BF160" i="1"/>
  <c r="BF168" i="1"/>
  <c r="BG168" i="1" s="1"/>
  <c r="BF60" i="1"/>
  <c r="BG60" i="1" s="1"/>
  <c r="BF107" i="1"/>
  <c r="BG107" i="1" s="1"/>
  <c r="BF153" i="1"/>
  <c r="BG153" i="1" s="1"/>
  <c r="BF9" i="1"/>
  <c r="BF115" i="1"/>
  <c r="BF161" i="1"/>
  <c r="BG161" i="1" s="1"/>
  <c r="BF91" i="1"/>
  <c r="BF12" i="1"/>
  <c r="BF67" i="1"/>
  <c r="BG67" i="1" s="1"/>
  <c r="BF169" i="1"/>
  <c r="BG169" i="1" s="1"/>
  <c r="BF20" i="1"/>
  <c r="BF75" i="1"/>
  <c r="BF122" i="1"/>
  <c r="BG122" i="1" s="1"/>
  <c r="BF28" i="1"/>
  <c r="BF83" i="1"/>
  <c r="BG83" i="1" s="1"/>
  <c r="BF137" i="1"/>
  <c r="BG137" i="1" s="1"/>
  <c r="BF52" i="1"/>
  <c r="BG52" i="1" s="1"/>
  <c r="BF99" i="1"/>
  <c r="BG99" i="1" s="1"/>
  <c r="BF145" i="1"/>
  <c r="BG145" i="1" s="1"/>
  <c r="BF36" i="1"/>
  <c r="BB12" i="1"/>
  <c r="BC12" i="1" s="1"/>
  <c r="BB84" i="1"/>
  <c r="BC84" i="1" s="1"/>
  <c r="BB11" i="1"/>
  <c r="BC11" i="1" s="1"/>
  <c r="BB135" i="1"/>
  <c r="BC135" i="1" s="1"/>
  <c r="BB159" i="1"/>
  <c r="BC159" i="1" s="1"/>
  <c r="BB46" i="1"/>
  <c r="BC46" i="1" s="1"/>
  <c r="BB145" i="1"/>
  <c r="BC145" i="1" s="1"/>
  <c r="BB26" i="1"/>
  <c r="BC26" i="1" s="1"/>
  <c r="BB102" i="1"/>
  <c r="BC102" i="1" s="1"/>
  <c r="BB153" i="1"/>
  <c r="BC153" i="1" s="1"/>
  <c r="BB38" i="1"/>
  <c r="BC38" i="1" s="1"/>
  <c r="BB98" i="1"/>
  <c r="BC98" i="1" s="1"/>
  <c r="BB113" i="1"/>
  <c r="BC113" i="1" s="1"/>
  <c r="BB49" i="1"/>
  <c r="BC49" i="1" s="1"/>
  <c r="BB40" i="1"/>
  <c r="BC40" i="1" s="1"/>
  <c r="BB115" i="1"/>
  <c r="BC115" i="1" s="1"/>
  <c r="BB51" i="1"/>
  <c r="BC51" i="1" s="1"/>
  <c r="BB104" i="1"/>
  <c r="BC104" i="1" s="1"/>
  <c r="BB58" i="1"/>
  <c r="BC58" i="1" s="1"/>
  <c r="BB90" i="1"/>
  <c r="BC90" i="1" s="1"/>
  <c r="BB78" i="1"/>
  <c r="BC78" i="1" s="1"/>
  <c r="BB137" i="1"/>
  <c r="BC137" i="1" s="1"/>
  <c r="BB14" i="1"/>
  <c r="BC14" i="1" s="1"/>
  <c r="BB55" i="1"/>
  <c r="BC55" i="1" s="1"/>
  <c r="BB133" i="1"/>
  <c r="BC133" i="1" s="1"/>
  <c r="BB69" i="1"/>
  <c r="BC69" i="1" s="1"/>
  <c r="BB47" i="1"/>
  <c r="BC47" i="1" s="1"/>
  <c r="BB128" i="1"/>
  <c r="BC128" i="1" s="1"/>
  <c r="BB65" i="1"/>
  <c r="BC65" i="1" s="1"/>
  <c r="BB120" i="1"/>
  <c r="BC120" i="1" s="1"/>
  <c r="BB56" i="1"/>
  <c r="BC56" i="1" s="1"/>
  <c r="BB139" i="1"/>
  <c r="BC139" i="1" s="1"/>
  <c r="BB130" i="1"/>
  <c r="BC130" i="1" s="1"/>
  <c r="BB67" i="1"/>
  <c r="BC67" i="1" s="1"/>
  <c r="BB18" i="1"/>
  <c r="BC18" i="1" s="1"/>
  <c r="BF78" i="1"/>
  <c r="BG78" i="1" s="1"/>
  <c r="BF154" i="1"/>
  <c r="BG154" i="1" s="1"/>
  <c r="BF147" i="1"/>
  <c r="BG147" i="1" s="1"/>
  <c r="BB109" i="1"/>
  <c r="BC109" i="1" s="1"/>
  <c r="P166" i="7"/>
  <c r="P125" i="7"/>
  <c r="BC32" i="1"/>
  <c r="BB79" i="1"/>
  <c r="BC79" i="1" s="1"/>
  <c r="BB85" i="1"/>
  <c r="BC85" i="1" s="1"/>
  <c r="BB171" i="1"/>
  <c r="BC171" i="1" s="1"/>
  <c r="BB129" i="1"/>
  <c r="BC129" i="1" s="1"/>
  <c r="BF70" i="1"/>
  <c r="BF25" i="1"/>
  <c r="BF132" i="1"/>
  <c r="BG132" i="1" s="1"/>
  <c r="BB157" i="1"/>
  <c r="BC157" i="1" s="1"/>
  <c r="BB72" i="1"/>
  <c r="BC72" i="1" s="1"/>
  <c r="BB155" i="1"/>
  <c r="BC155" i="1" s="1"/>
  <c r="BB170" i="1"/>
  <c r="BC170" i="1" s="1"/>
  <c r="BB97" i="1"/>
  <c r="BC97" i="1" s="1"/>
  <c r="BB161" i="1"/>
  <c r="BC161" i="1" s="1"/>
  <c r="BB86" i="1"/>
  <c r="BC86" i="1" s="1"/>
  <c r="BB169" i="1"/>
  <c r="BC169" i="1" s="1"/>
  <c r="BB123" i="1"/>
  <c r="BC123" i="1" s="1"/>
  <c r="BB71" i="1"/>
  <c r="BC71" i="1" s="1"/>
  <c r="BB144" i="1"/>
  <c r="BC144" i="1" s="1"/>
  <c r="BB88" i="1"/>
  <c r="BC88" i="1" s="1"/>
  <c r="BB150" i="1"/>
  <c r="BC150" i="1" s="1"/>
  <c r="BB60" i="1"/>
  <c r="BC60" i="1" s="1"/>
  <c r="BB80" i="1"/>
  <c r="BC80" i="1" s="1"/>
  <c r="BB163" i="1"/>
  <c r="BC163" i="1" s="1"/>
  <c r="S19" i="9"/>
  <c r="W18" i="9"/>
  <c r="A19" i="9"/>
  <c r="BC91" i="1"/>
  <c r="BC21" i="1"/>
  <c r="BC164" i="1"/>
  <c r="BC75" i="1"/>
  <c r="BC10" i="1"/>
  <c r="BC81" i="1"/>
  <c r="BC160" i="1"/>
  <c r="BC167" i="1"/>
  <c r="BC114" i="1"/>
  <c r="BC37" i="1"/>
  <c r="BC52" i="1"/>
  <c r="BC141" i="1"/>
  <c r="BC29" i="1"/>
  <c r="BC42" i="1"/>
  <c r="BC17" i="1"/>
  <c r="BC101" i="1"/>
  <c r="BC13" i="1"/>
  <c r="BC50" i="1"/>
  <c r="BC106" i="1"/>
  <c r="BC152" i="1"/>
  <c r="BC73" i="1"/>
  <c r="BC156" i="1"/>
  <c r="BC165" i="1"/>
  <c r="BC126" i="1"/>
  <c r="BC53" i="1"/>
  <c r="BC63" i="1"/>
  <c r="BC151" i="1"/>
  <c r="BC142" i="1"/>
  <c r="BC76" i="1"/>
  <c r="BC122" i="1"/>
  <c r="BC57" i="1"/>
  <c r="BC27" i="1"/>
  <c r="BC116" i="1"/>
  <c r="BC125" i="1"/>
  <c r="BC134" i="1"/>
  <c r="BC66" i="1"/>
  <c r="BC34" i="1"/>
  <c r="BC33" i="1"/>
  <c r="BC61" i="1"/>
  <c r="BC54" i="1"/>
  <c r="BC119" i="1"/>
  <c r="BC118" i="1"/>
  <c r="BC168" i="1"/>
  <c r="BC41" i="1"/>
  <c r="BC87" i="1"/>
  <c r="BC83" i="1"/>
  <c r="BC43" i="1"/>
  <c r="BC154" i="1"/>
  <c r="BC99" i="1"/>
  <c r="BC132" i="1"/>
  <c r="BC107" i="1"/>
  <c r="BC158" i="1"/>
  <c r="BC94" i="1"/>
  <c r="BC93" i="1"/>
  <c r="BC103" i="1"/>
  <c r="BC138" i="1"/>
  <c r="BC143" i="1"/>
  <c r="BC22" i="1"/>
  <c r="BC28" i="1"/>
  <c r="BC64" i="1"/>
  <c r="BC147" i="1"/>
  <c r="BC92" i="1"/>
  <c r="BC30" i="1"/>
  <c r="P54" i="7"/>
  <c r="P144" i="7"/>
  <c r="P167" i="7"/>
  <c r="P143" i="7"/>
  <c r="P141" i="7"/>
  <c r="P142" i="7"/>
  <c r="P92" i="7"/>
  <c r="P112" i="7"/>
  <c r="BI3" i="1"/>
  <c r="P160" i="7"/>
  <c r="P155" i="7"/>
  <c r="P154" i="7"/>
  <c r="P153" i="7"/>
  <c r="P159" i="7"/>
  <c r="P162" i="7"/>
  <c r="P161" i="7"/>
  <c r="P157" i="7"/>
  <c r="P164" i="7"/>
  <c r="P165" i="7"/>
  <c r="P163" i="7"/>
  <c r="P156" i="7"/>
  <c r="P158" i="7"/>
  <c r="P73" i="7"/>
  <c r="P133" i="7"/>
  <c r="P132" i="7"/>
  <c r="P30" i="7"/>
  <c r="P134" i="7"/>
  <c r="BC9" i="1"/>
  <c r="P88" i="7"/>
  <c r="P87" i="7"/>
  <c r="P70" i="7"/>
  <c r="P122" i="7"/>
  <c r="D169" i="7"/>
  <c r="X4" i="9" s="1"/>
  <c r="Z4" i="9" s="1"/>
  <c r="P150" i="7"/>
  <c r="P151" i="7"/>
  <c r="P7" i="7"/>
  <c r="R1" i="7"/>
  <c r="C19" i="9"/>
  <c r="C21" i="9" s="1"/>
  <c r="BJ43" i="1" l="1"/>
  <c r="BJ51" i="1"/>
  <c r="BK51" i="1" s="1"/>
  <c r="BJ59" i="1"/>
  <c r="BK59" i="1" s="1"/>
  <c r="BJ66" i="1"/>
  <c r="BK66" i="1" s="1"/>
  <c r="BJ114" i="1"/>
  <c r="BJ121" i="1"/>
  <c r="BJ128" i="1"/>
  <c r="BK128" i="1" s="1"/>
  <c r="BJ12" i="1"/>
  <c r="BJ20" i="1"/>
  <c r="BJ28" i="1"/>
  <c r="BK28" i="1" s="1"/>
  <c r="BJ75" i="1"/>
  <c r="BJ83" i="1"/>
  <c r="BK83" i="1" s="1"/>
  <c r="BJ91" i="1"/>
  <c r="BK91" i="1" s="1"/>
  <c r="BJ99" i="1"/>
  <c r="BK99" i="1" s="1"/>
  <c r="BJ137" i="1"/>
  <c r="BK137" i="1" s="1"/>
  <c r="BJ145" i="1"/>
  <c r="BK145" i="1" s="1"/>
  <c r="BJ153" i="1"/>
  <c r="BK153" i="1" s="1"/>
  <c r="BJ161" i="1"/>
  <c r="BJ37" i="1"/>
  <c r="BK37" i="1" s="1"/>
  <c r="BJ45" i="1"/>
  <c r="BK45" i="1" s="1"/>
  <c r="BJ53" i="1"/>
  <c r="BJ92" i="1"/>
  <c r="BK92" i="1" s="1"/>
  <c r="BJ100" i="1"/>
  <c r="BK100" i="1" s="1"/>
  <c r="BJ108" i="1"/>
  <c r="BK108" i="1" s="1"/>
  <c r="BJ116" i="1"/>
  <c r="BK116" i="1" s="1"/>
  <c r="BJ162" i="1"/>
  <c r="BK162" i="1" s="1"/>
  <c r="BJ14" i="1"/>
  <c r="BK14" i="1" s="1"/>
  <c r="BJ22" i="1"/>
  <c r="BJ69" i="1"/>
  <c r="BK69" i="1" s="1"/>
  <c r="BJ77" i="1"/>
  <c r="BK77" i="1" s="1"/>
  <c r="BJ85" i="1"/>
  <c r="BJ93" i="1"/>
  <c r="BK93" i="1" s="1"/>
  <c r="BJ139" i="1"/>
  <c r="BJ147" i="1"/>
  <c r="BK147" i="1" s="1"/>
  <c r="BJ155" i="1"/>
  <c r="BJ23" i="1"/>
  <c r="BK23" i="1" s="1"/>
  <c r="BJ31" i="1"/>
  <c r="BJ39" i="1"/>
  <c r="BK39" i="1" s="1"/>
  <c r="BJ47" i="1"/>
  <c r="BK47" i="1" s="1"/>
  <c r="BJ62" i="1"/>
  <c r="BK62" i="1" s="1"/>
  <c r="BJ86" i="1"/>
  <c r="BK86" i="1" s="1"/>
  <c r="BJ94" i="1"/>
  <c r="BK94" i="1" s="1"/>
  <c r="BJ102" i="1"/>
  <c r="BK102" i="1" s="1"/>
  <c r="BJ110" i="1"/>
  <c r="BK110" i="1" s="1"/>
  <c r="BJ118" i="1"/>
  <c r="BK118" i="1" s="1"/>
  <c r="BJ124" i="1"/>
  <c r="BK124" i="1" s="1"/>
  <c r="BJ148" i="1"/>
  <c r="BJ156" i="1"/>
  <c r="BK156" i="1" s="1"/>
  <c r="BJ164" i="1"/>
  <c r="BK164" i="1" s="1"/>
  <c r="BJ16" i="1"/>
  <c r="BK16" i="1" s="1"/>
  <c r="BJ24" i="1"/>
  <c r="BJ32" i="1"/>
  <c r="BK32" i="1" s="1"/>
  <c r="BJ56" i="1"/>
  <c r="BK56" i="1" s="1"/>
  <c r="BJ63" i="1"/>
  <c r="BK63" i="1" s="1"/>
  <c r="BJ71" i="1"/>
  <c r="BK71" i="1" s="1"/>
  <c r="BJ79" i="1"/>
  <c r="BK79" i="1" s="1"/>
  <c r="BJ87" i="1"/>
  <c r="BJ125" i="1"/>
  <c r="BK125" i="1" s="1"/>
  <c r="BJ133" i="1"/>
  <c r="BK133" i="1" s="1"/>
  <c r="BJ141" i="1"/>
  <c r="BK141" i="1" s="1"/>
  <c r="BJ149" i="1"/>
  <c r="BK149" i="1" s="1"/>
  <c r="BJ157" i="1"/>
  <c r="BK157" i="1" s="1"/>
  <c r="BJ165" i="1"/>
  <c r="BK165" i="1" s="1"/>
  <c r="BJ33" i="1"/>
  <c r="BJ41" i="1"/>
  <c r="BJ49" i="1"/>
  <c r="BJ57" i="1"/>
  <c r="BJ64" i="1"/>
  <c r="BJ72" i="1"/>
  <c r="BK72" i="1" s="1"/>
  <c r="BJ96" i="1"/>
  <c r="BK96" i="1" s="1"/>
  <c r="BJ104" i="1"/>
  <c r="BJ112" i="1"/>
  <c r="BJ120" i="1"/>
  <c r="BK120" i="1" s="1"/>
  <c r="BJ126" i="1"/>
  <c r="BK126" i="1" s="1"/>
  <c r="BJ134" i="1"/>
  <c r="BK134" i="1" s="1"/>
  <c r="BJ158" i="1"/>
  <c r="BK158" i="1" s="1"/>
  <c r="BJ166" i="1"/>
  <c r="BK166" i="1" s="1"/>
  <c r="BJ50" i="1"/>
  <c r="BJ97" i="1"/>
  <c r="BK97" i="1" s="1"/>
  <c r="BJ151" i="1"/>
  <c r="BK151" i="1" s="1"/>
  <c r="BJ58" i="1"/>
  <c r="BJ10" i="1"/>
  <c r="BJ113" i="1"/>
  <c r="BK113" i="1" s="1"/>
  <c r="BJ167" i="1"/>
  <c r="BK167" i="1" s="1"/>
  <c r="BJ18" i="1"/>
  <c r="BK18" i="1" s="1"/>
  <c r="BJ81" i="1"/>
  <c r="BJ26" i="1"/>
  <c r="BK26" i="1" s="1"/>
  <c r="BJ73" i="1"/>
  <c r="BJ127" i="1"/>
  <c r="BJ42" i="1"/>
  <c r="BK42" i="1" s="1"/>
  <c r="BJ89" i="1"/>
  <c r="BK89" i="1" s="1"/>
  <c r="BJ135" i="1"/>
  <c r="BJ34" i="1"/>
  <c r="BJ143" i="1"/>
  <c r="BG115" i="1"/>
  <c r="BG100" i="1"/>
  <c r="BJ61" i="1"/>
  <c r="BJ101" i="1"/>
  <c r="BK101" i="1" s="1"/>
  <c r="BJ119" i="1"/>
  <c r="BK119" i="1" s="1"/>
  <c r="BJ25" i="1"/>
  <c r="BJ65" i="1"/>
  <c r="BK65" i="1" s="1"/>
  <c r="BJ152" i="1"/>
  <c r="BJ90" i="1"/>
  <c r="BK90" i="1" s="1"/>
  <c r="BJ11" i="1"/>
  <c r="BK11" i="1" s="1"/>
  <c r="BJ115" i="1"/>
  <c r="BK115" i="1" s="1"/>
  <c r="BJ138" i="1"/>
  <c r="BJ84" i="1"/>
  <c r="BJ171" i="1"/>
  <c r="BJ88" i="1"/>
  <c r="BJ48" i="1"/>
  <c r="R125" i="7"/>
  <c r="R166" i="7"/>
  <c r="BF129" i="1"/>
  <c r="BG129" i="1" s="1"/>
  <c r="BJ163" i="1"/>
  <c r="BK163" i="1" s="1"/>
  <c r="BJ131" i="1"/>
  <c r="BK131" i="1" s="1"/>
  <c r="BJ107" i="1"/>
  <c r="BK107" i="1" s="1"/>
  <c r="BJ67" i="1"/>
  <c r="BJ35" i="1"/>
  <c r="BK35" i="1" s="1"/>
  <c r="BJ27" i="1"/>
  <c r="BK27" i="1" s="1"/>
  <c r="BJ19" i="1"/>
  <c r="BJ168" i="1"/>
  <c r="BK168" i="1" s="1"/>
  <c r="BJ159" i="1"/>
  <c r="BJ150" i="1"/>
  <c r="BJ132" i="1"/>
  <c r="BK132" i="1" s="1"/>
  <c r="BJ122" i="1"/>
  <c r="BJ68" i="1"/>
  <c r="BK68" i="1" s="1"/>
  <c r="BJ40" i="1"/>
  <c r="BJ13" i="1"/>
  <c r="BK13" i="1" s="1"/>
  <c r="BQ3" i="1"/>
  <c r="BJ111" i="1"/>
  <c r="BK111" i="1" s="1"/>
  <c r="BJ74" i="1"/>
  <c r="BK74" i="1" s="1"/>
  <c r="BJ38" i="1"/>
  <c r="BJ29" i="1"/>
  <c r="BK29" i="1" s="1"/>
  <c r="BJ154" i="1"/>
  <c r="BK154" i="1" s="1"/>
  <c r="BJ136" i="1"/>
  <c r="BK136" i="1" s="1"/>
  <c r="BJ109" i="1"/>
  <c r="BK109" i="1" s="1"/>
  <c r="BJ54" i="1"/>
  <c r="BJ36" i="1"/>
  <c r="BJ17" i="1"/>
  <c r="BJ8" i="1"/>
  <c r="BJ160" i="1"/>
  <c r="BK160" i="1" s="1"/>
  <c r="BJ144" i="1"/>
  <c r="BK144" i="1" s="1"/>
  <c r="BJ130" i="1"/>
  <c r="BK130" i="1" s="1"/>
  <c r="BJ60" i="1"/>
  <c r="BK60" i="1" s="1"/>
  <c r="BJ30" i="1"/>
  <c r="BJ15" i="1"/>
  <c r="BJ142" i="1"/>
  <c r="BJ70" i="1"/>
  <c r="BK70" i="1" s="1"/>
  <c r="BJ55" i="1"/>
  <c r="BJ123" i="1"/>
  <c r="BK123" i="1" s="1"/>
  <c r="BJ80" i="1"/>
  <c r="BK80" i="1" s="1"/>
  <c r="BJ52" i="1"/>
  <c r="BJ103" i="1"/>
  <c r="BK103" i="1" s="1"/>
  <c r="BJ82" i="1"/>
  <c r="BK82" i="1" s="1"/>
  <c r="BJ146" i="1"/>
  <c r="BJ98" i="1"/>
  <c r="BK98" i="1" s="1"/>
  <c r="BJ78" i="1"/>
  <c r="BJ9" i="1"/>
  <c r="BJ140" i="1"/>
  <c r="BK140" i="1" s="1"/>
  <c r="BJ117" i="1"/>
  <c r="BJ76" i="1"/>
  <c r="BK76" i="1" s="1"/>
  <c r="BJ169" i="1"/>
  <c r="BK169" i="1" s="1"/>
  <c r="BJ46" i="1"/>
  <c r="BJ106" i="1"/>
  <c r="BJ105" i="1"/>
  <c r="BK105" i="1" s="1"/>
  <c r="BJ21" i="1"/>
  <c r="BK21" i="1" s="1"/>
  <c r="BG88" i="1"/>
  <c r="W19" i="9"/>
  <c r="W21" i="9"/>
  <c r="BG58" i="1"/>
  <c r="BG27" i="1"/>
  <c r="BG50" i="1"/>
  <c r="BG164" i="1"/>
  <c r="BG33" i="1"/>
  <c r="BG75" i="1"/>
  <c r="BG162" i="1"/>
  <c r="BG22" i="1"/>
  <c r="BG41" i="1"/>
  <c r="BG49" i="1"/>
  <c r="BG12" i="1"/>
  <c r="BG91" i="1"/>
  <c r="BG160" i="1"/>
  <c r="BG31" i="1"/>
  <c r="BG43" i="1"/>
  <c r="BG117" i="1"/>
  <c r="BG81" i="1"/>
  <c r="BG84" i="1"/>
  <c r="BG25" i="1"/>
  <c r="BG40" i="1"/>
  <c r="BG143" i="1"/>
  <c r="BG20" i="1"/>
  <c r="BG36" i="1"/>
  <c r="BG144" i="1"/>
  <c r="BG111" i="1"/>
  <c r="BG23" i="1"/>
  <c r="BG138" i="1"/>
  <c r="BG73" i="1"/>
  <c r="BG15" i="1"/>
  <c r="BG96" i="1"/>
  <c r="BG30" i="1"/>
  <c r="BG53" i="1"/>
  <c r="BG116" i="1"/>
  <c r="BG86" i="1"/>
  <c r="BG24" i="1"/>
  <c r="BG70" i="1"/>
  <c r="BG34" i="1"/>
  <c r="BG101" i="1"/>
  <c r="BG64" i="1"/>
  <c r="BG19" i="1"/>
  <c r="BG37" i="1"/>
  <c r="BG17" i="1"/>
  <c r="BG133" i="1"/>
  <c r="BG47" i="1"/>
  <c r="BG140" i="1"/>
  <c r="BG14" i="1"/>
  <c r="BG171" i="1"/>
  <c r="BG74" i="1"/>
  <c r="BG28" i="1"/>
  <c r="BG46" i="1"/>
  <c r="BG35" i="1"/>
  <c r="BG149" i="1"/>
  <c r="BG106" i="1"/>
  <c r="R54" i="7"/>
  <c r="R143" i="7"/>
  <c r="R144" i="7"/>
  <c r="R167" i="7"/>
  <c r="R142" i="7"/>
  <c r="R141" i="7"/>
  <c r="T1" i="7"/>
  <c r="R92" i="7"/>
  <c r="R112" i="7"/>
  <c r="R163" i="7"/>
  <c r="R155" i="7"/>
  <c r="R162" i="7"/>
  <c r="R153" i="7"/>
  <c r="R161" i="7"/>
  <c r="R157" i="7"/>
  <c r="R159" i="7"/>
  <c r="R165" i="7"/>
  <c r="R158" i="7"/>
  <c r="R160" i="7"/>
  <c r="R154" i="7"/>
  <c r="R164" i="7"/>
  <c r="R156" i="7"/>
  <c r="R30" i="7"/>
  <c r="R73" i="7"/>
  <c r="R134" i="7"/>
  <c r="R133" i="7"/>
  <c r="R132" i="7"/>
  <c r="AQ8" i="1"/>
  <c r="R88" i="7"/>
  <c r="R122" i="7"/>
  <c r="R87" i="7"/>
  <c r="R70" i="7"/>
  <c r="AQ9" i="1"/>
  <c r="U4" i="9"/>
  <c r="V4" i="9" s="1"/>
  <c r="L135" i="7"/>
  <c r="L138" i="7"/>
  <c r="N138" i="7"/>
  <c r="N139" i="7"/>
  <c r="N135" i="7"/>
  <c r="L136" i="7"/>
  <c r="N136" i="7"/>
  <c r="L139" i="7"/>
  <c r="R150" i="7"/>
  <c r="R148" i="7"/>
  <c r="R146" i="7"/>
  <c r="R140" i="7"/>
  <c r="R138" i="7"/>
  <c r="R136" i="7"/>
  <c r="R131" i="7"/>
  <c r="R152" i="7"/>
  <c r="R151" i="7"/>
  <c r="R149" i="7"/>
  <c r="R147" i="7"/>
  <c r="R145" i="7"/>
  <c r="R139" i="7"/>
  <c r="R137" i="7"/>
  <c r="R135" i="7"/>
  <c r="R130" i="7"/>
  <c r="R129" i="7"/>
  <c r="R127" i="7"/>
  <c r="R124" i="7"/>
  <c r="R120" i="7"/>
  <c r="R118" i="7"/>
  <c r="R116" i="7"/>
  <c r="R114" i="7"/>
  <c r="R111" i="7"/>
  <c r="R109" i="7"/>
  <c r="R107" i="7"/>
  <c r="R105" i="7"/>
  <c r="R104" i="7"/>
  <c r="R102" i="7"/>
  <c r="R100" i="7"/>
  <c r="R99" i="7"/>
  <c r="R97" i="7"/>
  <c r="R95" i="7"/>
  <c r="R93" i="7"/>
  <c r="R91" i="7"/>
  <c r="R89" i="7"/>
  <c r="R86" i="7"/>
  <c r="R84" i="7"/>
  <c r="R83" i="7"/>
  <c r="R81" i="7"/>
  <c r="R80" i="7"/>
  <c r="R78" i="7"/>
  <c r="R76" i="7"/>
  <c r="R74" i="7"/>
  <c r="R71" i="7"/>
  <c r="R69" i="7"/>
  <c r="R67" i="7"/>
  <c r="R64" i="7"/>
  <c r="R62" i="7"/>
  <c r="R60" i="7"/>
  <c r="R58" i="7"/>
  <c r="R56" i="7"/>
  <c r="R52" i="7"/>
  <c r="R49" i="7"/>
  <c r="R47" i="7"/>
  <c r="R45" i="7"/>
  <c r="R43" i="7"/>
  <c r="R41" i="7"/>
  <c r="R39" i="7"/>
  <c r="R36" i="7"/>
  <c r="R33" i="7"/>
  <c r="R32" i="7"/>
  <c r="R29" i="7"/>
  <c r="R27" i="7"/>
  <c r="R25" i="7"/>
  <c r="R23" i="7"/>
  <c r="R21" i="7"/>
  <c r="R19" i="7"/>
  <c r="R18" i="7"/>
  <c r="R16" i="7"/>
  <c r="R14" i="7"/>
  <c r="R11" i="7"/>
  <c r="R9" i="7"/>
  <c r="R6" i="7"/>
  <c r="R5" i="7"/>
  <c r="R126" i="7"/>
  <c r="R121" i="7"/>
  <c r="R115" i="7"/>
  <c r="R110" i="7"/>
  <c r="R106" i="7"/>
  <c r="R103" i="7"/>
  <c r="R96" i="7"/>
  <c r="R77" i="7"/>
  <c r="R72" i="7"/>
  <c r="R68" i="7"/>
  <c r="R65" i="7"/>
  <c r="R61" i="7"/>
  <c r="R57" i="7"/>
  <c r="R53" i="7"/>
  <c r="R38" i="7"/>
  <c r="R37" i="7"/>
  <c r="R34" i="7"/>
  <c r="R31" i="7"/>
  <c r="R26" i="7"/>
  <c r="R22" i="7"/>
  <c r="R15" i="7"/>
  <c r="R12" i="7"/>
  <c r="R8" i="7"/>
  <c r="R128" i="7"/>
  <c r="R123" i="7"/>
  <c r="R119" i="7"/>
  <c r="R117" i="7"/>
  <c r="R113" i="7"/>
  <c r="R108" i="7"/>
  <c r="R101" i="7"/>
  <c r="R98" i="7"/>
  <c r="R94" i="7"/>
  <c r="R90" i="7"/>
  <c r="R85" i="7"/>
  <c r="R82" i="7"/>
  <c r="R79" i="7"/>
  <c r="R75" i="7"/>
  <c r="R66" i="7"/>
  <c r="R63" i="7"/>
  <c r="R59" i="7"/>
  <c r="R55" i="7"/>
  <c r="R51" i="7"/>
  <c r="R48" i="7"/>
  <c r="R40" i="7"/>
  <c r="R35" i="7"/>
  <c r="R28" i="7"/>
  <c r="R24" i="7"/>
  <c r="R20" i="7"/>
  <c r="R17" i="7"/>
  <c r="R13" i="7"/>
  <c r="R10" i="7"/>
  <c r="R7" i="7"/>
  <c r="R4" i="7"/>
  <c r="J3" i="9"/>
  <c r="T166" i="7" l="1"/>
  <c r="T125" i="7"/>
  <c r="BJ170" i="1"/>
  <c r="BK170" i="1" s="1"/>
  <c r="BJ129" i="1"/>
  <c r="BK129" i="1" s="1"/>
  <c r="W22" i="9"/>
  <c r="B14" i="18" s="1"/>
  <c r="B15" i="18" s="1"/>
  <c r="BK75" i="1"/>
  <c r="BK155" i="1"/>
  <c r="BK104" i="1"/>
  <c r="BK17" i="1"/>
  <c r="BK55" i="1"/>
  <c r="BK139" i="1"/>
  <c r="BK114" i="1"/>
  <c r="BK50" i="1"/>
  <c r="BK127" i="1"/>
  <c r="BK54" i="1"/>
  <c r="BK171" i="1"/>
  <c r="BK81" i="1"/>
  <c r="BK22" i="1"/>
  <c r="BK41" i="1"/>
  <c r="BK49" i="1"/>
  <c r="BK138" i="1"/>
  <c r="BK12" i="1"/>
  <c r="BK112" i="1"/>
  <c r="BK43" i="1"/>
  <c r="BK64" i="1"/>
  <c r="BK88" i="1"/>
  <c r="BK31" i="1"/>
  <c r="BK40" i="1"/>
  <c r="BK143" i="1"/>
  <c r="BK148" i="1"/>
  <c r="BK142" i="1"/>
  <c r="BK84" i="1"/>
  <c r="BK25" i="1"/>
  <c r="BK36" i="1"/>
  <c r="BK58" i="1"/>
  <c r="BK106" i="1"/>
  <c r="BK152" i="1"/>
  <c r="BK78" i="1"/>
  <c r="BK10" i="1"/>
  <c r="BK20" i="1"/>
  <c r="BK61" i="1"/>
  <c r="BK53" i="1"/>
  <c r="BK48" i="1"/>
  <c r="BK57" i="1"/>
  <c r="BK146" i="1"/>
  <c r="BK73" i="1"/>
  <c r="BK87" i="1"/>
  <c r="BK159" i="1"/>
  <c r="BK34" i="1"/>
  <c r="BK19" i="1"/>
  <c r="BK52" i="1"/>
  <c r="BK30" i="1"/>
  <c r="BK121" i="1"/>
  <c r="BK46" i="1"/>
  <c r="BK135" i="1"/>
  <c r="BK161" i="1"/>
  <c r="BK24" i="1"/>
  <c r="BK85" i="1"/>
  <c r="BK33" i="1"/>
  <c r="BK122" i="1"/>
  <c r="BK117" i="1"/>
  <c r="BK38" i="1"/>
  <c r="BK67" i="1"/>
  <c r="BK150" i="1"/>
  <c r="BK15" i="1"/>
  <c r="T54" i="7"/>
  <c r="T142" i="7"/>
  <c r="T143" i="7"/>
  <c r="T144" i="7"/>
  <c r="T167" i="7"/>
  <c r="T141" i="7"/>
  <c r="V1" i="7"/>
  <c r="T92" i="7"/>
  <c r="T112" i="7"/>
  <c r="Y173" i="1"/>
  <c r="BG9" i="1"/>
  <c r="BG8" i="1"/>
  <c r="L129" i="7"/>
  <c r="L130" i="7"/>
  <c r="L128" i="7"/>
  <c r="N128" i="7"/>
  <c r="N129" i="7"/>
  <c r="N130" i="7"/>
  <c r="L131" i="7"/>
  <c r="N131" i="7"/>
  <c r="L48" i="7"/>
  <c r="N48" i="7"/>
  <c r="BR129" i="1" l="1"/>
  <c r="V6" i="7"/>
  <c r="V166" i="7"/>
  <c r="V125" i="7"/>
  <c r="V149" i="7"/>
  <c r="V128" i="7"/>
  <c r="X1" i="7"/>
  <c r="X155" i="7" s="1"/>
  <c r="V146" i="7"/>
  <c r="V7" i="7"/>
  <c r="V130" i="7"/>
  <c r="V137" i="7"/>
  <c r="V131" i="7"/>
  <c r="V87" i="7"/>
  <c r="V138" i="7"/>
  <c r="V150" i="7"/>
  <c r="V142" i="7"/>
  <c r="V143" i="7"/>
  <c r="V144" i="7"/>
  <c r="V167" i="7"/>
  <c r="V141" i="7"/>
  <c r="V133" i="7"/>
  <c r="V153" i="7"/>
  <c r="V54" i="7"/>
  <c r="V88" i="7"/>
  <c r="J10" i="9"/>
  <c r="K10" i="9" s="1"/>
  <c r="V145" i="7"/>
  <c r="V30" i="7"/>
  <c r="V158" i="7"/>
  <c r="V162" i="7"/>
  <c r="V154" i="7"/>
  <c r="V160" i="7"/>
  <c r="X112" i="7"/>
  <c r="V140" i="7"/>
  <c r="V135" i="7"/>
  <c r="V147" i="7"/>
  <c r="V70" i="7"/>
  <c r="V73" i="7"/>
  <c r="V155" i="7"/>
  <c r="V163" i="7"/>
  <c r="V161" i="7"/>
  <c r="V156" i="7"/>
  <c r="V92" i="7"/>
  <c r="V112" i="7"/>
  <c r="V48" i="7"/>
  <c r="V136" i="7"/>
  <c r="V148" i="7"/>
  <c r="V129" i="7"/>
  <c r="V139" i="7"/>
  <c r="V151" i="7"/>
  <c r="V122" i="7"/>
  <c r="V132" i="7"/>
  <c r="V134" i="7"/>
  <c r="V165" i="7"/>
  <c r="V164" i="7"/>
  <c r="V157" i="7"/>
  <c r="V159" i="7"/>
  <c r="AJ173" i="1"/>
  <c r="F13" i="9" s="1"/>
  <c r="X162" i="7"/>
  <c r="X134" i="7"/>
  <c r="R46" i="7"/>
  <c r="R44" i="7"/>
  <c r="R42" i="7"/>
  <c r="X88" i="7"/>
  <c r="X70" i="7"/>
  <c r="P149" i="7"/>
  <c r="P148" i="7"/>
  <c r="P147" i="7"/>
  <c r="X151" i="7"/>
  <c r="X150" i="7"/>
  <c r="Z1" i="7" l="1"/>
  <c r="Z141" i="7" s="1"/>
  <c r="X158" i="7"/>
  <c r="X154" i="7"/>
  <c r="X143" i="7"/>
  <c r="X7" i="7"/>
  <c r="X148" i="7"/>
  <c r="X132" i="7"/>
  <c r="X165" i="7"/>
  <c r="X167" i="7"/>
  <c r="X159" i="7"/>
  <c r="X92" i="7"/>
  <c r="X142" i="7"/>
  <c r="X147" i="7"/>
  <c r="X149" i="7"/>
  <c r="X87" i="7"/>
  <c r="X153" i="7"/>
  <c r="X141" i="7"/>
  <c r="X122" i="7"/>
  <c r="X73" i="7"/>
  <c r="X156" i="7"/>
  <c r="X160" i="7"/>
  <c r="X133" i="7"/>
  <c r="X164" i="7"/>
  <c r="X163" i="7"/>
  <c r="X30" i="7"/>
  <c r="X161" i="7"/>
  <c r="X157" i="7"/>
  <c r="X144" i="7"/>
  <c r="BR53" i="1"/>
  <c r="BR69" i="1"/>
  <c r="BR117" i="1"/>
  <c r="BR132" i="1"/>
  <c r="BR16" i="1"/>
  <c r="BR24" i="1"/>
  <c r="BR32" i="1"/>
  <c r="BR80" i="1"/>
  <c r="BR96" i="1"/>
  <c r="BR104" i="1"/>
  <c r="BR143" i="1"/>
  <c r="BR151" i="1"/>
  <c r="BR167" i="1"/>
  <c r="BR49" i="1"/>
  <c r="BR57" i="1"/>
  <c r="BR65" i="1"/>
  <c r="BR73" i="1"/>
  <c r="BR113" i="1"/>
  <c r="BR128" i="1"/>
  <c r="BR136" i="1"/>
  <c r="BR11" i="1"/>
  <c r="BR27" i="1"/>
  <c r="BR35" i="1"/>
  <c r="BR75" i="1"/>
  <c r="BR91" i="1"/>
  <c r="BR99" i="1"/>
  <c r="BR138" i="1"/>
  <c r="BR146" i="1"/>
  <c r="BR154" i="1"/>
  <c r="BR162" i="1"/>
  <c r="BR170" i="1"/>
  <c r="BS170" i="1" s="1"/>
  <c r="BR76" i="1"/>
  <c r="BR92" i="1"/>
  <c r="BR108" i="1"/>
  <c r="BR123" i="1"/>
  <c r="BR139" i="1"/>
  <c r="BR31" i="1"/>
  <c r="BR47" i="1"/>
  <c r="BR79" i="1"/>
  <c r="BR158" i="1"/>
  <c r="BR34" i="1"/>
  <c r="BR50" i="1"/>
  <c r="BR66" i="1"/>
  <c r="BR161" i="1"/>
  <c r="BR20" i="1"/>
  <c r="BR36" i="1"/>
  <c r="BR52" i="1"/>
  <c r="BR116" i="1"/>
  <c r="BR131" i="1"/>
  <c r="BR147" i="1"/>
  <c r="BR163" i="1"/>
  <c r="BR23" i="1"/>
  <c r="BR39" i="1"/>
  <c r="BS39" i="1" s="1"/>
  <c r="BR87" i="1"/>
  <c r="BR103" i="1"/>
  <c r="BR119" i="1"/>
  <c r="BR134" i="1"/>
  <c r="BR150" i="1"/>
  <c r="BR166" i="1"/>
  <c r="BR94" i="1"/>
  <c r="BR169" i="1"/>
  <c r="BR22" i="1"/>
  <c r="BR58" i="1"/>
  <c r="BR133" i="1"/>
  <c r="BR102" i="1"/>
  <c r="BR137" i="1"/>
  <c r="BR30" i="1"/>
  <c r="BR70" i="1"/>
  <c r="BR106" i="1"/>
  <c r="BR141" i="1"/>
  <c r="BR110" i="1"/>
  <c r="BS110" i="1" s="1"/>
  <c r="BR149" i="1"/>
  <c r="BR42" i="1"/>
  <c r="BR78" i="1"/>
  <c r="BR118" i="1"/>
  <c r="BR153" i="1"/>
  <c r="BS153" i="1" s="1"/>
  <c r="BR90" i="1"/>
  <c r="BR86" i="1"/>
  <c r="BR122" i="1"/>
  <c r="BR157" i="1"/>
  <c r="BR155" i="1"/>
  <c r="BR115" i="1"/>
  <c r="BR107" i="1"/>
  <c r="BR83" i="1"/>
  <c r="BR67" i="1"/>
  <c r="BR59" i="1"/>
  <c r="BR51" i="1"/>
  <c r="BR43" i="1"/>
  <c r="BS43" i="1" s="1"/>
  <c r="BR19" i="1"/>
  <c r="BR145" i="1"/>
  <c r="BR121" i="1"/>
  <c r="BR105" i="1"/>
  <c r="BR97" i="1"/>
  <c r="BR89" i="1"/>
  <c r="BR81" i="1"/>
  <c r="BR168" i="1"/>
  <c r="BR160" i="1"/>
  <c r="BR152" i="1"/>
  <c r="BR144" i="1"/>
  <c r="BR127" i="1"/>
  <c r="BR120" i="1"/>
  <c r="BR112" i="1"/>
  <c r="BR88" i="1"/>
  <c r="BR159" i="1"/>
  <c r="BR135" i="1"/>
  <c r="BS135" i="1" s="1"/>
  <c r="BR126" i="1"/>
  <c r="BR111" i="1"/>
  <c r="BR71" i="1"/>
  <c r="BR142" i="1"/>
  <c r="BR125" i="1"/>
  <c r="BR165" i="1"/>
  <c r="BR124" i="1"/>
  <c r="BR109" i="1"/>
  <c r="BR101" i="1"/>
  <c r="BR93" i="1"/>
  <c r="BR85" i="1"/>
  <c r="BR77" i="1"/>
  <c r="BR61" i="1"/>
  <c r="BR45" i="1"/>
  <c r="BR37" i="1"/>
  <c r="BR29" i="1"/>
  <c r="BR21" i="1"/>
  <c r="BR13" i="1"/>
  <c r="BR148" i="1"/>
  <c r="BR68" i="1"/>
  <c r="BR25" i="1"/>
  <c r="BR15" i="1"/>
  <c r="BR114" i="1"/>
  <c r="BR84" i="1"/>
  <c r="BR56" i="1"/>
  <c r="BR46" i="1"/>
  <c r="BR14" i="1"/>
  <c r="BR140" i="1"/>
  <c r="BR82" i="1"/>
  <c r="BR55" i="1"/>
  <c r="BR171" i="1"/>
  <c r="BR64" i="1"/>
  <c r="BR54" i="1"/>
  <c r="BR10" i="1"/>
  <c r="BR164" i="1"/>
  <c r="BR100" i="1"/>
  <c r="BR63" i="1"/>
  <c r="BR41" i="1"/>
  <c r="BR9" i="1"/>
  <c r="BR130" i="1"/>
  <c r="BR98" i="1"/>
  <c r="BR74" i="1"/>
  <c r="BR62" i="1"/>
  <c r="BR40" i="1"/>
  <c r="BR18" i="1"/>
  <c r="BR8" i="1"/>
  <c r="BR156" i="1"/>
  <c r="BR72" i="1"/>
  <c r="BR60" i="1"/>
  <c r="BR28" i="1"/>
  <c r="BR17" i="1"/>
  <c r="BR48" i="1"/>
  <c r="BR38" i="1"/>
  <c r="BR26" i="1"/>
  <c r="BR33" i="1"/>
  <c r="BR12" i="1"/>
  <c r="X125" i="7"/>
  <c r="X166" i="7"/>
  <c r="Z166" i="7"/>
  <c r="X54" i="7"/>
  <c r="BS129" i="1"/>
  <c r="BS95" i="1"/>
  <c r="BS44" i="1"/>
  <c r="Z54" i="7"/>
  <c r="Z143" i="7"/>
  <c r="Z167" i="7"/>
  <c r="AB1" i="7"/>
  <c r="Z112" i="7"/>
  <c r="AC173" i="1"/>
  <c r="Z161" i="7"/>
  <c r="Z160" i="7"/>
  <c r="Z163" i="7"/>
  <c r="Z159" i="7"/>
  <c r="Z154" i="7"/>
  <c r="Z165" i="7"/>
  <c r="Z158" i="7"/>
  <c r="Z134" i="7"/>
  <c r="Z73" i="7"/>
  <c r="BK9" i="1"/>
  <c r="Z88" i="7"/>
  <c r="Z87" i="7"/>
  <c r="Z150" i="7"/>
  <c r="Z146" i="7"/>
  <c r="Z138" i="7"/>
  <c r="Z136" i="7"/>
  <c r="Z48" i="7"/>
  <c r="Z151" i="7"/>
  <c r="Z147" i="7"/>
  <c r="Z145" i="7"/>
  <c r="Z135" i="7"/>
  <c r="Z129" i="7"/>
  <c r="T4" i="7"/>
  <c r="N47" i="7"/>
  <c r="V47" i="7"/>
  <c r="L47" i="7"/>
  <c r="V29" i="7"/>
  <c r="N29" i="7"/>
  <c r="L29" i="7"/>
  <c r="G53" i="1"/>
  <c r="G48" i="1"/>
  <c r="G46" i="1"/>
  <c r="G44" i="1"/>
  <c r="G42" i="1"/>
  <c r="G41" i="1"/>
  <c r="G38" i="1"/>
  <c r="G37" i="1"/>
  <c r="G36" i="1"/>
  <c r="G31" i="1"/>
  <c r="G29" i="1"/>
  <c r="G27" i="1"/>
  <c r="G25" i="1"/>
  <c r="G23" i="1"/>
  <c r="G22" i="1"/>
  <c r="G19" i="1"/>
  <c r="G17" i="1"/>
  <c r="G16" i="1"/>
  <c r="G13" i="1"/>
  <c r="X117" i="7"/>
  <c r="X49" i="7"/>
  <c r="G51" i="1"/>
  <c r="G49" i="1"/>
  <c r="G47" i="1"/>
  <c r="G45" i="1"/>
  <c r="G43" i="1"/>
  <c r="G40" i="1"/>
  <c r="G30" i="1"/>
  <c r="G28" i="1"/>
  <c r="G26" i="1"/>
  <c r="G24" i="1"/>
  <c r="G21" i="1"/>
  <c r="G20" i="1"/>
  <c r="G18" i="1"/>
  <c r="G15" i="1"/>
  <c r="G14" i="1"/>
  <c r="G12" i="1"/>
  <c r="G9" i="1"/>
  <c r="K3" i="9"/>
  <c r="Z6" i="7" l="1"/>
  <c r="Z149" i="7"/>
  <c r="Z140" i="7"/>
  <c r="Z156" i="7"/>
  <c r="Z155" i="7"/>
  <c r="Z130" i="7"/>
  <c r="Z7" i="7"/>
  <c r="Z148" i="7"/>
  <c r="Z132" i="7"/>
  <c r="Z157" i="7"/>
  <c r="Z92" i="7"/>
  <c r="Z144" i="7"/>
  <c r="Z137" i="7"/>
  <c r="Z128" i="7"/>
  <c r="Z122" i="7"/>
  <c r="Z30" i="7"/>
  <c r="Z164" i="7"/>
  <c r="Z142" i="7"/>
  <c r="Z125" i="7"/>
  <c r="Z139" i="7"/>
  <c r="Z131" i="7"/>
  <c r="Z70" i="7"/>
  <c r="Z133" i="7"/>
  <c r="Z153" i="7"/>
  <c r="Z162" i="7"/>
  <c r="AF1" i="7"/>
  <c r="AB166" i="7"/>
  <c r="AB125" i="7"/>
  <c r="BS151" i="1"/>
  <c r="BS103" i="1"/>
  <c r="BS66" i="1"/>
  <c r="BS101" i="1"/>
  <c r="BS29" i="1"/>
  <c r="BS126" i="1"/>
  <c r="BS136" i="1"/>
  <c r="BS63" i="1"/>
  <c r="BS146" i="1"/>
  <c r="BS73" i="1"/>
  <c r="BS41" i="1"/>
  <c r="BS127" i="1"/>
  <c r="BS24" i="1"/>
  <c r="BS87" i="1"/>
  <c r="BS113" i="1"/>
  <c r="BS164" i="1"/>
  <c r="BS91" i="1"/>
  <c r="BS23" i="1"/>
  <c r="BS122" i="1"/>
  <c r="BS47" i="1"/>
  <c r="BS131" i="1"/>
  <c r="BS57" i="1"/>
  <c r="BS141" i="1"/>
  <c r="BS68" i="1"/>
  <c r="BS76" i="1"/>
  <c r="BS123" i="1"/>
  <c r="BS96" i="1"/>
  <c r="BS160" i="1"/>
  <c r="BS86" i="1"/>
  <c r="BS18" i="1"/>
  <c r="BS116" i="1"/>
  <c r="BS34" i="1"/>
  <c r="BS125" i="1"/>
  <c r="BS52" i="1"/>
  <c r="BS62" i="1"/>
  <c r="BS54" i="1"/>
  <c r="BS107" i="1"/>
  <c r="BS19" i="1"/>
  <c r="BS83" i="1"/>
  <c r="BS155" i="1"/>
  <c r="BS81" i="1"/>
  <c r="BS13" i="1"/>
  <c r="BS28" i="1"/>
  <c r="BS121" i="1"/>
  <c r="BS46" i="1"/>
  <c r="BS130" i="1"/>
  <c r="BS56" i="1"/>
  <c r="BS30" i="1"/>
  <c r="BS72" i="1"/>
  <c r="BS161" i="1"/>
  <c r="BS61" i="1"/>
  <c r="BS149" i="1"/>
  <c r="BS75" i="1"/>
  <c r="BS169" i="1"/>
  <c r="BS105" i="1"/>
  <c r="BS17" i="1"/>
  <c r="BS115" i="1"/>
  <c r="BS38" i="1"/>
  <c r="BS124" i="1"/>
  <c r="BS51" i="1"/>
  <c r="BS166" i="1"/>
  <c r="BS49" i="1"/>
  <c r="BS119" i="1"/>
  <c r="BS36" i="1"/>
  <c r="BS144" i="1"/>
  <c r="BS70" i="1"/>
  <c r="BS163" i="1"/>
  <c r="BS100" i="1"/>
  <c r="BS12" i="1"/>
  <c r="BS109" i="1"/>
  <c r="BS33" i="1"/>
  <c r="BS120" i="1"/>
  <c r="BS45" i="1"/>
  <c r="BS53" i="1"/>
  <c r="BS150" i="1"/>
  <c r="BS40" i="1"/>
  <c r="BS102" i="1"/>
  <c r="BS15" i="1"/>
  <c r="BS138" i="1"/>
  <c r="BS65" i="1"/>
  <c r="BS159" i="1"/>
  <c r="BS90" i="1"/>
  <c r="BS168" i="1"/>
  <c r="BS104" i="1"/>
  <c r="BS27" i="1"/>
  <c r="BS114" i="1"/>
  <c r="BS37" i="1"/>
  <c r="BS171" i="1"/>
  <c r="BS128" i="1"/>
  <c r="BS92" i="1"/>
  <c r="BS145" i="1"/>
  <c r="BS67" i="1"/>
  <c r="BS112" i="1"/>
  <c r="BS133" i="1"/>
  <c r="BS59" i="1"/>
  <c r="BS154" i="1"/>
  <c r="BS85" i="1"/>
  <c r="BS162" i="1"/>
  <c r="BS99" i="1"/>
  <c r="BS22" i="1"/>
  <c r="BS98" i="1"/>
  <c r="BS32" i="1"/>
  <c r="BS55" i="1"/>
  <c r="BS25" i="1"/>
  <c r="BS71" i="1"/>
  <c r="BS156" i="1"/>
  <c r="BS82" i="1"/>
  <c r="BS48" i="1"/>
  <c r="BS148" i="1"/>
  <c r="BS80" i="1"/>
  <c r="BS158" i="1"/>
  <c r="BS94" i="1"/>
  <c r="BS11" i="1"/>
  <c r="BS93" i="1"/>
  <c r="BS26" i="1"/>
  <c r="BS31" i="1"/>
  <c r="BS165" i="1"/>
  <c r="BS140" i="1"/>
  <c r="BS134" i="1"/>
  <c r="BS60" i="1"/>
  <c r="BS117" i="1"/>
  <c r="BS42" i="1"/>
  <c r="BS143" i="1"/>
  <c r="BS74" i="1"/>
  <c r="BS89" i="1"/>
  <c r="BS167" i="1"/>
  <c r="BS88" i="1"/>
  <c r="BS21" i="1"/>
  <c r="BS77" i="1"/>
  <c r="BS108" i="1"/>
  <c r="BS20" i="1"/>
  <c r="BS118" i="1"/>
  <c r="BS14" i="1"/>
  <c r="BS111" i="1"/>
  <c r="BS137" i="1"/>
  <c r="BS64" i="1"/>
  <c r="BS147" i="1"/>
  <c r="BS79" i="1"/>
  <c r="BS157" i="1"/>
  <c r="BS84" i="1"/>
  <c r="BS16" i="1"/>
  <c r="BS50" i="1"/>
  <c r="BS139" i="1"/>
  <c r="BS97" i="1"/>
  <c r="BS106" i="1"/>
  <c r="BS35" i="1"/>
  <c r="BS132" i="1"/>
  <c r="BS58" i="1"/>
  <c r="BS142" i="1"/>
  <c r="BS69" i="1"/>
  <c r="BS152" i="1"/>
  <c r="BS78" i="1"/>
  <c r="BS10" i="1"/>
  <c r="AB54" i="7"/>
  <c r="AB141" i="7"/>
  <c r="AB142" i="7"/>
  <c r="AB143" i="7"/>
  <c r="AB144" i="7"/>
  <c r="AB167" i="7"/>
  <c r="AB92" i="7"/>
  <c r="AB112" i="7"/>
  <c r="AG173" i="1"/>
  <c r="J12" i="9" s="1"/>
  <c r="K12" i="9" s="1"/>
  <c r="BK8" i="1"/>
  <c r="T163" i="7"/>
  <c r="T164" i="7"/>
  <c r="T156" i="7"/>
  <c r="T158" i="7"/>
  <c r="T160" i="7"/>
  <c r="T165" i="7"/>
  <c r="T155" i="7"/>
  <c r="T157" i="7"/>
  <c r="T162" i="7"/>
  <c r="T161" i="7"/>
  <c r="T159" i="7"/>
  <c r="T154" i="7"/>
  <c r="T153" i="7"/>
  <c r="T73" i="7"/>
  <c r="T133" i="7"/>
  <c r="T30" i="7"/>
  <c r="T134" i="7"/>
  <c r="T132" i="7"/>
  <c r="G32" i="1"/>
  <c r="B30" i="7"/>
  <c r="B44" i="7"/>
  <c r="T88" i="7"/>
  <c r="T122" i="7"/>
  <c r="T87" i="7"/>
  <c r="T70" i="7"/>
  <c r="BS9" i="1"/>
  <c r="BS8" i="1"/>
  <c r="X100" i="7"/>
  <c r="Z47" i="7"/>
  <c r="Z29" i="7"/>
  <c r="X5" i="7"/>
  <c r="X46" i="7"/>
  <c r="X136" i="7"/>
  <c r="X56" i="7"/>
  <c r="X64" i="7"/>
  <c r="X119" i="7"/>
  <c r="X6" i="7"/>
  <c r="X48" i="7"/>
  <c r="X139" i="7"/>
  <c r="X60" i="7"/>
  <c r="X72" i="7"/>
  <c r="X81" i="7"/>
  <c r="X113" i="7"/>
  <c r="X131" i="7"/>
  <c r="L94" i="7"/>
  <c r="N94" i="7"/>
  <c r="N95" i="7"/>
  <c r="V95" i="7"/>
  <c r="L96" i="7"/>
  <c r="N96" i="7"/>
  <c r="N97" i="7"/>
  <c r="V97" i="7"/>
  <c r="L99" i="7"/>
  <c r="L100" i="7"/>
  <c r="V101" i="7"/>
  <c r="L103" i="7"/>
  <c r="N103" i="7"/>
  <c r="V104" i="7"/>
  <c r="V105" i="7"/>
  <c r="L106" i="7"/>
  <c r="V107" i="7"/>
  <c r="L110" i="7"/>
  <c r="V111" i="7"/>
  <c r="L113" i="7"/>
  <c r="L117" i="7"/>
  <c r="V118" i="7"/>
  <c r="N121" i="7"/>
  <c r="V121" i="7"/>
  <c r="N123" i="7"/>
  <c r="V123" i="7"/>
  <c r="L124" i="7"/>
  <c r="V126" i="7"/>
  <c r="L127" i="7"/>
  <c r="N5" i="7"/>
  <c r="L8" i="7"/>
  <c r="N9" i="7"/>
  <c r="L10" i="7"/>
  <c r="N11" i="7"/>
  <c r="L12" i="7"/>
  <c r="L13" i="7"/>
  <c r="N14" i="7"/>
  <c r="L15" i="7"/>
  <c r="N16" i="7"/>
  <c r="L19" i="7"/>
  <c r="V19" i="7"/>
  <c r="N20" i="7"/>
  <c r="V20" i="7"/>
  <c r="L21" i="7"/>
  <c r="V21" i="7"/>
  <c r="N22" i="7"/>
  <c r="V22" i="7"/>
  <c r="L23" i="7"/>
  <c r="V23" i="7"/>
  <c r="N24" i="7"/>
  <c r="V24" i="7"/>
  <c r="L25" i="7"/>
  <c r="V25" i="7"/>
  <c r="N26" i="7"/>
  <c r="V26" i="7"/>
  <c r="L27" i="7"/>
  <c r="V27" i="7"/>
  <c r="N28" i="7"/>
  <c r="V28" i="7"/>
  <c r="L31" i="7"/>
  <c r="N32" i="7"/>
  <c r="N33" i="7"/>
  <c r="L34" i="7"/>
  <c r="L35" i="7"/>
  <c r="N36" i="7"/>
  <c r="L37" i="7"/>
  <c r="L38" i="7"/>
  <c r="V39" i="7"/>
  <c r="L40" i="7"/>
  <c r="V41" i="7"/>
  <c r="V43" i="7"/>
  <c r="V45" i="7"/>
  <c r="N46" i="7"/>
  <c r="L51" i="7"/>
  <c r="V52" i="7"/>
  <c r="L53" i="7"/>
  <c r="L55" i="7"/>
  <c r="V56" i="7"/>
  <c r="L57" i="7"/>
  <c r="V58" i="7"/>
  <c r="L59" i="7"/>
  <c r="V60" i="7"/>
  <c r="L61" i="7"/>
  <c r="V62" i="7"/>
  <c r="L63" i="7"/>
  <c r="V64" i="7"/>
  <c r="L65" i="7"/>
  <c r="L66" i="7"/>
  <c r="V67" i="7"/>
  <c r="L68" i="7"/>
  <c r="V69" i="7"/>
  <c r="V71" i="7"/>
  <c r="L72" i="7"/>
  <c r="V74" i="7"/>
  <c r="L75" i="7"/>
  <c r="N76" i="7"/>
  <c r="V76" i="7"/>
  <c r="L77" i="7"/>
  <c r="N77" i="7"/>
  <c r="N78" i="7"/>
  <c r="V78" i="7"/>
  <c r="L79" i="7"/>
  <c r="N79" i="7"/>
  <c r="N80" i="7"/>
  <c r="V80" i="7"/>
  <c r="N81" i="7"/>
  <c r="V81" i="7"/>
  <c r="L82" i="7"/>
  <c r="N82" i="7"/>
  <c r="N83" i="7"/>
  <c r="V83" i="7"/>
  <c r="N84" i="7"/>
  <c r="V84" i="7"/>
  <c r="L85" i="7"/>
  <c r="N85" i="7"/>
  <c r="N86" i="7"/>
  <c r="V86" i="7"/>
  <c r="N89" i="7"/>
  <c r="V89" i="7"/>
  <c r="L90" i="7"/>
  <c r="N90" i="7"/>
  <c r="N91" i="7"/>
  <c r="V91" i="7"/>
  <c r="Z5" i="7"/>
  <c r="Z11" i="7"/>
  <c r="Z14" i="7"/>
  <c r="Z21" i="7"/>
  <c r="Z25" i="7"/>
  <c r="Z33" i="7"/>
  <c r="Z36" i="7"/>
  <c r="Z41" i="7"/>
  <c r="Z45" i="7"/>
  <c r="Z52" i="7"/>
  <c r="Z56" i="7"/>
  <c r="Z60" i="7"/>
  <c r="Z64" i="7"/>
  <c r="Z67" i="7"/>
  <c r="Z71" i="7"/>
  <c r="Z76" i="7"/>
  <c r="Z80" i="7"/>
  <c r="Z83" i="7"/>
  <c r="Z86" i="7"/>
  <c r="Z91" i="7"/>
  <c r="Z95" i="7"/>
  <c r="Z99" i="7"/>
  <c r="Z105" i="7"/>
  <c r="Z118" i="7"/>
  <c r="Z124" i="7"/>
  <c r="Z10" i="7"/>
  <c r="Z13" i="7"/>
  <c r="Z20" i="7"/>
  <c r="Z24" i="7"/>
  <c r="Z28" i="7"/>
  <c r="Z35" i="7"/>
  <c r="Z40" i="7"/>
  <c r="Z51" i="7"/>
  <c r="Z55" i="7"/>
  <c r="Z59" i="7"/>
  <c r="Z63" i="7"/>
  <c r="Z66" i="7"/>
  <c r="Z75" i="7"/>
  <c r="Z79" i="7"/>
  <c r="Z82" i="7"/>
  <c r="Z85" i="7"/>
  <c r="Z90" i="7"/>
  <c r="Z94" i="7"/>
  <c r="Z101" i="7"/>
  <c r="Z113" i="7"/>
  <c r="Z117" i="7"/>
  <c r="Z123" i="7"/>
  <c r="X11" i="7"/>
  <c r="X17" i="7"/>
  <c r="X47" i="7"/>
  <c r="X138" i="7"/>
  <c r="X58" i="7"/>
  <c r="X62" i="7"/>
  <c r="X145" i="7"/>
  <c r="X115" i="7"/>
  <c r="V94" i="7"/>
  <c r="L95" i="7"/>
  <c r="V96" i="7"/>
  <c r="L97" i="7"/>
  <c r="N99" i="7"/>
  <c r="V99" i="7"/>
  <c r="N100" i="7"/>
  <c r="V100" i="7"/>
  <c r="L101" i="7"/>
  <c r="N101" i="7"/>
  <c r="V103" i="7"/>
  <c r="L104" i="7"/>
  <c r="N104" i="7"/>
  <c r="L105" i="7"/>
  <c r="N105" i="7"/>
  <c r="N106" i="7"/>
  <c r="V106" i="7"/>
  <c r="L107" i="7"/>
  <c r="N107" i="7"/>
  <c r="N110" i="7"/>
  <c r="V110" i="7"/>
  <c r="L111" i="7"/>
  <c r="N111" i="7"/>
  <c r="N113" i="7"/>
  <c r="V113" i="7"/>
  <c r="N117" i="7"/>
  <c r="V117" i="7"/>
  <c r="L118" i="7"/>
  <c r="N118" i="7"/>
  <c r="L121" i="7"/>
  <c r="L123" i="7"/>
  <c r="N124" i="7"/>
  <c r="V124" i="7"/>
  <c r="L126" i="7"/>
  <c r="N126" i="7"/>
  <c r="N127" i="7"/>
  <c r="V127" i="7"/>
  <c r="L5" i="7"/>
  <c r="V5" i="7"/>
  <c r="N8" i="7"/>
  <c r="V8" i="7"/>
  <c r="L9" i="7"/>
  <c r="V9" i="7"/>
  <c r="N10" i="7"/>
  <c r="V10" i="7"/>
  <c r="L11" i="7"/>
  <c r="V11" i="7"/>
  <c r="N12" i="7"/>
  <c r="V12" i="7"/>
  <c r="N13" i="7"/>
  <c r="V13" i="7"/>
  <c r="L14" i="7"/>
  <c r="V14" i="7"/>
  <c r="N15" i="7"/>
  <c r="V15" i="7"/>
  <c r="L16" i="7"/>
  <c r="V16" i="7"/>
  <c r="N19" i="7"/>
  <c r="L20" i="7"/>
  <c r="N21" i="7"/>
  <c r="L22" i="7"/>
  <c r="N23" i="7"/>
  <c r="L24" i="7"/>
  <c r="N25" i="7"/>
  <c r="L26" i="7"/>
  <c r="N27" i="7"/>
  <c r="L28" i="7"/>
  <c r="N31" i="7"/>
  <c r="V31" i="7"/>
  <c r="L32" i="7"/>
  <c r="V32" i="7"/>
  <c r="L33" i="7"/>
  <c r="V33" i="7"/>
  <c r="N34" i="7"/>
  <c r="V34" i="7"/>
  <c r="N35" i="7"/>
  <c r="V35" i="7"/>
  <c r="L36" i="7"/>
  <c r="V36" i="7"/>
  <c r="N37" i="7"/>
  <c r="V37" i="7"/>
  <c r="N38" i="7"/>
  <c r="V38" i="7"/>
  <c r="L39" i="7"/>
  <c r="N39" i="7"/>
  <c r="N40" i="7"/>
  <c r="V40" i="7"/>
  <c r="L41" i="7"/>
  <c r="N41" i="7"/>
  <c r="V42" i="7"/>
  <c r="L43" i="7"/>
  <c r="N43" i="7"/>
  <c r="V44" i="7"/>
  <c r="L45" i="7"/>
  <c r="N45" i="7"/>
  <c r="V46" i="7"/>
  <c r="N51" i="7"/>
  <c r="V51" i="7"/>
  <c r="L52" i="7"/>
  <c r="N52" i="7"/>
  <c r="N53" i="7"/>
  <c r="V53" i="7"/>
  <c r="N55" i="7"/>
  <c r="V55" i="7"/>
  <c r="L56" i="7"/>
  <c r="N56" i="7"/>
  <c r="N57" i="7"/>
  <c r="V57" i="7"/>
  <c r="L58" i="7"/>
  <c r="N58" i="7"/>
  <c r="N59" i="7"/>
  <c r="V59" i="7"/>
  <c r="L60" i="7"/>
  <c r="N60" i="7"/>
  <c r="N61" i="7"/>
  <c r="V61" i="7"/>
  <c r="L62" i="7"/>
  <c r="N62" i="7"/>
  <c r="N63" i="7"/>
  <c r="V63" i="7"/>
  <c r="L64" i="7"/>
  <c r="N64" i="7"/>
  <c r="N65" i="7"/>
  <c r="V65" i="7"/>
  <c r="N66" i="7"/>
  <c r="V66" i="7"/>
  <c r="L67" i="7"/>
  <c r="N67" i="7"/>
  <c r="N68" i="7"/>
  <c r="V68" i="7"/>
  <c r="L69" i="7"/>
  <c r="N69" i="7"/>
  <c r="L71" i="7"/>
  <c r="N71" i="7"/>
  <c r="N72" i="7"/>
  <c r="V72" i="7"/>
  <c r="L74" i="7"/>
  <c r="N74" i="7"/>
  <c r="N75" i="7"/>
  <c r="V75" i="7"/>
  <c r="L76" i="7"/>
  <c r="V77" i="7"/>
  <c r="L78" i="7"/>
  <c r="V79" i="7"/>
  <c r="L80" i="7"/>
  <c r="L81" i="7"/>
  <c r="V82" i="7"/>
  <c r="L83" i="7"/>
  <c r="L84" i="7"/>
  <c r="V85" i="7"/>
  <c r="L86" i="7"/>
  <c r="L89" i="7"/>
  <c r="V90" i="7"/>
  <c r="L91" i="7"/>
  <c r="Z9" i="7"/>
  <c r="Z16" i="7"/>
  <c r="Z19" i="7"/>
  <c r="Z23" i="7"/>
  <c r="Z27" i="7"/>
  <c r="Z32" i="7"/>
  <c r="Z39" i="7"/>
  <c r="Z43" i="7"/>
  <c r="Z58" i="7"/>
  <c r="Z62" i="7"/>
  <c r="Z69" i="7"/>
  <c r="Z74" i="7"/>
  <c r="Z78" i="7"/>
  <c r="Z81" i="7"/>
  <c r="Z84" i="7"/>
  <c r="Z89" i="7"/>
  <c r="Z97" i="7"/>
  <c r="Z100" i="7"/>
  <c r="Z104" i="7"/>
  <c r="Z107" i="7"/>
  <c r="Z111" i="7"/>
  <c r="Z127" i="7"/>
  <c r="Z8" i="7"/>
  <c r="Z12" i="7"/>
  <c r="Z15" i="7"/>
  <c r="Z22" i="7"/>
  <c r="Z26" i="7"/>
  <c r="Z31" i="7"/>
  <c r="Z34" i="7"/>
  <c r="Z37" i="7"/>
  <c r="Z38" i="7"/>
  <c r="Z42" i="7"/>
  <c r="Z53" i="7"/>
  <c r="Z57" i="7"/>
  <c r="Z61" i="7"/>
  <c r="Z65" i="7"/>
  <c r="Z68" i="7"/>
  <c r="Z72" i="7"/>
  <c r="Z77" i="7"/>
  <c r="Z96" i="7"/>
  <c r="Z103" i="7"/>
  <c r="Z106" i="7"/>
  <c r="Z110" i="7"/>
  <c r="Z121" i="7"/>
  <c r="Z126" i="7"/>
  <c r="T151" i="7"/>
  <c r="T149" i="7"/>
  <c r="T147" i="7"/>
  <c r="T145" i="7"/>
  <c r="T139" i="7"/>
  <c r="T137" i="7"/>
  <c r="T135" i="7"/>
  <c r="T130" i="7"/>
  <c r="T129" i="7"/>
  <c r="T127" i="7"/>
  <c r="T124" i="7"/>
  <c r="T118" i="7"/>
  <c r="T111" i="7"/>
  <c r="T107" i="7"/>
  <c r="T105" i="7"/>
  <c r="T104" i="7"/>
  <c r="T100" i="7"/>
  <c r="T99" i="7"/>
  <c r="T97" i="7"/>
  <c r="T95" i="7"/>
  <c r="T91" i="7"/>
  <c r="T89" i="7"/>
  <c r="T86" i="7"/>
  <c r="T84" i="7"/>
  <c r="T83" i="7"/>
  <c r="T81" i="7"/>
  <c r="T80" i="7"/>
  <c r="T78" i="7"/>
  <c r="T76" i="7"/>
  <c r="T74" i="7"/>
  <c r="T71" i="7"/>
  <c r="T69" i="7"/>
  <c r="T67" i="7"/>
  <c r="T64" i="7"/>
  <c r="T62" i="7"/>
  <c r="T60" i="7"/>
  <c r="T58" i="7"/>
  <c r="T56" i="7"/>
  <c r="T52" i="7"/>
  <c r="T47" i="7"/>
  <c r="T45" i="7"/>
  <c r="T43" i="7"/>
  <c r="T41" i="7"/>
  <c r="T39" i="7"/>
  <c r="T36" i="7"/>
  <c r="T33" i="7"/>
  <c r="T32" i="7"/>
  <c r="T29" i="7"/>
  <c r="T27" i="7"/>
  <c r="T25" i="7"/>
  <c r="T23" i="7"/>
  <c r="T21" i="7"/>
  <c r="T19" i="7"/>
  <c r="T16" i="7"/>
  <c r="T14" i="7"/>
  <c r="T11" i="7"/>
  <c r="T9" i="7"/>
  <c r="T6" i="7"/>
  <c r="T5" i="7"/>
  <c r="T150" i="7"/>
  <c r="T148" i="7"/>
  <c r="T146" i="7"/>
  <c r="T140" i="7"/>
  <c r="T138" i="7"/>
  <c r="T136" i="7"/>
  <c r="T131" i="7"/>
  <c r="T128" i="7"/>
  <c r="T126" i="7"/>
  <c r="T123" i="7"/>
  <c r="T121" i="7"/>
  <c r="T117" i="7"/>
  <c r="T113" i="7"/>
  <c r="T110" i="7"/>
  <c r="T106" i="7"/>
  <c r="T103" i="7"/>
  <c r="T101" i="7"/>
  <c r="T96" i="7"/>
  <c r="T94" i="7"/>
  <c r="T90" i="7"/>
  <c r="T85" i="7"/>
  <c r="T82" i="7"/>
  <c r="T79" i="7"/>
  <c r="T77" i="7"/>
  <c r="T75" i="7"/>
  <c r="T72" i="7"/>
  <c r="T68" i="7"/>
  <c r="T66" i="7"/>
  <c r="T65" i="7"/>
  <c r="T63" i="7"/>
  <c r="T61" i="7"/>
  <c r="T59" i="7"/>
  <c r="T57" i="7"/>
  <c r="T55" i="7"/>
  <c r="T53" i="7"/>
  <c r="T51" i="7"/>
  <c r="T48" i="7"/>
  <c r="T40" i="7"/>
  <c r="T38" i="7"/>
  <c r="T37" i="7"/>
  <c r="T35" i="7"/>
  <c r="T34" i="7"/>
  <c r="T31" i="7"/>
  <c r="T28" i="7"/>
  <c r="T26" i="7"/>
  <c r="T24" i="7"/>
  <c r="T22" i="7"/>
  <c r="T20" i="7"/>
  <c r="T15" i="7"/>
  <c r="T13" i="7"/>
  <c r="T12" i="7"/>
  <c r="T10" i="7"/>
  <c r="T8" i="7"/>
  <c r="T7" i="7"/>
  <c r="AD1" i="7"/>
  <c r="V93" i="7"/>
  <c r="Z93" i="7"/>
  <c r="V108" i="7"/>
  <c r="Z108" i="7"/>
  <c r="N109" i="7"/>
  <c r="V116" i="7"/>
  <c r="Z116" i="7"/>
  <c r="N18" i="7"/>
  <c r="V18" i="7"/>
  <c r="L93" i="7"/>
  <c r="N93" i="7"/>
  <c r="L108" i="7"/>
  <c r="N108" i="7"/>
  <c r="L109" i="7"/>
  <c r="Z109" i="7"/>
  <c r="V109" i="7"/>
  <c r="L116" i="7"/>
  <c r="N116" i="7"/>
  <c r="L18" i="7"/>
  <c r="Z18" i="7"/>
  <c r="X95" i="7"/>
  <c r="X102" i="7"/>
  <c r="X8" i="7"/>
  <c r="X10" i="7"/>
  <c r="X14" i="7"/>
  <c r="X16" i="7"/>
  <c r="X126" i="7"/>
  <c r="X75" i="7"/>
  <c r="X83" i="7"/>
  <c r="X84" i="7"/>
  <c r="X86" i="7"/>
  <c r="X110" i="7"/>
  <c r="X121" i="7"/>
  <c r="X123" i="7"/>
  <c r="X45" i="7"/>
  <c r="X18" i="7"/>
  <c r="X20" i="7"/>
  <c r="X22" i="7"/>
  <c r="X24" i="7"/>
  <c r="X26" i="7"/>
  <c r="X29" i="7"/>
  <c r="X32" i="7"/>
  <c r="X36" i="7"/>
  <c r="X39" i="7"/>
  <c r="X41" i="7"/>
  <c r="X43" i="7"/>
  <c r="X89" i="7"/>
  <c r="X91" i="7"/>
  <c r="X93" i="7"/>
  <c r="X97" i="7"/>
  <c r="X128" i="7"/>
  <c r="B151" i="7"/>
  <c r="J11" i="9"/>
  <c r="K11" i="9" s="1"/>
  <c r="AH1" i="7" l="1"/>
  <c r="AD166" i="7"/>
  <c r="AD125" i="7"/>
  <c r="AF49" i="7"/>
  <c r="AF10" i="7"/>
  <c r="AF31" i="7"/>
  <c r="AF34" i="7"/>
  <c r="AF4" i="7"/>
  <c r="AF43" i="7"/>
  <c r="AF40" i="7"/>
  <c r="AF67" i="7"/>
  <c r="AF13" i="7"/>
  <c r="AF52" i="7"/>
  <c r="AF117" i="7"/>
  <c r="AF166" i="7"/>
  <c r="AF113" i="7"/>
  <c r="AF140" i="7"/>
  <c r="AF136" i="7"/>
  <c r="AF46" i="7"/>
  <c r="AF125" i="7"/>
  <c r="AF70" i="7"/>
  <c r="AF7" i="7"/>
  <c r="AF127" i="7"/>
  <c r="AF59" i="7"/>
  <c r="AF104" i="7"/>
  <c r="AF114" i="7"/>
  <c r="AF24" i="7"/>
  <c r="AF167" i="7"/>
  <c r="AF146" i="7"/>
  <c r="AF56" i="7"/>
  <c r="AF155" i="7"/>
  <c r="AF156" i="7"/>
  <c r="AF105" i="7"/>
  <c r="AF27" i="7"/>
  <c r="AF157" i="7"/>
  <c r="AF84" i="7"/>
  <c r="AF35" i="7"/>
  <c r="AF161" i="7"/>
  <c r="AF23" i="7"/>
  <c r="AF61" i="7"/>
  <c r="AF144" i="7"/>
  <c r="AF63" i="7"/>
  <c r="AF39" i="7"/>
  <c r="AF29" i="7"/>
  <c r="AF124" i="7"/>
  <c r="AF119" i="7"/>
  <c r="AF147" i="7"/>
  <c r="AF123" i="7"/>
  <c r="AF58" i="7"/>
  <c r="AF103" i="7"/>
  <c r="AF135" i="7"/>
  <c r="AF54" i="7"/>
  <c r="AF26" i="7"/>
  <c r="AF92" i="7"/>
  <c r="AF81" i="7"/>
  <c r="AF9" i="7"/>
  <c r="AF45" i="7"/>
  <c r="AF18" i="7"/>
  <c r="AF85" i="7"/>
  <c r="AF60" i="7"/>
  <c r="AF74" i="7"/>
  <c r="AF80" i="7"/>
  <c r="AF118" i="7"/>
  <c r="AF138" i="7"/>
  <c r="AF55" i="7"/>
  <c r="AF47" i="7"/>
  <c r="AF110" i="7"/>
  <c r="AF62" i="7"/>
  <c r="AF115" i="7"/>
  <c r="AF42" i="7"/>
  <c r="AF142" i="7"/>
  <c r="AF139" i="7"/>
  <c r="AF15" i="7"/>
  <c r="AF11" i="7"/>
  <c r="AF44" i="7"/>
  <c r="AF77" i="7"/>
  <c r="AF100" i="7"/>
  <c r="AF112" i="7"/>
  <c r="AF150" i="7"/>
  <c r="AF102" i="7"/>
  <c r="AF97" i="7"/>
  <c r="AF41" i="7"/>
  <c r="AF20" i="7"/>
  <c r="AF133" i="7"/>
  <c r="AF73" i="7"/>
  <c r="AF32" i="7"/>
  <c r="AF83" i="7"/>
  <c r="AF165" i="7"/>
  <c r="AF131" i="7"/>
  <c r="AF51" i="7"/>
  <c r="AF116" i="7"/>
  <c r="AF143" i="7"/>
  <c r="AF36" i="7"/>
  <c r="AF78" i="7"/>
  <c r="AF28" i="7"/>
  <c r="AF152" i="7"/>
  <c r="AF16" i="7"/>
  <c r="AF88" i="7"/>
  <c r="AF96" i="7"/>
  <c r="AF122" i="7"/>
  <c r="AF30" i="7"/>
  <c r="AF5" i="7"/>
  <c r="AF72" i="7"/>
  <c r="AF75" i="7"/>
  <c r="AF163" i="7"/>
  <c r="AF98" i="7"/>
  <c r="AF154" i="7"/>
  <c r="AF159" i="7"/>
  <c r="AF68" i="7"/>
  <c r="AF38" i="7"/>
  <c r="AF14" i="7"/>
  <c r="AF148" i="7"/>
  <c r="AF57" i="7"/>
  <c r="AF21" i="7"/>
  <c r="AF8" i="7"/>
  <c r="AF121" i="7"/>
  <c r="AF162" i="7"/>
  <c r="AF53" i="7"/>
  <c r="AF128" i="7"/>
  <c r="AF95" i="7"/>
  <c r="AF86" i="7"/>
  <c r="AF25" i="7"/>
  <c r="AF126" i="7"/>
  <c r="AF160" i="7"/>
  <c r="AF130" i="7"/>
  <c r="AF145" i="7"/>
  <c r="AF48" i="7"/>
  <c r="AF90" i="7"/>
  <c r="AF111" i="7"/>
  <c r="AF164" i="7"/>
  <c r="AF158" i="7"/>
  <c r="AF141" i="7"/>
  <c r="AF129" i="7"/>
  <c r="AF137" i="7"/>
  <c r="AF76" i="7"/>
  <c r="AF109" i="7"/>
  <c r="AF64" i="7"/>
  <c r="AF101" i="7"/>
  <c r="AF93" i="7"/>
  <c r="AF82" i="7"/>
  <c r="AF12" i="7"/>
  <c r="AF106" i="7"/>
  <c r="AF94" i="7"/>
  <c r="AF149" i="7"/>
  <c r="AF120" i="7"/>
  <c r="AF17" i="7"/>
  <c r="AF107" i="7"/>
  <c r="AF108" i="7"/>
  <c r="AF153" i="7"/>
  <c r="AF50" i="7"/>
  <c r="AF71" i="7"/>
  <c r="AF91" i="7"/>
  <c r="AF132" i="7"/>
  <c r="AF134" i="7"/>
  <c r="AF66" i="7"/>
  <c r="AF87" i="7"/>
  <c r="AF99" i="7"/>
  <c r="AF69" i="7"/>
  <c r="AF22" i="7"/>
  <c r="AF79" i="7"/>
  <c r="AF65" i="7"/>
  <c r="AF37" i="7"/>
  <c r="AF6" i="7"/>
  <c r="AF151" i="7"/>
  <c r="AF19" i="7"/>
  <c r="AF33" i="7"/>
  <c r="AF89" i="7"/>
  <c r="AD54" i="7"/>
  <c r="AD141" i="7"/>
  <c r="AD142" i="7"/>
  <c r="AD143" i="7"/>
  <c r="AD144" i="7"/>
  <c r="AD167" i="7"/>
  <c r="AD4" i="7"/>
  <c r="AD92" i="7"/>
  <c r="AD112" i="7"/>
  <c r="AZ173" i="1"/>
  <c r="F17" i="9" s="1"/>
  <c r="AB162" i="7"/>
  <c r="AB154" i="7"/>
  <c r="AB156" i="7"/>
  <c r="AB157" i="7"/>
  <c r="AB153" i="7"/>
  <c r="AB161" i="7"/>
  <c r="AB165" i="7"/>
  <c r="AB163" i="7"/>
  <c r="AB158" i="7"/>
  <c r="AB160" i="7"/>
  <c r="AB159" i="7"/>
  <c r="AB155" i="7"/>
  <c r="AB164" i="7"/>
  <c r="AB134" i="7"/>
  <c r="AB30" i="7"/>
  <c r="AB132" i="7"/>
  <c r="AB73" i="7"/>
  <c r="AB133" i="7"/>
  <c r="Z46" i="7"/>
  <c r="B87" i="7"/>
  <c r="B88" i="7"/>
  <c r="I173" i="1"/>
  <c r="Z44" i="7"/>
  <c r="T42" i="7"/>
  <c r="AB88" i="7"/>
  <c r="AB87" i="7"/>
  <c r="AB70" i="7"/>
  <c r="AB122" i="7"/>
  <c r="B86" i="7"/>
  <c r="X146" i="7"/>
  <c r="T18" i="7"/>
  <c r="T93" i="7"/>
  <c r="T109" i="7"/>
  <c r="T116" i="7"/>
  <c r="X118" i="7"/>
  <c r="T108" i="7"/>
  <c r="X4" i="7"/>
  <c r="X105" i="7"/>
  <c r="X99" i="7"/>
  <c r="X42" i="7"/>
  <c r="X37" i="7"/>
  <c r="X28" i="7"/>
  <c r="X130" i="7"/>
  <c r="X127" i="7"/>
  <c r="X111" i="7"/>
  <c r="X85" i="7"/>
  <c r="X79" i="7"/>
  <c r="X69" i="7"/>
  <c r="X61" i="7"/>
  <c r="X53" i="7"/>
  <c r="X15" i="7"/>
  <c r="X108" i="7"/>
  <c r="X78" i="7"/>
  <c r="X66" i="7"/>
  <c r="T17" i="7"/>
  <c r="T98" i="7"/>
  <c r="T119" i="7"/>
  <c r="X137" i="7"/>
  <c r="X109" i="7"/>
  <c r="X103" i="7"/>
  <c r="X96" i="7"/>
  <c r="X38" i="7"/>
  <c r="X34" i="7"/>
  <c r="X25" i="7"/>
  <c r="X21" i="7"/>
  <c r="Z49" i="7"/>
  <c r="X116" i="7"/>
  <c r="X90" i="7"/>
  <c r="X82" i="7"/>
  <c r="X74" i="7"/>
  <c r="X65" i="7"/>
  <c r="X57" i="7"/>
  <c r="X51" i="7"/>
  <c r="X12" i="7"/>
  <c r="X140" i="7"/>
  <c r="X107" i="7"/>
  <c r="X104" i="7"/>
  <c r="X101" i="7"/>
  <c r="X98" i="7"/>
  <c r="X94" i="7"/>
  <c r="X40" i="7"/>
  <c r="X35" i="7"/>
  <c r="X33" i="7"/>
  <c r="X31" i="7"/>
  <c r="X27" i="7"/>
  <c r="X23" i="7"/>
  <c r="X19" i="7"/>
  <c r="X44" i="7"/>
  <c r="L49" i="7"/>
  <c r="V49" i="7"/>
  <c r="N49" i="7"/>
  <c r="X129" i="7"/>
  <c r="X124" i="7"/>
  <c r="X120" i="7"/>
  <c r="X114" i="7"/>
  <c r="X77" i="7"/>
  <c r="X71" i="7"/>
  <c r="X67" i="7"/>
  <c r="X63" i="7"/>
  <c r="X59" i="7"/>
  <c r="X55" i="7"/>
  <c r="X52" i="7"/>
  <c r="X135" i="7"/>
  <c r="X13" i="7"/>
  <c r="X9" i="7"/>
  <c r="X106" i="7"/>
  <c r="X80" i="7"/>
  <c r="X76" i="7"/>
  <c r="X68" i="7"/>
  <c r="Z17" i="7"/>
  <c r="L17" i="7"/>
  <c r="N120" i="7"/>
  <c r="L120" i="7"/>
  <c r="Z119" i="7"/>
  <c r="L119" i="7"/>
  <c r="V115" i="7"/>
  <c r="Z115" i="7"/>
  <c r="L115" i="7"/>
  <c r="N114" i="7"/>
  <c r="L114" i="7"/>
  <c r="Z102" i="7"/>
  <c r="L102" i="7"/>
  <c r="N98" i="7"/>
  <c r="L98" i="7"/>
  <c r="V17" i="7"/>
  <c r="N17" i="7"/>
  <c r="Z120" i="7"/>
  <c r="V120" i="7"/>
  <c r="V119" i="7"/>
  <c r="N119" i="7"/>
  <c r="N115" i="7"/>
  <c r="Z114" i="7"/>
  <c r="V114" i="7"/>
  <c r="V102" i="7"/>
  <c r="N102" i="7"/>
  <c r="Z98" i="7"/>
  <c r="V98" i="7"/>
  <c r="T115" i="7"/>
  <c r="T49" i="7"/>
  <c r="T102" i="7"/>
  <c r="T114" i="7"/>
  <c r="T120" i="7"/>
  <c r="AB150" i="7"/>
  <c r="AB148" i="7"/>
  <c r="AB146" i="7"/>
  <c r="AB140" i="7"/>
  <c r="AB138" i="7"/>
  <c r="AB136" i="7"/>
  <c r="AB131" i="7"/>
  <c r="AB128" i="7"/>
  <c r="AB126" i="7"/>
  <c r="AB123" i="7"/>
  <c r="AB121" i="7"/>
  <c r="AB119" i="7"/>
  <c r="AB117" i="7"/>
  <c r="AB115" i="7"/>
  <c r="AB113" i="7"/>
  <c r="AB151" i="7"/>
  <c r="AB149" i="7"/>
  <c r="AB147" i="7"/>
  <c r="AB145" i="7"/>
  <c r="AB139" i="7"/>
  <c r="AB137" i="7"/>
  <c r="AB135" i="7"/>
  <c r="AB130" i="7"/>
  <c r="AB129" i="7"/>
  <c r="AB127" i="7"/>
  <c r="AB124" i="7"/>
  <c r="AB120" i="7"/>
  <c r="AB118" i="7"/>
  <c r="AB116" i="7"/>
  <c r="AB114" i="7"/>
  <c r="AB110" i="7"/>
  <c r="AB108" i="7"/>
  <c r="AB106" i="7"/>
  <c r="AB103" i="7"/>
  <c r="AB101" i="7"/>
  <c r="AB98" i="7"/>
  <c r="AB96" i="7"/>
  <c r="AB94" i="7"/>
  <c r="AB90" i="7"/>
  <c r="AB85" i="7"/>
  <c r="AB82" i="7"/>
  <c r="AB79" i="7"/>
  <c r="AB77" i="7"/>
  <c r="AB75" i="7"/>
  <c r="AB72" i="7"/>
  <c r="AB68" i="7"/>
  <c r="AB66" i="7"/>
  <c r="AB65" i="7"/>
  <c r="AB63" i="7"/>
  <c r="AB61" i="7"/>
  <c r="AB59" i="7"/>
  <c r="AB57" i="7"/>
  <c r="AB55" i="7"/>
  <c r="AB53" i="7"/>
  <c r="AB51" i="7"/>
  <c r="AB48" i="7"/>
  <c r="AB40" i="7"/>
  <c r="AB38" i="7"/>
  <c r="AB37" i="7"/>
  <c r="AB35" i="7"/>
  <c r="AB34" i="7"/>
  <c r="AB31" i="7"/>
  <c r="AB28" i="7"/>
  <c r="AB26" i="7"/>
  <c r="AB24" i="7"/>
  <c r="AB22" i="7"/>
  <c r="AB20" i="7"/>
  <c r="AB17" i="7"/>
  <c r="AB15" i="7"/>
  <c r="AB13" i="7"/>
  <c r="AB12" i="7"/>
  <c r="AB10" i="7"/>
  <c r="AB8" i="7"/>
  <c r="AB7" i="7"/>
  <c r="AB111" i="7"/>
  <c r="AB109" i="7"/>
  <c r="AB107" i="7"/>
  <c r="AB105" i="7"/>
  <c r="AB104" i="7"/>
  <c r="AB102" i="7"/>
  <c r="AB100" i="7"/>
  <c r="AB99" i="7"/>
  <c r="AB97" i="7"/>
  <c r="AB95" i="7"/>
  <c r="AB93" i="7"/>
  <c r="AB91" i="7"/>
  <c r="AB89" i="7"/>
  <c r="AB86" i="7"/>
  <c r="AB84" i="7"/>
  <c r="AB83" i="7"/>
  <c r="AB81" i="7"/>
  <c r="AB80" i="7"/>
  <c r="AB78" i="7"/>
  <c r="AB76" i="7"/>
  <c r="AB74" i="7"/>
  <c r="AB71" i="7"/>
  <c r="AB69" i="7"/>
  <c r="AB67" i="7"/>
  <c r="AB64" i="7"/>
  <c r="AB62" i="7"/>
  <c r="AB60" i="7"/>
  <c r="AB58" i="7"/>
  <c r="AB56" i="7"/>
  <c r="AB52" i="7"/>
  <c r="AB49" i="7"/>
  <c r="AB47" i="7"/>
  <c r="AB45" i="7"/>
  <c r="AB43" i="7"/>
  <c r="AB41" i="7"/>
  <c r="AB39" i="7"/>
  <c r="AB36" i="7"/>
  <c r="AB33" i="7"/>
  <c r="AB32" i="7"/>
  <c r="AB29" i="7"/>
  <c r="AB27" i="7"/>
  <c r="AB25" i="7"/>
  <c r="AB23" i="7"/>
  <c r="AB21" i="7"/>
  <c r="AB19" i="7"/>
  <c r="AB18" i="7"/>
  <c r="AB16" i="7"/>
  <c r="AB14" i="7"/>
  <c r="AB11" i="7"/>
  <c r="AB9" i="7"/>
  <c r="AB6" i="7"/>
  <c r="AB5" i="7"/>
  <c r="F3" i="9"/>
  <c r="G3" i="9" s="1"/>
  <c r="N4" i="7"/>
  <c r="AR173" i="1"/>
  <c r="AV173" i="1"/>
  <c r="B104" i="7"/>
  <c r="B103" i="7"/>
  <c r="B102" i="7"/>
  <c r="B101" i="7"/>
  <c r="B100" i="7"/>
  <c r="B99" i="7"/>
  <c r="B98" i="7"/>
  <c r="B97" i="7"/>
  <c r="B96" i="7"/>
  <c r="B95" i="7"/>
  <c r="B94" i="7"/>
  <c r="B93" i="7"/>
  <c r="B91" i="7"/>
  <c r="B90" i="7"/>
  <c r="B89" i="7"/>
  <c r="B85" i="7"/>
  <c r="B84" i="7"/>
  <c r="B83" i="7"/>
  <c r="B82" i="7"/>
  <c r="B81" i="7"/>
  <c r="B80" i="7"/>
  <c r="B79" i="7"/>
  <c r="B78" i="7"/>
  <c r="B77" i="7"/>
  <c r="B76" i="7"/>
  <c r="B75" i="7"/>
  <c r="B74" i="7"/>
  <c r="B72" i="7"/>
  <c r="B71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3" i="7"/>
  <c r="B52" i="7"/>
  <c r="B51" i="7"/>
  <c r="B50" i="7"/>
  <c r="B49" i="7"/>
  <c r="B48" i="7"/>
  <c r="B47" i="7"/>
  <c r="B46" i="7"/>
  <c r="B45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AF169" i="7" l="1"/>
  <c r="X20" i="9" s="1"/>
  <c r="Z20" i="9" s="1"/>
  <c r="AH125" i="7"/>
  <c r="AJ125" i="7" s="1"/>
  <c r="AH166" i="7"/>
  <c r="AJ166" i="7" s="1"/>
  <c r="F16" i="9"/>
  <c r="G16" i="9" s="1"/>
  <c r="J4" i="9"/>
  <c r="K4" i="9" s="1"/>
  <c r="AO173" i="1"/>
  <c r="AK173" i="1"/>
  <c r="J13" i="9" s="1"/>
  <c r="K13" i="9" s="1"/>
  <c r="T46" i="7"/>
  <c r="J173" i="1"/>
  <c r="G8" i="1"/>
  <c r="B4" i="7"/>
  <c r="T44" i="7"/>
  <c r="V4" i="7"/>
  <c r="Z4" i="7"/>
  <c r="L4" i="7"/>
  <c r="AB4" i="7"/>
  <c r="F15" i="9"/>
  <c r="G15" i="9" s="1"/>
  <c r="F173" i="1"/>
  <c r="B152" i="7" s="1"/>
  <c r="B108" i="7"/>
  <c r="B106" i="7"/>
  <c r="B107" i="7"/>
  <c r="B150" i="7"/>
  <c r="B110" i="7"/>
  <c r="B131" i="7"/>
  <c r="B146" i="7"/>
  <c r="B109" i="7"/>
  <c r="B105" i="7"/>
  <c r="B147" i="7"/>
  <c r="B148" i="7"/>
  <c r="B149" i="7"/>
  <c r="B111" i="7"/>
  <c r="B113" i="7"/>
  <c r="B114" i="7"/>
  <c r="B115" i="7"/>
  <c r="B116" i="7"/>
  <c r="B117" i="7"/>
  <c r="B118" i="7"/>
  <c r="B119" i="7"/>
  <c r="B120" i="7"/>
  <c r="B121" i="7"/>
  <c r="B123" i="7"/>
  <c r="B124" i="7"/>
  <c r="B126" i="7"/>
  <c r="B127" i="7"/>
  <c r="B128" i="7"/>
  <c r="B129" i="7"/>
  <c r="B130" i="7"/>
  <c r="B135" i="7"/>
  <c r="AM173" i="1" l="1"/>
  <c r="AL173" i="1"/>
  <c r="R50" i="7"/>
  <c r="R169" i="7" s="1"/>
  <c r="X13" i="9" s="1"/>
  <c r="Z13" i="9" s="1"/>
  <c r="AN173" i="1"/>
  <c r="F14" i="9" s="1"/>
  <c r="G14" i="9" s="1"/>
  <c r="BD173" i="1"/>
  <c r="F18" i="9" s="1"/>
  <c r="AD164" i="7"/>
  <c r="AD161" i="7"/>
  <c r="AD159" i="7"/>
  <c r="AD155" i="7"/>
  <c r="AD153" i="7"/>
  <c r="AD160" i="7"/>
  <c r="AD162" i="7"/>
  <c r="AD157" i="7"/>
  <c r="AD154" i="7"/>
  <c r="AD165" i="7"/>
  <c r="AD158" i="7"/>
  <c r="AD163" i="7"/>
  <c r="AD156" i="7"/>
  <c r="AD134" i="7"/>
  <c r="AD133" i="7"/>
  <c r="AD73" i="7"/>
  <c r="AD132" i="7"/>
  <c r="AD30" i="7"/>
  <c r="AB46" i="7"/>
  <c r="AB42" i="7"/>
  <c r="AD88" i="7"/>
  <c r="AD70" i="7"/>
  <c r="AD122" i="7"/>
  <c r="AD87" i="7"/>
  <c r="AB44" i="7"/>
  <c r="B169" i="7"/>
  <c r="X3" i="9" s="1"/>
  <c r="AD150" i="7"/>
  <c r="AD148" i="7"/>
  <c r="AD146" i="7"/>
  <c r="AD140" i="7"/>
  <c r="AD138" i="7"/>
  <c r="AD136" i="7"/>
  <c r="AD131" i="7"/>
  <c r="AD128" i="7"/>
  <c r="AD126" i="7"/>
  <c r="AD123" i="7"/>
  <c r="AD121" i="7"/>
  <c r="AD119" i="7"/>
  <c r="AD117" i="7"/>
  <c r="AD115" i="7"/>
  <c r="AD113" i="7"/>
  <c r="AD110" i="7"/>
  <c r="AD108" i="7"/>
  <c r="AD106" i="7"/>
  <c r="AD103" i="7"/>
  <c r="AD101" i="7"/>
  <c r="AD98" i="7"/>
  <c r="AD96" i="7"/>
  <c r="AD94" i="7"/>
  <c r="AD90" i="7"/>
  <c r="AD85" i="7"/>
  <c r="AD82" i="7"/>
  <c r="AD79" i="7"/>
  <c r="AD77" i="7"/>
  <c r="AD75" i="7"/>
  <c r="AD72" i="7"/>
  <c r="AD68" i="7"/>
  <c r="AD66" i="7"/>
  <c r="AD65" i="7"/>
  <c r="AD63" i="7"/>
  <c r="AD61" i="7"/>
  <c r="AD59" i="7"/>
  <c r="AD57" i="7"/>
  <c r="AD55" i="7"/>
  <c r="AD53" i="7"/>
  <c r="AD51" i="7"/>
  <c r="AD48" i="7"/>
  <c r="AD40" i="7"/>
  <c r="AD38" i="7"/>
  <c r="AD37" i="7"/>
  <c r="AD35" i="7"/>
  <c r="AD34" i="7"/>
  <c r="AD31" i="7"/>
  <c r="AD28" i="7"/>
  <c r="AD26" i="7"/>
  <c r="AD24" i="7"/>
  <c r="AD22" i="7"/>
  <c r="AD20" i="7"/>
  <c r="AD17" i="7"/>
  <c r="AD15" i="7"/>
  <c r="AD13" i="7"/>
  <c r="AD12" i="7"/>
  <c r="AD10" i="7"/>
  <c r="AD8" i="7"/>
  <c r="AD7" i="7"/>
  <c r="AD151" i="7"/>
  <c r="AD149" i="7"/>
  <c r="AD147" i="7"/>
  <c r="AD145" i="7"/>
  <c r="AD139" i="7"/>
  <c r="AD137" i="7"/>
  <c r="AD135" i="7"/>
  <c r="AD130" i="7"/>
  <c r="AD129" i="7"/>
  <c r="AD127" i="7"/>
  <c r="AD124" i="7"/>
  <c r="AD120" i="7"/>
  <c r="AD118" i="7"/>
  <c r="AD116" i="7"/>
  <c r="AD114" i="7"/>
  <c r="AD111" i="7"/>
  <c r="AD109" i="7"/>
  <c r="AD107" i="7"/>
  <c r="AD105" i="7"/>
  <c r="AD104" i="7"/>
  <c r="AD102" i="7"/>
  <c r="AD100" i="7"/>
  <c r="AD99" i="7"/>
  <c r="AD97" i="7"/>
  <c r="AD95" i="7"/>
  <c r="AD93" i="7"/>
  <c r="AD91" i="7"/>
  <c r="AD89" i="7"/>
  <c r="AD86" i="7"/>
  <c r="AD84" i="7"/>
  <c r="AD83" i="7"/>
  <c r="AD81" i="7"/>
  <c r="AD80" i="7"/>
  <c r="AD78" i="7"/>
  <c r="AD76" i="7"/>
  <c r="AD74" i="7"/>
  <c r="AD71" i="7"/>
  <c r="AD69" i="7"/>
  <c r="AD67" i="7"/>
  <c r="AD64" i="7"/>
  <c r="AD62" i="7"/>
  <c r="AD60" i="7"/>
  <c r="AD58" i="7"/>
  <c r="AD56" i="7"/>
  <c r="AD52" i="7"/>
  <c r="AD49" i="7"/>
  <c r="AD47" i="7"/>
  <c r="AD45" i="7"/>
  <c r="AD43" i="7"/>
  <c r="AD41" i="7"/>
  <c r="AD39" i="7"/>
  <c r="AD36" i="7"/>
  <c r="AD33" i="7"/>
  <c r="AD32" i="7"/>
  <c r="AD29" i="7"/>
  <c r="AD27" i="7"/>
  <c r="AD25" i="7"/>
  <c r="AD23" i="7"/>
  <c r="AD21" i="7"/>
  <c r="AD19" i="7"/>
  <c r="AD18" i="7"/>
  <c r="AD16" i="7"/>
  <c r="AD14" i="7"/>
  <c r="AD11" i="7"/>
  <c r="AD9" i="7"/>
  <c r="AD6" i="7"/>
  <c r="AD5" i="7"/>
  <c r="G173" i="1"/>
  <c r="G17" i="9"/>
  <c r="AH54" i="7" l="1"/>
  <c r="AJ54" i="7" s="1"/>
  <c r="AH141" i="7"/>
  <c r="AJ141" i="7" s="1"/>
  <c r="AH142" i="7"/>
  <c r="AJ142" i="7" s="1"/>
  <c r="AH143" i="7"/>
  <c r="AJ143" i="7" s="1"/>
  <c r="AH144" i="7"/>
  <c r="AJ144" i="7" s="1"/>
  <c r="AH167" i="7"/>
  <c r="AJ167" i="7" s="1"/>
  <c r="AH4" i="7"/>
  <c r="AH92" i="7"/>
  <c r="AJ92" i="7" s="1"/>
  <c r="AH112" i="7"/>
  <c r="AJ112" i="7" s="1"/>
  <c r="AS173" i="1"/>
  <c r="AQ173" i="1"/>
  <c r="AP173" i="1"/>
  <c r="T152" i="7" s="1"/>
  <c r="T50" i="7"/>
  <c r="AH159" i="7"/>
  <c r="AJ159" i="7" s="1"/>
  <c r="AH161" i="7"/>
  <c r="AJ161" i="7" s="1"/>
  <c r="AH158" i="7"/>
  <c r="AJ158" i="7" s="1"/>
  <c r="AH164" i="7"/>
  <c r="AJ164" i="7" s="1"/>
  <c r="AH155" i="7"/>
  <c r="AJ155" i="7" s="1"/>
  <c r="AH153" i="7"/>
  <c r="AJ153" i="7" s="1"/>
  <c r="AH157" i="7"/>
  <c r="AJ157" i="7" s="1"/>
  <c r="AH156" i="7"/>
  <c r="AJ156" i="7" s="1"/>
  <c r="AH165" i="7"/>
  <c r="AJ165" i="7" s="1"/>
  <c r="AH154" i="7"/>
  <c r="AJ154" i="7" s="1"/>
  <c r="AH162" i="7"/>
  <c r="AJ162" i="7" s="1"/>
  <c r="AH160" i="7"/>
  <c r="AJ160" i="7" s="1"/>
  <c r="AH163" i="7"/>
  <c r="AJ163" i="7" s="1"/>
  <c r="AH73" i="7"/>
  <c r="AJ73" i="7" s="1"/>
  <c r="AH132" i="7"/>
  <c r="AJ132" i="7" s="1"/>
  <c r="AH30" i="7"/>
  <c r="AJ30" i="7" s="1"/>
  <c r="AH133" i="7"/>
  <c r="AJ133" i="7" s="1"/>
  <c r="AH134" i="7"/>
  <c r="AJ134" i="7" s="1"/>
  <c r="Z3" i="9"/>
  <c r="AD42" i="7"/>
  <c r="AH88" i="7"/>
  <c r="AJ88" i="7" s="1"/>
  <c r="AH87" i="7"/>
  <c r="AJ87" i="7" s="1"/>
  <c r="AH122" i="7"/>
  <c r="AJ122" i="7" s="1"/>
  <c r="AH70" i="7"/>
  <c r="AJ70" i="7" s="1"/>
  <c r="T3" i="9"/>
  <c r="AH151" i="7"/>
  <c r="AH149" i="7"/>
  <c r="AH147" i="7"/>
  <c r="AH145" i="7"/>
  <c r="AH139" i="7"/>
  <c r="AH137" i="7"/>
  <c r="AH135" i="7"/>
  <c r="AH130" i="7"/>
  <c r="AH129" i="7"/>
  <c r="AH127" i="7"/>
  <c r="AH124" i="7"/>
  <c r="AH120" i="7"/>
  <c r="AH118" i="7"/>
  <c r="AH116" i="7"/>
  <c r="AH114" i="7"/>
  <c r="AH111" i="7"/>
  <c r="AH109" i="7"/>
  <c r="AH107" i="7"/>
  <c r="AH105" i="7"/>
  <c r="AH104" i="7"/>
  <c r="AH102" i="7"/>
  <c r="AH100" i="7"/>
  <c r="AH99" i="7"/>
  <c r="AH97" i="7"/>
  <c r="AH95" i="7"/>
  <c r="AH93" i="7"/>
  <c r="AH91" i="7"/>
  <c r="AH89" i="7"/>
  <c r="AH86" i="7"/>
  <c r="AH84" i="7"/>
  <c r="AH83" i="7"/>
  <c r="AH81" i="7"/>
  <c r="AH80" i="7"/>
  <c r="AH78" i="7"/>
  <c r="AH76" i="7"/>
  <c r="AH74" i="7"/>
  <c r="AH71" i="7"/>
  <c r="AH69" i="7"/>
  <c r="AH67" i="7"/>
  <c r="AH64" i="7"/>
  <c r="AH62" i="7"/>
  <c r="AH60" i="7"/>
  <c r="AH58" i="7"/>
  <c r="AH56" i="7"/>
  <c r="AH52" i="7"/>
  <c r="AH49" i="7"/>
  <c r="AH47" i="7"/>
  <c r="AH45" i="7"/>
  <c r="AH43" i="7"/>
  <c r="AH41" i="7"/>
  <c r="AH39" i="7"/>
  <c r="AH36" i="7"/>
  <c r="AH33" i="7"/>
  <c r="AH32" i="7"/>
  <c r="AH29" i="7"/>
  <c r="AH27" i="7"/>
  <c r="AH25" i="7"/>
  <c r="AH23" i="7"/>
  <c r="AH21" i="7"/>
  <c r="AH19" i="7"/>
  <c r="AH18" i="7"/>
  <c r="AH16" i="7"/>
  <c r="AH14" i="7"/>
  <c r="AH11" i="7"/>
  <c r="AH9" i="7"/>
  <c r="AH6" i="7"/>
  <c r="AH5" i="7"/>
  <c r="AH150" i="7"/>
  <c r="AH148" i="7"/>
  <c r="AH146" i="7"/>
  <c r="AH140" i="7"/>
  <c r="AH138" i="7"/>
  <c r="AH136" i="7"/>
  <c r="AH131" i="7"/>
  <c r="AH128" i="7"/>
  <c r="AH126" i="7"/>
  <c r="AH123" i="7"/>
  <c r="AH121" i="7"/>
  <c r="AH119" i="7"/>
  <c r="AH117" i="7"/>
  <c r="AH115" i="7"/>
  <c r="AH113" i="7"/>
  <c r="AH110" i="7"/>
  <c r="AH108" i="7"/>
  <c r="AH106" i="7"/>
  <c r="AH103" i="7"/>
  <c r="AH101" i="7"/>
  <c r="AH98" i="7"/>
  <c r="AH96" i="7"/>
  <c r="AH94" i="7"/>
  <c r="AH90" i="7"/>
  <c r="AH85" i="7"/>
  <c r="AH82" i="7"/>
  <c r="AH79" i="7"/>
  <c r="AH77" i="7"/>
  <c r="AH75" i="7"/>
  <c r="AH72" i="7"/>
  <c r="AH68" i="7"/>
  <c r="AH66" i="7"/>
  <c r="AH65" i="7"/>
  <c r="AH63" i="7"/>
  <c r="AH61" i="7"/>
  <c r="AH59" i="7"/>
  <c r="AH57" i="7"/>
  <c r="AH55" i="7"/>
  <c r="AH53" i="7"/>
  <c r="AH51" i="7"/>
  <c r="AH48" i="7"/>
  <c r="AH40" i="7"/>
  <c r="AH38" i="7"/>
  <c r="AH37" i="7"/>
  <c r="AH35" i="7"/>
  <c r="AH34" i="7"/>
  <c r="AH31" i="7"/>
  <c r="AH28" i="7"/>
  <c r="AH26" i="7"/>
  <c r="AH24" i="7"/>
  <c r="AH22" i="7"/>
  <c r="AH20" i="7"/>
  <c r="AH17" i="7"/>
  <c r="AH15" i="7"/>
  <c r="AH13" i="7"/>
  <c r="AH12" i="7"/>
  <c r="AH10" i="7"/>
  <c r="AH8" i="7"/>
  <c r="AH7" i="7"/>
  <c r="U3" i="9"/>
  <c r="G18" i="9"/>
  <c r="J15" i="9" l="1"/>
  <c r="K15" i="9" s="1"/>
  <c r="V50" i="7"/>
  <c r="AT173" i="1"/>
  <c r="V152" i="7" s="1"/>
  <c r="AW173" i="1"/>
  <c r="J16" i="9" s="1"/>
  <c r="K16" i="9" s="1"/>
  <c r="BA173" i="1"/>
  <c r="J17" i="9" s="1"/>
  <c r="K17" i="9" s="1"/>
  <c r="T169" i="7"/>
  <c r="X14" i="9" s="1"/>
  <c r="Z14" i="9" s="1"/>
  <c r="AH46" i="7"/>
  <c r="AD46" i="7"/>
  <c r="BP173" i="1"/>
  <c r="F21" i="9" s="1"/>
  <c r="AD44" i="7"/>
  <c r="AH42" i="7"/>
  <c r="V3" i="9"/>
  <c r="P145" i="7"/>
  <c r="P139" i="7"/>
  <c r="P136" i="7"/>
  <c r="P135" i="7"/>
  <c r="P48" i="7"/>
  <c r="P5" i="7"/>
  <c r="P4" i="7"/>
  <c r="V169" i="7" l="1"/>
  <c r="X15" i="9" s="1"/>
  <c r="Z15" i="9" s="1"/>
  <c r="AH50" i="7"/>
  <c r="AU173" i="1"/>
  <c r="BE173" i="1"/>
  <c r="BF173" i="1"/>
  <c r="AB152" i="7" s="1"/>
  <c r="Z50" i="7"/>
  <c r="BB173" i="1"/>
  <c r="Z152" i="7" s="1"/>
  <c r="AY173" i="1"/>
  <c r="T13" i="9" s="1"/>
  <c r="X50" i="7"/>
  <c r="AX173" i="1"/>
  <c r="X152" i="7" s="1"/>
  <c r="BH173" i="1"/>
  <c r="F19" i="9" s="1"/>
  <c r="G19" i="9" s="1"/>
  <c r="BQ173" i="1"/>
  <c r="J21" i="9" s="1"/>
  <c r="K21" i="9" s="1"/>
  <c r="AH44" i="7"/>
  <c r="P47" i="7"/>
  <c r="P17" i="7"/>
  <c r="P138" i="7"/>
  <c r="P56" i="7"/>
  <c r="P58" i="7"/>
  <c r="P60" i="7"/>
  <c r="P62" i="7"/>
  <c r="P64" i="7"/>
  <c r="P72" i="7"/>
  <c r="P126" i="7"/>
  <c r="P131" i="7"/>
  <c r="P6" i="7"/>
  <c r="P140" i="7"/>
  <c r="P10" i="7"/>
  <c r="P13" i="7"/>
  <c r="P15" i="7"/>
  <c r="P51" i="7"/>
  <c r="P52" i="7"/>
  <c r="P53" i="7"/>
  <c r="P55" i="7"/>
  <c r="P57" i="7"/>
  <c r="P59" i="7"/>
  <c r="P61" i="7"/>
  <c r="P63" i="7"/>
  <c r="P65" i="7"/>
  <c r="P67" i="7"/>
  <c r="P74" i="7"/>
  <c r="P79" i="7"/>
  <c r="P82" i="7"/>
  <c r="P85" i="7"/>
  <c r="P90" i="7"/>
  <c r="P111" i="7"/>
  <c r="P116" i="7"/>
  <c r="P124" i="7"/>
  <c r="P127" i="7"/>
  <c r="P129" i="7"/>
  <c r="P130" i="7"/>
  <c r="P66" i="7"/>
  <c r="P78" i="7"/>
  <c r="P106" i="7"/>
  <c r="P108" i="7"/>
  <c r="P49" i="7"/>
  <c r="P18" i="7"/>
  <c r="P19" i="7"/>
  <c r="P21" i="7"/>
  <c r="P23" i="7"/>
  <c r="P25" i="7"/>
  <c r="P27" i="7"/>
  <c r="P31" i="7"/>
  <c r="P33" i="7"/>
  <c r="P35" i="7"/>
  <c r="P37" i="7"/>
  <c r="P38" i="7"/>
  <c r="P40" i="7"/>
  <c r="P94" i="7"/>
  <c r="P96" i="7"/>
  <c r="P98" i="7"/>
  <c r="P101" i="7"/>
  <c r="P104" i="7"/>
  <c r="P105" i="7"/>
  <c r="P107" i="7"/>
  <c r="P109" i="7"/>
  <c r="P137" i="7"/>
  <c r="J14" i="9"/>
  <c r="K14" i="9" s="1"/>
  <c r="X169" i="7" l="1"/>
  <c r="BG173" i="1"/>
  <c r="AB50" i="7"/>
  <c r="AB169" i="7" s="1"/>
  <c r="Z169" i="7"/>
  <c r="X17" i="9" s="1"/>
  <c r="Z17" i="9" s="1"/>
  <c r="BI173" i="1"/>
  <c r="BC173" i="1"/>
  <c r="P12" i="7"/>
  <c r="P80" i="7"/>
  <c r="P100" i="7"/>
  <c r="P81" i="7"/>
  <c r="P115" i="7"/>
  <c r="P146" i="7"/>
  <c r="P69" i="7"/>
  <c r="P121" i="7"/>
  <c r="P102" i="7"/>
  <c r="P93" i="7"/>
  <c r="P84" i="7"/>
  <c r="P32" i="7"/>
  <c r="P22" i="7"/>
  <c r="P14" i="7"/>
  <c r="P16" i="7"/>
  <c r="P99" i="7"/>
  <c r="P120" i="7"/>
  <c r="P114" i="7"/>
  <c r="P71" i="7"/>
  <c r="P8" i="7"/>
  <c r="P68" i="7"/>
  <c r="P123" i="7"/>
  <c r="P117" i="7"/>
  <c r="P95" i="7"/>
  <c r="P86" i="7"/>
  <c r="P75" i="7"/>
  <c r="P24" i="7"/>
  <c r="P9" i="7"/>
  <c r="P43" i="7"/>
  <c r="P76" i="7"/>
  <c r="P110" i="7"/>
  <c r="P97" i="7"/>
  <c r="P89" i="7"/>
  <c r="P39" i="7"/>
  <c r="P26" i="7"/>
  <c r="P11" i="7"/>
  <c r="P36" i="7"/>
  <c r="P28" i="7"/>
  <c r="P29" i="7"/>
  <c r="P103" i="7"/>
  <c r="P34" i="7"/>
  <c r="P118" i="7"/>
  <c r="P77" i="7"/>
  <c r="P128" i="7"/>
  <c r="P119" i="7"/>
  <c r="P113" i="7"/>
  <c r="P91" i="7"/>
  <c r="P83" i="7"/>
  <c r="P41" i="7"/>
  <c r="P20" i="7"/>
  <c r="P45" i="7"/>
  <c r="G13" i="9"/>
  <c r="J18" i="9"/>
  <c r="K18" i="9" s="1"/>
  <c r="G21" i="9"/>
  <c r="T18" i="9" l="1"/>
  <c r="X18" i="9"/>
  <c r="Z18" i="9" s="1"/>
  <c r="X16" i="9"/>
  <c r="Z16" i="9" s="1"/>
  <c r="AD50" i="7"/>
  <c r="BJ173" i="1" l="1"/>
  <c r="AD152" i="7" s="1"/>
  <c r="AD169" i="7" s="1"/>
  <c r="J19" i="9"/>
  <c r="K19" i="9" s="1"/>
  <c r="X19" i="9" l="1"/>
  <c r="Z19" i="9" s="1"/>
  <c r="U15" i="9"/>
  <c r="BR173" i="1" l="1"/>
  <c r="AH152" i="7" s="1"/>
  <c r="BK173" i="1"/>
  <c r="AJ4" i="7"/>
  <c r="T19" i="9" l="1"/>
  <c r="AH169" i="7"/>
  <c r="X21" i="9" s="1"/>
  <c r="Z21" i="9" s="1"/>
  <c r="T15" i="9"/>
  <c r="V15" i="9" s="1"/>
  <c r="BS173" i="1"/>
  <c r="T21" i="9" s="1"/>
  <c r="U13" i="9"/>
  <c r="V13" i="9" s="1"/>
  <c r="T17" i="9" l="1"/>
  <c r="T16" i="9"/>
  <c r="T14" i="9"/>
  <c r="U16" i="9"/>
  <c r="U14" i="9"/>
  <c r="V14" i="9" l="1"/>
  <c r="V16" i="9"/>
  <c r="U17" i="9" l="1"/>
  <c r="V17" i="9" s="1"/>
  <c r="U18" i="9"/>
  <c r="V18" i="9" s="1"/>
  <c r="AJ151" i="7"/>
  <c r="AJ150" i="7"/>
  <c r="AJ149" i="7"/>
  <c r="AJ148" i="7"/>
  <c r="AJ147" i="7"/>
  <c r="AJ146" i="7"/>
  <c r="AJ140" i="7"/>
  <c r="AJ139" i="7"/>
  <c r="AJ138" i="7"/>
  <c r="AJ137" i="7"/>
  <c r="AJ136" i="7"/>
  <c r="AJ135" i="7"/>
  <c r="AJ131" i="7"/>
  <c r="AJ130" i="7"/>
  <c r="AJ129" i="7"/>
  <c r="AJ128" i="7"/>
  <c r="AJ127" i="7"/>
  <c r="AJ126" i="7"/>
  <c r="AJ124" i="7"/>
  <c r="AJ123" i="7"/>
  <c r="AJ121" i="7"/>
  <c r="AJ120" i="7"/>
  <c r="AJ119" i="7"/>
  <c r="AJ118" i="7"/>
  <c r="AJ117" i="7"/>
  <c r="AJ116" i="7"/>
  <c r="AJ115" i="7"/>
  <c r="AJ114" i="7"/>
  <c r="AJ113" i="7"/>
  <c r="AJ111" i="7"/>
  <c r="AJ109" i="7"/>
  <c r="AJ108" i="7"/>
  <c r="AJ107" i="7"/>
  <c r="AJ106" i="7"/>
  <c r="AJ105" i="7"/>
  <c r="AJ104" i="7"/>
  <c r="AJ103" i="7"/>
  <c r="AJ102" i="7"/>
  <c r="AJ101" i="7"/>
  <c r="AJ100" i="7"/>
  <c r="AJ99" i="7"/>
  <c r="AJ98" i="7"/>
  <c r="AJ97" i="7"/>
  <c r="AJ96" i="7"/>
  <c r="AJ95" i="7"/>
  <c r="AJ94" i="7"/>
  <c r="AJ93" i="7"/>
  <c r="AJ91" i="7"/>
  <c r="AJ90" i="7"/>
  <c r="AJ89" i="7"/>
  <c r="AJ86" i="7"/>
  <c r="AJ85" i="7"/>
  <c r="AJ84" i="7"/>
  <c r="AJ83" i="7"/>
  <c r="AJ82" i="7"/>
  <c r="AJ81" i="7"/>
  <c r="AJ80" i="7"/>
  <c r="AJ79" i="7"/>
  <c r="AJ78" i="7"/>
  <c r="AJ77" i="7"/>
  <c r="AJ76" i="7"/>
  <c r="AJ75" i="7"/>
  <c r="AJ74" i="7"/>
  <c r="AJ72" i="7"/>
  <c r="AJ71" i="7"/>
  <c r="AJ69" i="7"/>
  <c r="AJ68" i="7"/>
  <c r="AJ67" i="7"/>
  <c r="AJ66" i="7"/>
  <c r="AJ65" i="7"/>
  <c r="AJ64" i="7"/>
  <c r="AJ63" i="7"/>
  <c r="AJ62" i="7"/>
  <c r="AJ61" i="7"/>
  <c r="AJ60" i="7"/>
  <c r="AJ59" i="7"/>
  <c r="AJ58" i="7"/>
  <c r="AJ57" i="7"/>
  <c r="AJ56" i="7"/>
  <c r="AJ55" i="7"/>
  <c r="AJ53" i="7"/>
  <c r="AJ52" i="7"/>
  <c r="AJ51" i="7"/>
  <c r="AJ49" i="7"/>
  <c r="AJ48" i="7"/>
  <c r="AJ47" i="7"/>
  <c r="AJ45" i="7"/>
  <c r="AJ43" i="7"/>
  <c r="AJ41" i="7"/>
  <c r="AJ40" i="7"/>
  <c r="AJ39" i="7"/>
  <c r="AJ38" i="7"/>
  <c r="AJ37" i="7"/>
  <c r="AJ36" i="7"/>
  <c r="AJ35" i="7"/>
  <c r="AJ34" i="7"/>
  <c r="AJ33" i="7"/>
  <c r="AJ32" i="7"/>
  <c r="AJ31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5" i="7"/>
  <c r="AJ110" i="7"/>
  <c r="AJ145" i="7"/>
  <c r="X173" i="1" l="1"/>
  <c r="F10" i="9" s="1"/>
  <c r="G10" i="9" s="1"/>
  <c r="AF173" i="1"/>
  <c r="F12" i="9" s="1"/>
  <c r="G12" i="9" s="1"/>
  <c r="L46" i="7"/>
  <c r="P46" i="7"/>
  <c r="P42" i="7"/>
  <c r="N42" i="7"/>
  <c r="L42" i="7"/>
  <c r="AH173" i="1" l="1"/>
  <c r="P152" i="7" s="1"/>
  <c r="AJ46" i="7"/>
  <c r="AJ42" i="7"/>
  <c r="P44" i="7"/>
  <c r="L44" i="7"/>
  <c r="N44" i="7"/>
  <c r="Z173" i="1" l="1"/>
  <c r="L152" i="7" s="1"/>
  <c r="L50" i="7"/>
  <c r="N50" i="7"/>
  <c r="AB173" i="1"/>
  <c r="F11" i="9" s="1"/>
  <c r="G11" i="9" s="1"/>
  <c r="P50" i="7"/>
  <c r="P169" i="7" s="1"/>
  <c r="X12" i="9" s="1"/>
  <c r="Z12" i="9" s="1"/>
  <c r="AA173" i="1"/>
  <c r="AJ44" i="7"/>
  <c r="L169" i="7" l="1"/>
  <c r="AI173" i="1"/>
  <c r="AD173" i="1"/>
  <c r="N152" i="7" s="1"/>
  <c r="N169" i="7" s="1"/>
  <c r="AJ50" i="7"/>
  <c r="T6" i="9"/>
  <c r="U6" i="9"/>
  <c r="V6" i="9" l="1"/>
  <c r="X11" i="9"/>
  <c r="Z11" i="9" s="1"/>
  <c r="X10" i="9"/>
  <c r="Z10" i="9" s="1"/>
  <c r="T12" i="9"/>
  <c r="T9" i="9"/>
  <c r="AJ152" i="7"/>
  <c r="AJ169" i="7" s="1"/>
  <c r="AE173" i="1"/>
  <c r="T11" i="9" l="1"/>
  <c r="T22" i="9"/>
  <c r="T8" i="9"/>
  <c r="U12" i="9"/>
  <c r="V12" i="9" s="1"/>
  <c r="U9" i="9"/>
  <c r="V9" i="9" s="1"/>
  <c r="U10" i="9"/>
  <c r="T10" i="9"/>
  <c r="X22" i="9"/>
  <c r="Z22" i="9" s="1"/>
  <c r="U21" i="9"/>
  <c r="V21" i="9" s="1"/>
  <c r="U11" i="9"/>
  <c r="V11" i="9" l="1"/>
  <c r="V10" i="9"/>
  <c r="B32" i="18"/>
  <c r="B34" i="18" s="1"/>
  <c r="U19" i="9"/>
  <c r="V19" i="9" s="1"/>
  <c r="U8" i="9"/>
  <c r="V8" i="9" s="1"/>
  <c r="U22" i="9" l="1"/>
  <c r="V2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B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  <comment ref="C5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DOT projected comes from DOT consolidation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A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A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</commentList>
</comments>
</file>

<file path=xl/sharedStrings.xml><?xml version="1.0" encoding="utf-8"?>
<sst xmlns="http://schemas.openxmlformats.org/spreadsheetml/2006/main" count="806" uniqueCount="263">
  <si>
    <t>Roll Forward</t>
  </si>
  <si>
    <t>Roll Forward Calculation</t>
  </si>
  <si>
    <t>Actual</t>
  </si>
  <si>
    <t>+ Roll Forward</t>
  </si>
  <si>
    <t>EQUIPMENT DEPRECIATION</t>
  </si>
  <si>
    <t>TOTAL</t>
  </si>
  <si>
    <t>SCHED A</t>
  </si>
  <si>
    <t>CALC AMOUNT</t>
  </si>
  <si>
    <t>DIFF</t>
  </si>
  <si>
    <t>A</t>
  </si>
  <si>
    <t>P</t>
  </si>
  <si>
    <t>ARRA</t>
  </si>
  <si>
    <t/>
  </si>
  <si>
    <t>DEPARTMENT</t>
  </si>
  <si>
    <t>AGO-ATTY GENERAL OFC</t>
  </si>
  <si>
    <t>ANF-EXEC OFC ADMIN &amp; FIN</t>
  </si>
  <si>
    <t>BSB-BUR OF ST BLDGS</t>
  </si>
  <si>
    <t>CSC-CIVIL SERVICE COMM</t>
  </si>
  <si>
    <t>DCP-CAP ASSET MGMT/MAINT</t>
  </si>
  <si>
    <t>DCR-CONSERVATION &amp; REC</t>
  </si>
  <si>
    <t>HRD-HUMAN RESOURCES DIV</t>
  </si>
  <si>
    <t>OSD-OPERATIONAL SVCS</t>
  </si>
  <si>
    <t>POL- ST POLICE</t>
  </si>
  <si>
    <t>TRE-TREASURER</t>
  </si>
  <si>
    <t>ADD-DEV DISABILITIES CNCL</t>
  </si>
  <si>
    <t>AGR-AG. RESOURCES</t>
  </si>
  <si>
    <t>ALA-ADMIN LAW APPEALS DIV</t>
  </si>
  <si>
    <t>APC-APPEALS COURT</t>
  </si>
  <si>
    <t>ART-MASS CULTURAL CNCL</t>
  </si>
  <si>
    <t>ATB-APPELLATE TAX BRD</t>
  </si>
  <si>
    <t>BBE-BRD OF BAR EXAMINERS</t>
  </si>
  <si>
    <t>BCC-BERKSHIRE COMM COLLEGE</t>
  </si>
  <si>
    <t>BER-BERKSHIRE DISTRICT ATTY</t>
  </si>
  <si>
    <t>BHC-BUNKER HILL COMM COLLEGE</t>
  </si>
  <si>
    <t>BLC-BRD OF LIB COMMERS</t>
  </si>
  <si>
    <t>BRC-BRISTOL COMM COLLEGE</t>
  </si>
  <si>
    <t>BRI-BRISTOL DISTRICT ATTY</t>
  </si>
  <si>
    <t>BSC-BRIDGEWATER ST COLLEGE</t>
  </si>
  <si>
    <t>CAD-COMM AGAINST DISCRIMINATION</t>
  </si>
  <si>
    <t>CCC-CAPE COD COMM COLLEGE</t>
  </si>
  <si>
    <t>CDA-EMERGENCY MGMT AGENCY</t>
  </si>
  <si>
    <t>CHE-SOLDIERS' HOME IN MASS</t>
  </si>
  <si>
    <t>CHS-CRIM HISTORY SYSTEMS BRD</t>
  </si>
  <si>
    <t>CJC-COMM ON JUDICIAL CONDUCT</t>
  </si>
  <si>
    <t>CJT-MUN POLICE TRAIN COMM</t>
  </si>
  <si>
    <t>CME-CHIEF MEDICAL EXAMINER</t>
  </si>
  <si>
    <t>CPC-COMMI FOR PUBLIC COUNSEL SVCS</t>
  </si>
  <si>
    <t>CPF-CAMPAIGN &amp; POL FIN</t>
  </si>
  <si>
    <t>CPI-CAPE &amp; ISLANDS DISTRICT ATTY</t>
  </si>
  <si>
    <t>CSW-COMM ON STATUS OF WOMEN</t>
  </si>
  <si>
    <t>DAA-DISTRICT ATTY ASSC</t>
  </si>
  <si>
    <t>DAC-DISABLED PROTECTION COMM</t>
  </si>
  <si>
    <t>DCR - RECEIVING</t>
  </si>
  <si>
    <t>DES-DES</t>
  </si>
  <si>
    <t>DFS- FIRE SVCS</t>
  </si>
  <si>
    <t>DIA- IND ACCIDENTS</t>
  </si>
  <si>
    <t>DMH- MENTAL HEALTH</t>
  </si>
  <si>
    <t>DMR- MENTAL RETARDATION</t>
  </si>
  <si>
    <t>DOB- BANKS</t>
  </si>
  <si>
    <t>DOC- CORRECTION</t>
  </si>
  <si>
    <t>DOE- EDUCATION</t>
  </si>
  <si>
    <t>DOI- INSURANCE</t>
  </si>
  <si>
    <t>DOR- REVENUE</t>
  </si>
  <si>
    <t>DOS- STANDARDS</t>
  </si>
  <si>
    <t>DPH- PUBLIC HEALTH</t>
  </si>
  <si>
    <t>DPS- PUBLIC SAFETY</t>
  </si>
  <si>
    <t>DPU- PUBLIC UTILITIES</t>
  </si>
  <si>
    <t>DPW-MASS HIGHWAY DEPT</t>
  </si>
  <si>
    <t>DSS- SOCIAL SERVICES</t>
  </si>
  <si>
    <t>DYS- YOUTH SERVICES</t>
  </si>
  <si>
    <t>EAS-EASTERN DISTRICT ATTY</t>
  </si>
  <si>
    <t>EEC- EARLY EDU &amp; CARE</t>
  </si>
  <si>
    <t>EED-EXEC  ECON DEV</t>
  </si>
  <si>
    <t>EHS-EXEC  HLTH &amp; HUMAN SVCS</t>
  </si>
  <si>
    <t>ELD- ELDER AFFAIRS</t>
  </si>
  <si>
    <t>ELW-EXEC OFC LABOR &amp; WORKFORCE DEV</t>
  </si>
  <si>
    <t>ENE- ENERGY RESOURCES</t>
  </si>
  <si>
    <t>ENV-EXEC  ENV AFFAIRS</t>
  </si>
  <si>
    <t>EOL- WORKFORCE DEV</t>
  </si>
  <si>
    <t>EPS-EXEC OFC PUB. SAFETY &amp; HOMELAND SEC.</t>
  </si>
  <si>
    <t>EQE- ENV PROTECTION</t>
  </si>
  <si>
    <t>ETH-ST ETHICS COMM</t>
  </si>
  <si>
    <t>FRC-FRAMINGHAM ST COLLEGE</t>
  </si>
  <si>
    <t>FSC-FITCHBURG ST COLLEGE</t>
  </si>
  <si>
    <t>FWE- FISH AND GAME</t>
  </si>
  <si>
    <t>GCC-GREENFIELD COMM COLLEGE</t>
  </si>
  <si>
    <t>GCN-GOVERNORS COUNCIL</t>
  </si>
  <si>
    <t>GIC-GROUP INSURANCE COMM</t>
  </si>
  <si>
    <t>GOV-GOVERNORS OFC</t>
  </si>
  <si>
    <t>HCC-HOLYOKE COMM COLLEGE</t>
  </si>
  <si>
    <t>HCF-HLTH CARE FIN &amp; POLICY</t>
  </si>
  <si>
    <t>HLY-SOLDIERS' HOME IN HOLYOKE</t>
  </si>
  <si>
    <t>HOU-HOUSE OF REPS</t>
  </si>
  <si>
    <t>HSD-SHERIFF DEPT HAMPSHIRE</t>
  </si>
  <si>
    <t>HST-HLTH CARE SECURITY TRUST</t>
  </si>
  <si>
    <t>IGO- INSPECTOR GENERAL</t>
  </si>
  <si>
    <t>ITD-INFORMATION TECHNOLOGY DIV</t>
  </si>
  <si>
    <t>LEG-JOINT LEG EXP</t>
  </si>
  <si>
    <t>LIB-GEORGE FINGOLD LIBRARY</t>
  </si>
  <si>
    <t>LOT-LOTTERY COMM</t>
  </si>
  <si>
    <t>LRC-LABOR RELATIONS COMM</t>
  </si>
  <si>
    <t>MAS-MASSASOIT COMM COLLEGE</t>
  </si>
  <si>
    <t>MBC-MASS BAY COMM COLLEGE</t>
  </si>
  <si>
    <t>MCA-MASS COLLEGE OF ART</t>
  </si>
  <si>
    <t>MCB-MASS COMM FOR THE BLIND</t>
  </si>
  <si>
    <t>MCC-MIDDLESEX COMM COLLEGE</t>
  </si>
  <si>
    <t>MCD-COMM FOR THE DEAF</t>
  </si>
  <si>
    <t>MHL-MENTAL HLTH LEGAL ADVISORS</t>
  </si>
  <si>
    <t>MID-WORCESTER (MIDDLE) DISTRICT ATTY</t>
  </si>
  <si>
    <t>MIL-MILITARY DIV</t>
  </si>
  <si>
    <t>MMA-MASS MARITIME ACADEMY</t>
  </si>
  <si>
    <t>MRC-MASS REHAB COMM</t>
  </si>
  <si>
    <t>MWC-MT WACHUSETT COMM COLLEGE</t>
  </si>
  <si>
    <t>NAC-MASS COLLEGE OF LIBERAL ARTS</t>
  </si>
  <si>
    <t>NEC-NORTHERN ESSEX COMM COLLEGE</t>
  </si>
  <si>
    <t>NFK-NORFOLK DISTRICT ATTY</t>
  </si>
  <si>
    <t>NOR-MIDDLESEX (NORTHERN) DISTRICT ATTY</t>
  </si>
  <si>
    <t>NSC-NORTH SHORE COMM COLLEGE</t>
  </si>
  <si>
    <t>NWD-NORTHWESTERN DISTRICT ATTY</t>
  </si>
  <si>
    <t>OCD- HOUSING &amp; COMM DEV</t>
  </si>
  <si>
    <t>OHA-MASS OFC ON DISABILITY</t>
  </si>
  <si>
    <t>ORI-OFC FOR REFUGEES AND IMMIGRANTS</t>
  </si>
  <si>
    <t>OST- THE ST TREASURER</t>
  </si>
  <si>
    <t>OTHER</t>
  </si>
  <si>
    <t>PAR-PAROLE BRD</t>
  </si>
  <si>
    <t>PER-PUBLIC EMPLOYEE RETIRE ADMIN</t>
  </si>
  <si>
    <t>PLY-PLYMOUTH DISTRICT ATTY</t>
  </si>
  <si>
    <t>POLICE - RECEIVING</t>
  </si>
  <si>
    <t>QCC-QUINSIGAMOND COMM COLLEGE</t>
  </si>
  <si>
    <t>RCC-ROXBURY COMM COLLEGE</t>
  </si>
  <si>
    <t>REG- PROF LICENSURE</t>
  </si>
  <si>
    <t>RGT-BRD OF HIGHER ED</t>
  </si>
  <si>
    <t>SAO-ST AUDITORS OFC</t>
  </si>
  <si>
    <t>SCA- CONSUMER AFFAIRS &amp; BUS REG</t>
  </si>
  <si>
    <t>SDA-SHERIFFS DEPT ASSC</t>
  </si>
  <si>
    <t>SDB-SHERIFF DEPT BERKSHIRE</t>
  </si>
  <si>
    <t>SDE-SHERIFF DEPT ESSEX</t>
  </si>
  <si>
    <t>SDF-SHERIFF DEPT FRANKLIN</t>
  </si>
  <si>
    <t>SDH-SHERIFF DEPT HAMPDEN</t>
  </si>
  <si>
    <t>SDM-SHERIFF DEPT MIDDLESEX</t>
  </si>
  <si>
    <t>SDW-SHERIFF DEPT WORCESTER</t>
  </si>
  <si>
    <t>SEA- BUSINESS &amp; TECH</t>
  </si>
  <si>
    <t>SEC-SECRETARY OF ST</t>
  </si>
  <si>
    <t>SEN-SENATE</t>
  </si>
  <si>
    <t>SJC-SUPREME JUDICIAL COURT</t>
  </si>
  <si>
    <t>SOR-SEX OFFENDER REGISTRY</t>
  </si>
  <si>
    <t>SRB-ST RECLAMATION BRD</t>
  </si>
  <si>
    <t>SSA-SALEM ST COLLEGE</t>
  </si>
  <si>
    <t>STC-SPRINGFIELD TECH COMM COLLEGE</t>
  </si>
  <si>
    <t>SUF-SUFFOLK DISTRICT ATTY</t>
  </si>
  <si>
    <t>TAC- TELECOM &amp; CABLE</t>
  </si>
  <si>
    <t>TRB-TEACHERS RETIREMENT BRD</t>
  </si>
  <si>
    <t>TRC-TRIAL COURT</t>
  </si>
  <si>
    <t>UMS-UNIVERSITY OF MASS SYSTEM</t>
  </si>
  <si>
    <t>VET- VETERANS SVCS</t>
  </si>
  <si>
    <t>VWA-VICTIM &amp; WITNESS ASSIST BRD</t>
  </si>
  <si>
    <t>WEL- TRANSITIONAL ASSIST</t>
  </si>
  <si>
    <t>WES-WESTERN DISTRICT ATTY</t>
  </si>
  <si>
    <t>WOR-WORCESTER ST COLLEGE</t>
  </si>
  <si>
    <t>WPA-WATER POLLUTE ABATEMENT</t>
  </si>
  <si>
    <t>WSC-WESTFIELD ST COLLEGE</t>
  </si>
  <si>
    <t>FRINGE BENEFITS</t>
  </si>
  <si>
    <t>HEALTH AND WELFARE COSTS</t>
  </si>
  <si>
    <t>ITD CHARGEBACKS</t>
  </si>
  <si>
    <t>BUILDING USE ALLOWANCE</t>
  </si>
  <si>
    <t>EDU-EXECUTIVE OFFICE OF EDUCATION</t>
  </si>
  <si>
    <t>AUDIT COST FROM SAO</t>
  </si>
  <si>
    <t>CTY</t>
  </si>
  <si>
    <t>FAD</t>
  </si>
  <si>
    <t>OFC</t>
  </si>
  <si>
    <t>SWD</t>
  </si>
  <si>
    <t>NOTES ON THE ROLL FORWARD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</si>
  <si>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</si>
  <si>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</si>
  <si>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</si>
  <si>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</si>
  <si>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</si>
  <si>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</si>
  <si>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</si>
  <si>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</si>
  <si>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</si>
  <si>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</si>
  <si>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</si>
  <si>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</si>
  <si>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1. The Central Service Departments CSC and HRD have been combined into HRD on</t>
  </si>
  <si>
    <t xml:space="preserve"> the roll forward calculation to match previous calculations.</t>
  </si>
  <si>
    <t>2. No roll forward has been calculated for the following receiving departments:</t>
  </si>
  <si>
    <t>3. The central service LRC - Labor relations no longer exists as a separate department</t>
  </si>
  <si>
    <t>in the state's organizational structure. Hence, no Actual FY09 or Projected FY11 costs</t>
  </si>
  <si>
    <t>exist</t>
  </si>
  <si>
    <t>4. The central service PER - Public Retiree admin is a new central service beginning in</t>
  </si>
  <si>
    <t>FY09. No rollforward has been calculated for these costs.</t>
  </si>
  <si>
    <t>FIXED</t>
  </si>
  <si>
    <t>Calc</t>
  </si>
  <si>
    <t>Summary</t>
  </si>
  <si>
    <t>Total</t>
  </si>
  <si>
    <t>m)</t>
  </si>
  <si>
    <t>ROLL FORWARD</t>
  </si>
  <si>
    <t>ACTUALS</t>
  </si>
  <si>
    <t>CALC</t>
  </si>
  <si>
    <t>EXCLUDED</t>
  </si>
  <si>
    <t>BSD-SHERIFF DEPT BRISTOL</t>
  </si>
  <si>
    <t>DOT-TRANSPORTATION</t>
  </si>
  <si>
    <t>NSD-SHERIFF DEPT NANTUCKET</t>
  </si>
  <si>
    <t>SDC-SHERIFF DEPT BARNSTABLE</t>
  </si>
  <si>
    <t>SDD-SHERIFF DEPT DUKES</t>
  </si>
  <si>
    <t>SDN-SHERIFF DEPT NORFOLK</t>
  </si>
  <si>
    <t>SDP-SHERIFF DEPT PLYMOUTH</t>
  </si>
  <si>
    <t>SDS-SHERIFF DEPT SUFFOLK</t>
  </si>
  <si>
    <t>ANF IT SWCAP COSTS</t>
  </si>
  <si>
    <t>MMP-MASS MKTING PARTNERSHIP</t>
  </si>
  <si>
    <t xml:space="preserve">CSC-CIVIL SERVICE COMM                  </t>
  </si>
  <si>
    <t>BUILDING DEPRECIATION</t>
  </si>
  <si>
    <t>MGC-MASSACHUSETTS GAMING COMMISSION</t>
  </si>
  <si>
    <t>CTF-CHILDREN TRUST FUND</t>
  </si>
  <si>
    <t>HPC-HEALTH POLICY COMM</t>
  </si>
  <si>
    <t>Roll Forward on Summary Sch</t>
  </si>
  <si>
    <t>Difference</t>
  </si>
  <si>
    <t>SUM OF NON ROLL FORWARDS</t>
  </si>
  <si>
    <t>Total Roll Forward</t>
  </si>
  <si>
    <t>Total Fixed on Schedule</t>
  </si>
  <si>
    <t>Fixed Cost Reconciliation</t>
  </si>
  <si>
    <t>(1)</t>
  </si>
  <si>
    <t>(2)</t>
  </si>
  <si>
    <t>(1-2)</t>
  </si>
  <si>
    <t>(3)</t>
  </si>
  <si>
    <t>Total Fixed From CAP</t>
  </si>
  <si>
    <t>ABC-ALCOHOLIC BEVERAGES CONTROL COMMISSI</t>
  </si>
  <si>
    <t>ELE-ENVIRONMENTAL LAW ENFORCEMENT</t>
  </si>
  <si>
    <t>PRM-PENSION RESERVES BOARD</t>
  </si>
  <si>
    <t>DCP-CAP ASSET MGMT</t>
  </si>
  <si>
    <t>HRD-HUMAN RESOURCES</t>
  </si>
  <si>
    <t>CTR-THE COMPTROLLER</t>
  </si>
  <si>
    <t>EQUIP &amp; SOFTWARE DEPREC</t>
  </si>
  <si>
    <t>OCA</t>
  </si>
  <si>
    <t>OCA-OFFICE OF CHILD ADVOCATE</t>
  </si>
  <si>
    <t>*DOT Consolidation - Previously TRP,RMV,MAC,DPW</t>
  </si>
  <si>
    <t>(1+3)</t>
  </si>
  <si>
    <t>MBT</t>
  </si>
  <si>
    <t>MBT-MASS BAY TRANSPORTATION AUTHORITY</t>
  </si>
  <si>
    <t>CNB- CANNABIS CONTROL COMMISSION</t>
  </si>
  <si>
    <t>SBA- SMALL BUSINESS ADMINISTRATION</t>
  </si>
  <si>
    <t>DEP- DEPARTMENT OF ENVIR PROTECTION</t>
  </si>
  <si>
    <t>DLS- DEPT OF LABOR STANDARDS</t>
  </si>
  <si>
    <t>SMU- UMASS DARTMOUTH</t>
  </si>
  <si>
    <t>CZM- COASTAL ZONE MANAGEMENT</t>
  </si>
  <si>
    <t>MSD- MASS ST 911 DEPT</t>
  </si>
  <si>
    <t>ANF UNBILLED IT</t>
  </si>
  <si>
    <t>HEALTH &amp; WELFARE COSTS</t>
  </si>
  <si>
    <t>SDO-SUPPLIER DIVERSITY OFFICE</t>
  </si>
  <si>
    <t>PST-PEACE OFFICER STANDARDS</t>
  </si>
  <si>
    <t>MOTOR VEHICLE MGMT</t>
  </si>
  <si>
    <t>ACTUAL FY21</t>
  </si>
  <si>
    <t>ACTUAL FY23</t>
  </si>
  <si>
    <t>FY21 Actual Sched A Inv</t>
  </si>
  <si>
    <t>FY23 Actual Sched A Inv</t>
  </si>
  <si>
    <t>2023 Actual</t>
  </si>
  <si>
    <t>2025 Fixed</t>
  </si>
  <si>
    <t>2025 Net Projected</t>
  </si>
  <si>
    <t>FY23 Actual Schedule A</t>
  </si>
  <si>
    <t>Total FY23 Actual</t>
  </si>
  <si>
    <t>FY21 Actual Schedule A</t>
  </si>
  <si>
    <t>Total FY21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</si>
</sst>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Calibri"/>
      <family val="2"/>
    </font>
    <font>
      <b/>
      <sz val="8"/>
      <color rgb="FF000000"/>
      <name val="Calibri"/>
      <family val="2"/>
      <scheme val="minor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horizontal="center" vertical="center" wrapText="1"/>
    </xf>
    <xf numFmtId="37" fontId="10" fillId="0" borderId="0"/>
    <xf numFmtId="37" fontId="11" fillId="0" borderId="0">
      <alignment horizontal="center" wrapText="1"/>
    </xf>
    <xf numFmtId="0" fontId="12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42" fontId="2" fillId="0" borderId="2" xfId="0" applyNumberFormat="1" applyFont="1" applyBorder="1"/>
    <xf numFmtId="42" fontId="0" fillId="0" borderId="0" xfId="0" applyNumberFormat="1"/>
    <xf numFmtId="0" fontId="9" fillId="0" borderId="0" xfId="0" applyFont="1"/>
    <xf numFmtId="164" fontId="0" fillId="0" borderId="0" xfId="1" applyNumberFormat="1" applyFont="1"/>
    <xf numFmtId="0" fontId="9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3" xfId="0" applyBorder="1"/>
    <xf numFmtId="4" fontId="2" fillId="0" borderId="3" xfId="0" applyNumberFormat="1" applyFont="1" applyBorder="1"/>
    <xf numFmtId="42" fontId="2" fillId="0" borderId="3" xfId="0" applyNumberFormat="1" applyFont="1" applyBorder="1"/>
    <xf numFmtId="42" fontId="2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center"/>
    </xf>
    <xf numFmtId="0" fontId="12" fillId="0" borderId="0" xfId="6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42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/>
    </xf>
    <xf numFmtId="43" fontId="0" fillId="0" borderId="0" xfId="1" applyFont="1"/>
    <xf numFmtId="43" fontId="1" fillId="0" borderId="0" xfId="1" applyFont="1"/>
    <xf numFmtId="43" fontId="1" fillId="0" borderId="0" xfId="1" applyFont="1" applyAlignment="1">
      <alignment horizontal="center"/>
    </xf>
    <xf numFmtId="0" fontId="15" fillId="0" borderId="0" xfId="0" applyFont="1"/>
    <xf numFmtId="42" fontId="2" fillId="0" borderId="1" xfId="0" applyNumberFormat="1" applyFont="1" applyBorder="1" applyAlignment="1">
      <alignment vertical="top"/>
    </xf>
    <xf numFmtId="42" fontId="2" fillId="0" borderId="0" xfId="0" applyNumberFormat="1" applyFont="1" applyAlignment="1">
      <alignment horizontal="right" vertical="top"/>
    </xf>
    <xf numFmtId="0" fontId="18" fillId="0" borderId="0" xfId="0" applyFont="1"/>
    <xf numFmtId="164" fontId="0" fillId="2" borderId="0" xfId="1" applyNumberFormat="1" applyFont="1" applyFill="1"/>
    <xf numFmtId="42" fontId="0" fillId="0" borderId="0" xfId="1" applyNumberFormat="1" applyFont="1"/>
    <xf numFmtId="42" fontId="20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9" fillId="0" borderId="0" xfId="0" applyFont="1"/>
    <xf numFmtId="0" fontId="3" fillId="0" borderId="0" xfId="0" applyFont="1" applyAlignment="1">
      <alignment vertical="top"/>
    </xf>
    <xf numFmtId="0" fontId="2" fillId="0" borderId="0" xfId="0" quotePrefix="1" applyFont="1"/>
    <xf numFmtId="0" fontId="17" fillId="0" borderId="0" xfId="0" applyFont="1" applyAlignment="1">
      <alignment horizontal="center" vertical="top"/>
    </xf>
    <xf numFmtId="40" fontId="1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165" fontId="4" fillId="0" borderId="0" xfId="2" applyNumberFormat="1" applyFont="1" applyFill="1"/>
    <xf numFmtId="164" fontId="4" fillId="0" borderId="0" xfId="1" applyNumberFormat="1" applyFont="1" applyFill="1"/>
    <xf numFmtId="164" fontId="4" fillId="0" borderId="0" xfId="1" applyNumberFormat="1" applyFont="1" applyFill="1" applyAlignment="1"/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vertical="top"/>
    </xf>
    <xf numFmtId="164" fontId="2" fillId="0" borderId="2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165" fontId="0" fillId="0" borderId="0" xfId="2" applyNumberFormat="1" applyFont="1" applyFill="1"/>
    <xf numFmtId="0" fontId="15" fillId="0" borderId="4" xfId="0" applyFont="1" applyBorder="1"/>
    <xf numFmtId="164" fontId="0" fillId="0" borderId="1" xfId="0" applyNumberFormat="1" applyBorder="1"/>
    <xf numFmtId="49" fontId="0" fillId="0" borderId="0" xfId="0" applyNumberFormat="1" applyAlignment="1">
      <alignment horizontal="center"/>
    </xf>
    <xf numFmtId="0" fontId="1" fillId="0" borderId="1" xfId="0" applyFont="1" applyBorder="1"/>
    <xf numFmtId="164" fontId="1" fillId="0" borderId="1" xfId="1" applyNumberFormat="1" applyFont="1" applyFill="1" applyBorder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7" fillId="0" borderId="0" xfId="0" applyFont="1" applyAlignment="1">
      <alignment horizontal="center"/>
    </xf>
    <xf numFmtId="40" fontId="8" fillId="0" borderId="0" xfId="0" applyNumberFormat="1" applyFont="1" applyAlignment="1">
      <alignment horizontal="center"/>
    </xf>
    <xf numFmtId="0" fontId="21" fillId="0" borderId="0" xfId="0" applyFont="1"/>
    <xf numFmtId="42" fontId="3" fillId="0" borderId="3" xfId="0" applyNumberFormat="1" applyFont="1" applyBorder="1"/>
    <xf numFmtId="40" fontId="16" fillId="0" borderId="0" xfId="0" applyNumberFormat="1" applyFont="1" applyAlignment="1">
      <alignment vertical="top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/>
    <xf numFmtId="4" fontId="3" fillId="0" borderId="0" xfId="0" applyNumberFormat="1" applyFont="1" applyAlignment="1">
      <alignment horizontal="left"/>
    </xf>
    <xf numFmtId="0" fontId="22" fillId="0" borderId="0" xfId="0" applyFont="1" applyAlignment="1">
      <alignment vertical="center" wrapText="1" readingOrder="1"/>
    </xf>
    <xf numFmtId="4" fontId="3" fillId="0" borderId="0" xfId="0" applyNumberFormat="1" applyFont="1"/>
    <xf numFmtId="0" fontId="11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3" fillId="0" borderId="0" xfId="0" quotePrefix="1" applyFont="1" applyAlignment="1">
      <alignment horizontal="center"/>
    </xf>
    <xf numFmtId="4" fontId="3" fillId="0" borderId="0" xfId="0" quotePrefix="1" applyNumberFormat="1" applyFont="1"/>
    <xf numFmtId="4" fontId="3" fillId="0" borderId="0" xfId="0" quotePrefix="1" applyNumberFormat="1" applyFont="1" applyAlignment="1">
      <alignment horizontal="center"/>
    </xf>
    <xf numFmtId="42" fontId="3" fillId="0" borderId="0" xfId="0" applyNumberFormat="1" applyFont="1"/>
    <xf numFmtId="42" fontId="11" fillId="0" borderId="0" xfId="0" applyNumberFormat="1" applyFont="1"/>
    <xf numFmtId="41" fontId="3" fillId="0" borderId="0" xfId="0" applyNumberFormat="1" applyFont="1"/>
    <xf numFmtId="41" fontId="11" fillId="0" borderId="0" xfId="0" applyNumberFormat="1" applyFont="1"/>
    <xf numFmtId="42" fontId="3" fillId="0" borderId="2" xfId="0" applyNumberFormat="1" applyFont="1" applyBorder="1"/>
    <xf numFmtId="42" fontId="11" fillId="0" borderId="2" xfId="0" applyNumberFormat="1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40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_Sheet2" xfId="6" xr:uid="{00000000-0005-0000-0000-000004000000}"/>
    <cellStyle name="TITLE" xfId="3" xr:uid="{00000000-0005-0000-0000-000005000000}"/>
    <cellStyle name="title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opLeftCell="Y156" zoomScaleNormal="100" workbookViewId="0">
      <selection activeCell="AJ169" sqref="AJ169"/>
    </sheetView>
  </sheetViews>
  <sheetFormatPr defaultRowHeight="13.2" x14ac:dyDescent="0.25"/>
  <cols>
    <col min="1" max="1" width="40" bestFit="1" customWidth="1"/>
    <col min="2" max="2" width="13.21875" customWidth="1"/>
    <col min="3" max="3" width="9.109375" style="27"/>
  </cols>
  <sheetData>
    <row r="1" spans="1:5" x14ac:dyDescent="0.25">
      <c r="A1" s="90" t="s">
        <v>221</v>
      </c>
      <c r="B1" s="90"/>
    </row>
    <row r="2" spans="1:5" x14ac:dyDescent="0.25">
      <c r="C2" s="15"/>
    </row>
    <row r="5" spans="1:5" x14ac:dyDescent="0.25">
      <c r="A5" s="14" t="s">
        <v>259</v>
      </c>
      <c r="B5" s="58">
        <v>121407423.47</v>
      </c>
      <c r="E5" s="34" t="s">
        <v>255</v>
      </c>
    </row>
    <row r="6" spans="1:5" ht="13.8" thickBot="1" x14ac:dyDescent="0.3">
      <c r="A6" s="59"/>
      <c r="B6" s="60"/>
    </row>
    <row r="7" spans="1:5" x14ac:dyDescent="0.25">
      <c r="A7" s="14" t="s">
        <v>260</v>
      </c>
      <c r="B7" s="16">
        <f>SUM(B5:B6)</f>
        <v>121407423.47</v>
      </c>
      <c r="C7" s="61" t="s">
        <v>222</v>
      </c>
    </row>
    <row r="8" spans="1:5" x14ac:dyDescent="0.25">
      <c r="B8" s="16"/>
    </row>
    <row r="9" spans="1:5" x14ac:dyDescent="0.25">
      <c r="A9" s="14" t="s">
        <v>261</v>
      </c>
      <c r="B9" s="16">
        <v>101685553.68000001</v>
      </c>
      <c r="E9" s="34" t="s">
        <v>254</v>
      </c>
    </row>
    <row r="10" spans="1:5" ht="13.8" thickBot="1" x14ac:dyDescent="0.3">
      <c r="A10" s="59"/>
      <c r="B10" s="60"/>
    </row>
    <row r="11" spans="1:5" x14ac:dyDescent="0.25">
      <c r="A11" s="14" t="s">
        <v>262</v>
      </c>
      <c r="B11" s="16">
        <f>SUM(B9:B10)</f>
        <v>101685553.68000001</v>
      </c>
      <c r="C11" s="61" t="s">
        <v>223</v>
      </c>
    </row>
    <row r="12" spans="1:5" x14ac:dyDescent="0.25">
      <c r="B12" s="16"/>
    </row>
    <row r="13" spans="1:5" x14ac:dyDescent="0.25">
      <c r="A13" s="14" t="s">
        <v>0</v>
      </c>
      <c r="B13" s="16">
        <f>B7-B11</f>
        <v>19721869.789999992</v>
      </c>
      <c r="C13" s="27" t="s">
        <v>224</v>
      </c>
    </row>
    <row r="14" spans="1:5" x14ac:dyDescent="0.25">
      <c r="A14" s="62" t="s">
        <v>216</v>
      </c>
      <c r="B14" s="63">
        <f>reconcile!W22</f>
        <v>19721869.790000007</v>
      </c>
      <c r="C14" s="15"/>
    </row>
    <row r="15" spans="1:5" x14ac:dyDescent="0.25">
      <c r="A15" s="14" t="s">
        <v>217</v>
      </c>
      <c r="B15" s="16">
        <f>B13-B14</f>
        <v>0</v>
      </c>
    </row>
    <row r="16" spans="1:5" hidden="1" x14ac:dyDescent="0.25">
      <c r="B16" s="16"/>
    </row>
    <row r="17" spans="1:3" hidden="1" x14ac:dyDescent="0.25"/>
    <row r="18" spans="1:3" hidden="1" x14ac:dyDescent="0.25">
      <c r="B18" s="16"/>
    </row>
    <row r="19" spans="1:3" hidden="1" x14ac:dyDescent="0.25">
      <c r="B19" s="16"/>
    </row>
    <row r="20" spans="1:3" hidden="1" x14ac:dyDescent="0.25">
      <c r="B20" s="16"/>
    </row>
    <row r="21" spans="1:3" hidden="1" x14ac:dyDescent="0.25">
      <c r="B21" s="16"/>
    </row>
    <row r="22" spans="1:3" hidden="1" x14ac:dyDescent="0.25">
      <c r="B22" s="16"/>
    </row>
    <row r="23" spans="1:3" hidden="1" x14ac:dyDescent="0.25">
      <c r="B23" s="16"/>
    </row>
    <row r="24" spans="1:3" hidden="1" x14ac:dyDescent="0.25">
      <c r="B24" s="16"/>
    </row>
    <row r="25" spans="1:3" hidden="1" x14ac:dyDescent="0.25">
      <c r="B25" s="16"/>
    </row>
    <row r="26" spans="1:3" hidden="1" x14ac:dyDescent="0.25">
      <c r="B26" s="16"/>
    </row>
    <row r="27" spans="1:3" hidden="1" x14ac:dyDescent="0.25">
      <c r="A27" s="14" t="s">
        <v>218</v>
      </c>
      <c r="B27" s="16">
        <f>SUM(B18:B25)</f>
        <v>0</v>
      </c>
    </row>
    <row r="29" spans="1:3" x14ac:dyDescent="0.25">
      <c r="A29" t="s">
        <v>219</v>
      </c>
      <c r="B29" s="16">
        <f>B13-B27</f>
        <v>19721869.789999992</v>
      </c>
      <c r="C29" s="61" t="s">
        <v>225</v>
      </c>
    </row>
    <row r="31" spans="1:3" x14ac:dyDescent="0.25">
      <c r="A31" t="s">
        <v>226</v>
      </c>
      <c r="B31" s="16">
        <f>B7+B29</f>
        <v>141129293.25999999</v>
      </c>
      <c r="C31" s="15" t="s">
        <v>237</v>
      </c>
    </row>
    <row r="32" spans="1:3" x14ac:dyDescent="0.25">
      <c r="A32" t="s">
        <v>220</v>
      </c>
      <c r="B32" s="64">
        <f>'Summary of Fixed Costs'!AJ172</f>
        <v>141129293.26000005</v>
      </c>
    </row>
    <row r="34" spans="1:2" x14ac:dyDescent="0.25">
      <c r="A34" s="14" t="s">
        <v>217</v>
      </c>
      <c r="B34" s="16">
        <f>B31-B32</f>
        <v>0</v>
      </c>
    </row>
  </sheetData>
  <mergeCells count="1">
    <mergeCell ref="A1:B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31"/>
  <sheetViews>
    <sheetView zoomScaleNormal="100" workbookViewId="0">
      <pane xSplit="4" ySplit="2" topLeftCell="E3" activePane="bottomRight" state="frozen"/>
      <selection activeCell="AJ169" sqref="AJ169"/>
      <selection pane="topRight" activeCell="AJ169" sqref="AJ169"/>
      <selection pane="bottomLeft" activeCell="AJ169" sqref="AJ169"/>
      <selection pane="bottomRight" activeCell="AJ169" sqref="AJ169"/>
    </sheetView>
  </sheetViews>
  <sheetFormatPr defaultRowHeight="13.2" x14ac:dyDescent="0.25"/>
  <cols>
    <col min="1" max="3" width="3" customWidth="1"/>
    <col min="4" max="4" width="37.44140625" bestFit="1" customWidth="1"/>
    <col min="5" max="5" width="13.88671875" customWidth="1"/>
    <col min="6" max="6" width="14.44140625" customWidth="1"/>
    <col min="7" max="7" width="14" customWidth="1"/>
    <col min="8" max="8" width="3.44140625" customWidth="1"/>
    <col min="9" max="9" width="12.33203125" customWidth="1"/>
    <col min="10" max="10" width="14.6640625" bestFit="1" customWidth="1"/>
    <col min="11" max="11" width="24.109375" customWidth="1"/>
    <col min="12" max="12" width="2" customWidth="1"/>
    <col min="13" max="13" width="17.5546875" hidden="1" customWidth="1"/>
    <col min="14" max="14" width="18" hidden="1" customWidth="1"/>
    <col min="15" max="15" width="13.33203125" hidden="1" customWidth="1"/>
    <col min="16" max="16" width="1.88671875" customWidth="1"/>
    <col min="17" max="17" width="1.6640625" customWidth="1"/>
    <col min="18" max="18" width="3.88671875" customWidth="1"/>
    <col min="19" max="19" width="5.33203125" customWidth="1"/>
    <col min="20" max="20" width="18.109375" bestFit="1" customWidth="1"/>
    <col min="21" max="21" width="14.109375" bestFit="1" customWidth="1"/>
    <col min="22" max="22" width="12.88671875" bestFit="1" customWidth="1"/>
    <col min="23" max="23" width="16.109375" style="11" bestFit="1" customWidth="1"/>
    <col min="24" max="24" width="14.5546875" style="11" bestFit="1" customWidth="1"/>
    <col min="25" max="25" width="13.5546875" style="28" hidden="1" customWidth="1"/>
    <col min="26" max="26" width="14.5546875" style="11" bestFit="1" customWidth="1"/>
  </cols>
  <sheetData>
    <row r="1" spans="1:26" x14ac:dyDescent="0.25">
      <c r="E1" s="91" t="s">
        <v>252</v>
      </c>
      <c r="F1" s="92"/>
      <c r="G1" s="92"/>
      <c r="H1" s="12"/>
      <c r="I1" s="91" t="s">
        <v>253</v>
      </c>
      <c r="J1" s="92"/>
      <c r="K1" s="92"/>
      <c r="M1" s="93"/>
      <c r="N1" s="93"/>
      <c r="O1" s="93"/>
      <c r="P1" s="12"/>
      <c r="R1" s="90" t="s">
        <v>192</v>
      </c>
      <c r="S1" s="90"/>
      <c r="T1" s="93"/>
      <c r="U1" s="93"/>
      <c r="W1" s="73" t="s">
        <v>197</v>
      </c>
    </row>
    <row r="2" spans="1:26" x14ac:dyDescent="0.25">
      <c r="A2" s="14" t="s">
        <v>10</v>
      </c>
      <c r="B2" t="s">
        <v>9</v>
      </c>
      <c r="C2" t="s">
        <v>10</v>
      </c>
      <c r="E2" s="12" t="s">
        <v>6</v>
      </c>
      <c r="F2" s="12" t="s">
        <v>7</v>
      </c>
      <c r="G2" s="12" t="s">
        <v>8</v>
      </c>
      <c r="H2" s="12"/>
      <c r="I2" s="12" t="s">
        <v>6</v>
      </c>
      <c r="J2" s="12" t="s">
        <v>7</v>
      </c>
      <c r="K2" s="12" t="s">
        <v>8</v>
      </c>
      <c r="M2" s="12"/>
      <c r="N2" s="12"/>
      <c r="O2" s="12"/>
      <c r="P2" s="12"/>
      <c r="R2" s="12"/>
      <c r="S2" s="12"/>
      <c r="T2" s="15" t="s">
        <v>193</v>
      </c>
      <c r="U2" s="15" t="s">
        <v>194</v>
      </c>
      <c r="V2" s="15"/>
      <c r="W2" s="73" t="s">
        <v>198</v>
      </c>
      <c r="X2" s="72" t="s">
        <v>199</v>
      </c>
      <c r="Y2" s="30" t="s">
        <v>200</v>
      </c>
      <c r="Z2" s="72" t="s">
        <v>8</v>
      </c>
    </row>
    <row r="3" spans="1:26" x14ac:dyDescent="0.25">
      <c r="A3">
        <v>3</v>
      </c>
      <c r="B3">
        <v>3</v>
      </c>
      <c r="C3">
        <v>2</v>
      </c>
      <c r="D3" s="10" t="s">
        <v>164</v>
      </c>
      <c r="E3" s="35">
        <v>3651671.72</v>
      </c>
      <c r="F3" s="13">
        <f>'Roll Forward Calculation'!D173</f>
        <v>3651671.7199999997</v>
      </c>
      <c r="G3" s="9">
        <f>F3-E3</f>
        <v>0</v>
      </c>
      <c r="I3" s="35">
        <v>1698325.23</v>
      </c>
      <c r="J3" s="13">
        <f>'Roll Forward Calculation'!E173</f>
        <v>1698325.23</v>
      </c>
      <c r="K3" s="9">
        <f>J3-I3</f>
        <v>0</v>
      </c>
      <c r="M3" s="13"/>
      <c r="R3" s="27">
        <v>6</v>
      </c>
      <c r="S3">
        <v>2</v>
      </c>
      <c r="T3" s="9">
        <f>VLOOKUP("Total",'Roll Forward Calculation'!$B:$BS,R3,FALSE)</f>
        <v>-255021.25999999954</v>
      </c>
      <c r="U3" s="9">
        <f>VLOOKUP("Total",'Summary of Fixed Costs'!$A:$AJ,S3,FALSE)</f>
        <v>-255021.25999999954</v>
      </c>
      <c r="V3" s="9">
        <f>U3-T3</f>
        <v>0</v>
      </c>
      <c r="W3" s="11">
        <f>I3-E3-Y3</f>
        <v>-1953346.4900000002</v>
      </c>
      <c r="X3" s="11">
        <f>VLOOKUP("Total",'Summary of Roll Forwards'!$A:$AJ,S3,FALSE)</f>
        <v>-1953346.4900000002</v>
      </c>
      <c r="Y3" s="28">
        <v>0</v>
      </c>
      <c r="Z3" s="11">
        <f>W3-X3</f>
        <v>0</v>
      </c>
    </row>
    <row r="4" spans="1:26" x14ac:dyDescent="0.25">
      <c r="A4">
        <v>4</v>
      </c>
      <c r="B4">
        <v>4</v>
      </c>
      <c r="C4">
        <v>3</v>
      </c>
      <c r="D4" s="10" t="s">
        <v>4</v>
      </c>
      <c r="E4" s="35">
        <v>2170615.16</v>
      </c>
      <c r="F4" s="13">
        <f>'Roll Forward Calculation'!H173</f>
        <v>2170615.1599999992</v>
      </c>
      <c r="G4" s="9">
        <f t="shared" ref="G4:G21" si="0">F4-E4</f>
        <v>0</v>
      </c>
      <c r="I4" s="35">
        <v>2903881.57</v>
      </c>
      <c r="J4" s="36">
        <f>'Roll Forward Calculation'!I173</f>
        <v>2903881.5700000017</v>
      </c>
      <c r="K4" s="9">
        <f t="shared" ref="K4:K21" si="1">J4-I4</f>
        <v>0</v>
      </c>
      <c r="M4" s="9"/>
      <c r="N4" s="9"/>
      <c r="O4" s="9"/>
      <c r="P4" s="9"/>
      <c r="R4" s="27">
        <v>10</v>
      </c>
      <c r="S4">
        <v>4</v>
      </c>
      <c r="T4" s="9">
        <f>VLOOKUP("Total",'Roll Forward Calculation'!$B:$BS,R4,FALSE)</f>
        <v>3637147.9800000018</v>
      </c>
      <c r="U4" s="9">
        <f>VLOOKUP("Total",'Summary of Fixed Costs'!$A:$AJ,S4,FALSE)</f>
        <v>3637147.9800000018</v>
      </c>
      <c r="V4" s="9">
        <f t="shared" ref="V4:V21" si="2">U4-T4</f>
        <v>0</v>
      </c>
      <c r="W4" s="11">
        <f>I4-E4-Y4</f>
        <v>733266.40999999968</v>
      </c>
      <c r="X4" s="11">
        <f>VLOOKUP("Total",'Summary of Roll Forwards'!$A:$AJ,S4,FALSE)</f>
        <v>733266.4099999998</v>
      </c>
      <c r="Y4" s="29">
        <v>0</v>
      </c>
      <c r="Z4" s="11">
        <f t="shared" ref="Z4:Z21" si="3">W4-X4</f>
        <v>0</v>
      </c>
    </row>
    <row r="5" spans="1:26" x14ac:dyDescent="0.25">
      <c r="B5">
        <v>5</v>
      </c>
      <c r="C5">
        <v>4</v>
      </c>
      <c r="D5" s="10" t="s">
        <v>161</v>
      </c>
      <c r="E5" s="64"/>
      <c r="G5" s="9">
        <f t="shared" si="0"/>
        <v>0</v>
      </c>
      <c r="I5" s="35">
        <v>0</v>
      </c>
      <c r="J5" s="36"/>
      <c r="K5" s="9">
        <f t="shared" si="1"/>
        <v>0</v>
      </c>
      <c r="M5" s="9"/>
      <c r="N5" s="9"/>
      <c r="O5" s="9"/>
      <c r="P5" s="9"/>
      <c r="R5" s="27"/>
      <c r="T5" s="9"/>
      <c r="U5" s="9"/>
      <c r="V5" s="9">
        <f t="shared" si="2"/>
        <v>0</v>
      </c>
      <c r="Z5" s="11">
        <f t="shared" si="3"/>
        <v>0</v>
      </c>
    </row>
    <row r="6" spans="1:26" x14ac:dyDescent="0.25">
      <c r="B6">
        <v>6</v>
      </c>
      <c r="C6">
        <v>6</v>
      </c>
      <c r="D6" s="10" t="s">
        <v>162</v>
      </c>
      <c r="E6" s="64"/>
      <c r="G6" s="9">
        <f t="shared" si="0"/>
        <v>0</v>
      </c>
      <c r="I6" s="35">
        <v>0</v>
      </c>
      <c r="J6" s="36">
        <f>'Roll Forward Calculation'!M173</f>
        <v>0</v>
      </c>
      <c r="K6" s="9">
        <f t="shared" si="1"/>
        <v>0</v>
      </c>
      <c r="M6" s="9"/>
      <c r="N6" s="9"/>
      <c r="O6" s="9"/>
      <c r="P6" s="9"/>
      <c r="R6" s="27">
        <v>14</v>
      </c>
      <c r="S6">
        <v>6</v>
      </c>
      <c r="T6" s="9">
        <f>VLOOKUP("Total",'Roll Forward Calculation'!$B:$BS,R6,FALSE)</f>
        <v>0</v>
      </c>
      <c r="U6" s="9">
        <f>VLOOKUP("Total",'Summary of Fixed Costs'!$A:$AJ,S6,FALSE)</f>
        <v>0</v>
      </c>
      <c r="V6" s="9">
        <f t="shared" si="2"/>
        <v>0</v>
      </c>
      <c r="W6" s="11">
        <f>I6-E6</f>
        <v>0</v>
      </c>
      <c r="X6" s="11">
        <f>VLOOKUP("Total",'Summary of Roll Forwards'!$A:$AJ,S6,FALSE)</f>
        <v>0</v>
      </c>
      <c r="Z6" s="11">
        <f t="shared" si="3"/>
        <v>0</v>
      </c>
    </row>
    <row r="7" spans="1:26" x14ac:dyDescent="0.25">
      <c r="B7">
        <v>8</v>
      </c>
      <c r="C7">
        <v>7</v>
      </c>
      <c r="D7" s="10" t="s">
        <v>163</v>
      </c>
      <c r="E7" s="64"/>
      <c r="G7" s="9">
        <f t="shared" si="0"/>
        <v>0</v>
      </c>
      <c r="I7" s="35">
        <v>0</v>
      </c>
      <c r="J7" s="36"/>
      <c r="K7" s="9">
        <f t="shared" si="1"/>
        <v>0</v>
      </c>
      <c r="M7" s="9"/>
      <c r="N7" s="9"/>
      <c r="O7" s="9"/>
      <c r="P7" s="9"/>
      <c r="R7" s="27"/>
      <c r="T7" s="9"/>
      <c r="V7" s="9">
        <f t="shared" si="2"/>
        <v>0</v>
      </c>
      <c r="Z7" s="11">
        <f t="shared" si="3"/>
        <v>0</v>
      </c>
    </row>
    <row r="8" spans="1:26" x14ac:dyDescent="0.25">
      <c r="B8">
        <v>9</v>
      </c>
      <c r="C8">
        <v>5</v>
      </c>
      <c r="D8" s="10" t="s">
        <v>166</v>
      </c>
      <c r="E8" s="64"/>
      <c r="G8" s="9">
        <f t="shared" si="0"/>
        <v>0</v>
      </c>
      <c r="I8" s="35">
        <v>0</v>
      </c>
      <c r="J8" s="36">
        <f>'Roll Forward Calculation'!Q173</f>
        <v>0</v>
      </c>
      <c r="K8" s="9">
        <f t="shared" si="1"/>
        <v>0</v>
      </c>
      <c r="M8" s="9"/>
      <c r="N8" s="9"/>
      <c r="O8" s="9"/>
      <c r="P8" s="9"/>
      <c r="R8" s="27">
        <f>R6+4</f>
        <v>18</v>
      </c>
      <c r="S8">
        <f>S6+2</f>
        <v>8</v>
      </c>
      <c r="T8" s="9">
        <f>VLOOKUP("Total",'Roll Forward Calculation'!$B:$BS,R8,FALSE)</f>
        <v>0</v>
      </c>
      <c r="U8" s="9">
        <f>VLOOKUP("Total",'Summary of Fixed Costs'!$A:$AJ,S8,FALSE)</f>
        <v>0</v>
      </c>
      <c r="V8" s="9">
        <f t="shared" si="2"/>
        <v>0</v>
      </c>
      <c r="W8" s="11">
        <f t="shared" ref="W8:W9" si="4">I8-E8</f>
        <v>0</v>
      </c>
      <c r="X8" s="11">
        <f>VLOOKUP("Total",'Summary of Roll Forwards'!$A:$AJ,S8,FALSE)</f>
        <v>0</v>
      </c>
      <c r="Z8" s="11">
        <f t="shared" si="3"/>
        <v>0</v>
      </c>
    </row>
    <row r="9" spans="1:26" x14ac:dyDescent="0.25">
      <c r="A9">
        <v>10</v>
      </c>
      <c r="B9">
        <v>10</v>
      </c>
      <c r="D9" s="14" t="s">
        <v>247</v>
      </c>
      <c r="E9" s="35">
        <v>1188.01</v>
      </c>
      <c r="F9" s="9">
        <f>'Roll Forward Calculation'!T173</f>
        <v>1188.01</v>
      </c>
      <c r="G9" s="9">
        <f t="shared" si="0"/>
        <v>0</v>
      </c>
      <c r="I9" s="35">
        <v>0</v>
      </c>
      <c r="J9" s="36">
        <f>'Roll Forward Calculation'!U173</f>
        <v>0</v>
      </c>
      <c r="K9" s="9">
        <f t="shared" si="1"/>
        <v>0</v>
      </c>
      <c r="M9" s="9"/>
      <c r="N9" s="9"/>
      <c r="O9" s="9"/>
      <c r="P9" s="9"/>
      <c r="R9" s="27">
        <f>R8+4</f>
        <v>22</v>
      </c>
      <c r="S9">
        <f>S8+2</f>
        <v>10</v>
      </c>
      <c r="T9" s="9">
        <f>VLOOKUP("Total",'Roll Forward Calculation'!$B:$BS,R9,FALSE)</f>
        <v>-1188.01</v>
      </c>
      <c r="U9" s="9">
        <f>VLOOKUP("Total",'Summary of Fixed Costs'!$A:$AJ,S9,FALSE)</f>
        <v>-1188.01</v>
      </c>
      <c r="V9" s="9">
        <f t="shared" si="2"/>
        <v>0</v>
      </c>
      <c r="W9" s="11">
        <f t="shared" si="4"/>
        <v>-1188.01</v>
      </c>
      <c r="X9" s="11">
        <f>VLOOKUP("Total",'Summary of Roll Forwards'!$A:$AJ,S9,FALSE)</f>
        <v>-1188.01</v>
      </c>
      <c r="Z9" s="11">
        <f t="shared" si="3"/>
        <v>0</v>
      </c>
    </row>
    <row r="10" spans="1:26" x14ac:dyDescent="0.25">
      <c r="A10">
        <v>11</v>
      </c>
      <c r="B10">
        <v>11</v>
      </c>
      <c r="C10">
        <v>9</v>
      </c>
      <c r="D10" s="10" t="s">
        <v>14</v>
      </c>
      <c r="E10" s="35">
        <v>12912747.25</v>
      </c>
      <c r="F10" s="9">
        <f>'Roll Forward Calculation'!X173</f>
        <v>12912747.250000017</v>
      </c>
      <c r="G10" s="9">
        <f t="shared" si="0"/>
        <v>1.6763806343078613E-8</v>
      </c>
      <c r="I10" s="35">
        <v>14938049.07</v>
      </c>
      <c r="J10" s="9">
        <f>'Roll Forward Calculation'!Y173</f>
        <v>14938049.069999982</v>
      </c>
      <c r="K10" s="9">
        <f t="shared" si="1"/>
        <v>-1.862645149230957E-8</v>
      </c>
      <c r="M10" s="9"/>
      <c r="N10" s="9"/>
      <c r="O10" s="9"/>
      <c r="P10" s="9"/>
      <c r="R10" s="27">
        <f>R9+4</f>
        <v>26</v>
      </c>
      <c r="S10">
        <f>S9+2</f>
        <v>12</v>
      </c>
      <c r="T10" s="9">
        <f>VLOOKUP("Total",'Roll Forward Calculation'!$B:$BS,R10,FALSE)</f>
        <v>16963350.889999993</v>
      </c>
      <c r="U10" s="9">
        <f>VLOOKUP("Total",'Summary of Fixed Costs'!$A:$AJ,S10,FALSE)</f>
        <v>16963350.889999993</v>
      </c>
      <c r="V10" s="9">
        <f t="shared" si="2"/>
        <v>0</v>
      </c>
      <c r="W10" s="11">
        <f>I10-E10</f>
        <v>2025301.8200000003</v>
      </c>
      <c r="X10" s="11">
        <f>VLOOKUP("Total",'Summary of Roll Forwards'!$A:$AJ,S10,FALSE)</f>
        <v>2025301.82</v>
      </c>
      <c r="Z10" s="11">
        <f t="shared" si="3"/>
        <v>0</v>
      </c>
    </row>
    <row r="11" spans="1:26" x14ac:dyDescent="0.25">
      <c r="A11">
        <f>A10+1</f>
        <v>12</v>
      </c>
      <c r="B11">
        <v>12</v>
      </c>
      <c r="C11">
        <v>10</v>
      </c>
      <c r="D11" s="10" t="s">
        <v>15</v>
      </c>
      <c r="E11" s="35">
        <v>11644503.18</v>
      </c>
      <c r="F11" s="9">
        <f>'Roll Forward Calculation'!AB173</f>
        <v>11644503.17999999</v>
      </c>
      <c r="G11" s="9">
        <f t="shared" si="0"/>
        <v>0</v>
      </c>
      <c r="I11" s="35">
        <v>9015194.2300000004</v>
      </c>
      <c r="J11" s="9">
        <f>'Roll Forward Calculation'!AC173</f>
        <v>9015194.2299999967</v>
      </c>
      <c r="K11" s="9">
        <f t="shared" si="1"/>
        <v>0</v>
      </c>
      <c r="M11" s="9"/>
      <c r="N11" s="9"/>
      <c r="O11" s="9"/>
      <c r="P11" s="9"/>
      <c r="R11" s="27">
        <f>R10+4</f>
        <v>30</v>
      </c>
      <c r="S11">
        <f>S10+2</f>
        <v>14</v>
      </c>
      <c r="T11" s="9">
        <f>VLOOKUP("Total",'Roll Forward Calculation'!$B:$BS,R11,FALSE)</f>
        <v>6385885.2799999984</v>
      </c>
      <c r="U11" s="9">
        <f>VLOOKUP("Total",'Summary of Fixed Costs'!$A:$AJ,S11,FALSE)</f>
        <v>6385885.2799999984</v>
      </c>
      <c r="V11" s="9">
        <f t="shared" si="2"/>
        <v>0</v>
      </c>
      <c r="W11" s="11">
        <f t="shared" ref="W11:W21" si="5">I11-E11</f>
        <v>-2629308.9499999993</v>
      </c>
      <c r="X11" s="11">
        <f>VLOOKUP("Total",'Summary of Roll Forwards'!$A:$AJ,S11,FALSE)</f>
        <v>-2629308.9500000016</v>
      </c>
      <c r="Z11" s="11">
        <f t="shared" si="3"/>
        <v>0</v>
      </c>
    </row>
    <row r="12" spans="1:26" x14ac:dyDescent="0.25">
      <c r="A12">
        <f t="shared" ref="A12:A19" si="6">A11+1</f>
        <v>13</v>
      </c>
      <c r="B12">
        <v>13</v>
      </c>
      <c r="C12">
        <v>11</v>
      </c>
      <c r="D12" s="10" t="s">
        <v>16</v>
      </c>
      <c r="E12" s="35">
        <v>3445998.56</v>
      </c>
      <c r="F12" s="9">
        <f>'Roll Forward Calculation'!AF173</f>
        <v>3445998.56</v>
      </c>
      <c r="G12" s="9">
        <f t="shared" si="0"/>
        <v>0</v>
      </c>
      <c r="I12" s="35">
        <v>3947418.43</v>
      </c>
      <c r="J12" s="9">
        <f>'Roll Forward Calculation'!AG173</f>
        <v>3947418.43</v>
      </c>
      <c r="K12" s="9">
        <f t="shared" si="1"/>
        <v>0</v>
      </c>
      <c r="M12" s="9"/>
      <c r="N12" s="9"/>
      <c r="O12" s="9"/>
      <c r="P12" s="9"/>
      <c r="R12" s="27">
        <f t="shared" ref="R12:R19" si="7">R11+4</f>
        <v>34</v>
      </c>
      <c r="S12">
        <f t="shared" ref="S12:S19" si="8">S11+2</f>
        <v>16</v>
      </c>
      <c r="T12" s="9">
        <f>VLOOKUP("Total",'Roll Forward Calculation'!$B:$BS,R12,FALSE)</f>
        <v>4448838.3</v>
      </c>
      <c r="U12" s="9">
        <f>VLOOKUP("Total",'Summary of Fixed Costs'!$A:$AJ,S12,FALSE)</f>
        <v>4448838.3</v>
      </c>
      <c r="V12" s="9">
        <f t="shared" si="2"/>
        <v>0</v>
      </c>
      <c r="W12" s="11">
        <f t="shared" si="5"/>
        <v>501419.87000000011</v>
      </c>
      <c r="X12" s="11">
        <f>VLOOKUP("Total",'Summary of Roll Forwards'!$A:$AJ,S12,FALSE)</f>
        <v>501419.86999999982</v>
      </c>
      <c r="Z12" s="11">
        <f t="shared" si="3"/>
        <v>0</v>
      </c>
    </row>
    <row r="13" spans="1:26" x14ac:dyDescent="0.25">
      <c r="A13">
        <f t="shared" si="6"/>
        <v>14</v>
      </c>
      <c r="B13">
        <v>14</v>
      </c>
      <c r="C13">
        <v>12</v>
      </c>
      <c r="D13" s="10" t="s">
        <v>17</v>
      </c>
      <c r="E13" s="35">
        <v>54540.94</v>
      </c>
      <c r="F13" s="9">
        <f>'Roll Forward Calculation'!AJ173</f>
        <v>54540.939999999995</v>
      </c>
      <c r="G13" s="9">
        <f t="shared" si="0"/>
        <v>0</v>
      </c>
      <c r="I13" s="35">
        <v>71887.990000000005</v>
      </c>
      <c r="J13" s="9">
        <f>'Roll Forward Calculation'!AK173</f>
        <v>71887.989999999991</v>
      </c>
      <c r="K13" s="9">
        <f t="shared" si="1"/>
        <v>0</v>
      </c>
      <c r="M13" s="9"/>
      <c r="N13" s="9"/>
      <c r="O13" s="9"/>
      <c r="P13" s="9"/>
      <c r="R13" s="27">
        <f t="shared" si="7"/>
        <v>38</v>
      </c>
      <c r="S13">
        <f t="shared" si="8"/>
        <v>18</v>
      </c>
      <c r="T13" s="9">
        <f>VLOOKUP("Total",'Roll Forward Calculation'!$B:$BS,R13,FALSE)</f>
        <v>89235.040000000066</v>
      </c>
      <c r="U13" s="9">
        <f>VLOOKUP("Total",'Summary of Fixed Costs'!$A:$AJ,S13,FALSE)</f>
        <v>89235.040000000066</v>
      </c>
      <c r="V13" s="9">
        <f t="shared" si="2"/>
        <v>0</v>
      </c>
      <c r="W13" s="11">
        <f t="shared" si="5"/>
        <v>17347.050000000003</v>
      </c>
      <c r="X13" s="11">
        <f>VLOOKUP("Total",'Summary of Roll Forwards'!$A:$AJ,S13,FALSE)</f>
        <v>17347.050000000003</v>
      </c>
      <c r="Z13" s="11">
        <f t="shared" si="3"/>
        <v>0</v>
      </c>
    </row>
    <row r="14" spans="1:26" x14ac:dyDescent="0.25">
      <c r="A14">
        <f t="shared" si="6"/>
        <v>15</v>
      </c>
      <c r="B14">
        <v>15</v>
      </c>
      <c r="C14">
        <v>13</v>
      </c>
      <c r="D14" s="14" t="s">
        <v>232</v>
      </c>
      <c r="E14" s="35">
        <v>11427191.939999999</v>
      </c>
      <c r="F14" s="9">
        <f>'Roll Forward Calculation'!AN173</f>
        <v>11427191.940000007</v>
      </c>
      <c r="G14" s="9">
        <f>F14-E14</f>
        <v>0</v>
      </c>
      <c r="I14" s="35">
        <v>13388448.060000001</v>
      </c>
      <c r="J14" s="9">
        <f>'Roll Forward Calculation'!AO173</f>
        <v>13388448.060000004</v>
      </c>
      <c r="K14" s="9">
        <f t="shared" ref="K14:K20" si="9">J14-I14</f>
        <v>0</v>
      </c>
      <c r="M14" s="11"/>
      <c r="N14" s="11"/>
      <c r="O14" s="9"/>
      <c r="P14" s="9"/>
      <c r="R14" s="27">
        <f t="shared" si="7"/>
        <v>42</v>
      </c>
      <c r="S14">
        <f t="shared" si="8"/>
        <v>20</v>
      </c>
      <c r="T14" s="9">
        <f>VLOOKUP("Total",'Roll Forward Calculation'!$B:$BS,R14,FALSE)</f>
        <v>15349704.180000002</v>
      </c>
      <c r="U14" s="9">
        <f>VLOOKUP("Total",'Summary of Fixed Costs'!$A:$AJ,S14,FALSE)</f>
        <v>15349704.180000002</v>
      </c>
      <c r="V14" s="9">
        <f t="shared" si="2"/>
        <v>0</v>
      </c>
      <c r="W14" s="11">
        <f>I14-E14</f>
        <v>1961256.120000001</v>
      </c>
      <c r="X14" s="11">
        <f>VLOOKUP("Total",'Summary of Roll Forwards'!$A:$AJ,S14,FALSE)</f>
        <v>1961256.120000001</v>
      </c>
      <c r="Z14" s="11">
        <f t="shared" si="3"/>
        <v>0</v>
      </c>
    </row>
    <row r="15" spans="1:26" x14ac:dyDescent="0.25">
      <c r="A15">
        <f t="shared" si="6"/>
        <v>16</v>
      </c>
      <c r="B15">
        <v>16</v>
      </c>
      <c r="C15">
        <v>14</v>
      </c>
      <c r="D15" s="10" t="s">
        <v>18</v>
      </c>
      <c r="E15" s="35">
        <v>34372121.689999998</v>
      </c>
      <c r="F15" s="9">
        <f>'Roll Forward Calculation'!AR173</f>
        <v>34372121.690000013</v>
      </c>
      <c r="G15" s="9">
        <f t="shared" si="0"/>
        <v>0</v>
      </c>
      <c r="I15" s="35">
        <v>46142139.140000001</v>
      </c>
      <c r="J15" s="9">
        <f>'Roll Forward Calculation'!AS173</f>
        <v>46142139.139999978</v>
      </c>
      <c r="K15" s="9">
        <f t="shared" si="9"/>
        <v>0</v>
      </c>
      <c r="M15" s="9"/>
      <c r="N15" s="9"/>
      <c r="O15" s="9"/>
      <c r="P15" s="9"/>
      <c r="R15" s="27">
        <f t="shared" si="7"/>
        <v>46</v>
      </c>
      <c r="S15">
        <f t="shared" si="8"/>
        <v>22</v>
      </c>
      <c r="T15" s="9">
        <f>VLOOKUP("Total",'Roll Forward Calculation'!$B:$BS,R15,FALSE)</f>
        <v>57912156.590000018</v>
      </c>
      <c r="U15" s="9">
        <f>VLOOKUP("Total",'Summary of Fixed Costs'!$A:$AJ,S15,FALSE)</f>
        <v>57912156.590000018</v>
      </c>
      <c r="V15" s="9">
        <f t="shared" si="2"/>
        <v>0</v>
      </c>
      <c r="W15" s="11">
        <f>I15-E15</f>
        <v>11770017.450000003</v>
      </c>
      <c r="X15" s="11">
        <f>VLOOKUP("Total",'Summary of Roll Forwards'!$A:$AJ,S15,FALSE)</f>
        <v>11770017.449999997</v>
      </c>
      <c r="Z15" s="11">
        <f t="shared" si="3"/>
        <v>0</v>
      </c>
    </row>
    <row r="16" spans="1:26" x14ac:dyDescent="0.25">
      <c r="A16">
        <f t="shared" si="6"/>
        <v>17</v>
      </c>
      <c r="B16">
        <v>17</v>
      </c>
      <c r="C16">
        <v>15</v>
      </c>
      <c r="D16" s="10" t="s">
        <v>19</v>
      </c>
      <c r="E16" s="35">
        <v>4283559.05</v>
      </c>
      <c r="F16" s="9">
        <f>'Roll Forward Calculation'!AV173</f>
        <v>4283559.05</v>
      </c>
      <c r="G16" s="9">
        <f t="shared" si="0"/>
        <v>0</v>
      </c>
      <c r="I16" s="35">
        <v>5603025.9299999997</v>
      </c>
      <c r="J16" s="9">
        <f>'Roll Forward Calculation'!AW173</f>
        <v>5603025.9299999997</v>
      </c>
      <c r="K16" s="9">
        <f t="shared" si="9"/>
        <v>0</v>
      </c>
      <c r="M16" s="9"/>
      <c r="N16" s="9"/>
      <c r="O16" s="9"/>
      <c r="P16" s="9"/>
      <c r="R16" s="27">
        <f t="shared" si="7"/>
        <v>50</v>
      </c>
      <c r="S16">
        <f t="shared" si="8"/>
        <v>24</v>
      </c>
      <c r="T16" s="9">
        <f>VLOOKUP("Total",'Roll Forward Calculation'!$B:$BS,R16,FALSE)</f>
        <v>6922492.8099999996</v>
      </c>
      <c r="U16" s="9">
        <f>VLOOKUP("Total",'Summary of Fixed Costs'!$A:$AJ,S16,FALSE)</f>
        <v>6922492.8099999996</v>
      </c>
      <c r="V16" s="9">
        <f t="shared" si="2"/>
        <v>0</v>
      </c>
      <c r="W16" s="11">
        <f t="shared" si="5"/>
        <v>1319466.8799999999</v>
      </c>
      <c r="X16" s="11">
        <f>VLOOKUP("Total",'Summary of Roll Forwards'!$A:$AJ,S16,FALSE)</f>
        <v>1319466.8800000001</v>
      </c>
      <c r="Z16" s="11">
        <f t="shared" si="3"/>
        <v>0</v>
      </c>
    </row>
    <row r="17" spans="1:26" x14ac:dyDescent="0.25">
      <c r="A17">
        <f t="shared" si="6"/>
        <v>18</v>
      </c>
      <c r="B17">
        <v>18</v>
      </c>
      <c r="C17">
        <v>15</v>
      </c>
      <c r="D17" s="10" t="s">
        <v>20</v>
      </c>
      <c r="E17" s="35">
        <v>11801013.26</v>
      </c>
      <c r="F17" s="9">
        <f>'Roll Forward Calculation'!AZ173</f>
        <v>11801013.259999994</v>
      </c>
      <c r="G17" s="9">
        <f t="shared" si="0"/>
        <v>0</v>
      </c>
      <c r="I17" s="35">
        <v>14838624.76</v>
      </c>
      <c r="J17" s="9">
        <f>'Roll Forward Calculation'!BA173</f>
        <v>14838624.759999996</v>
      </c>
      <c r="K17" s="9">
        <f t="shared" si="9"/>
        <v>0</v>
      </c>
      <c r="N17" s="11"/>
      <c r="R17" s="27">
        <f t="shared" si="7"/>
        <v>54</v>
      </c>
      <c r="S17">
        <f t="shared" si="8"/>
        <v>26</v>
      </c>
      <c r="T17" s="9">
        <f>VLOOKUP("Total",'Roll Forward Calculation'!$B:$BT,R17,FALSE)</f>
        <v>17876236.25999999</v>
      </c>
      <c r="U17" s="9">
        <f>VLOOKUP("Total",'Summary of Fixed Costs'!$A:$AJ,S17,FALSE)</f>
        <v>17876236.25999999</v>
      </c>
      <c r="V17" s="9">
        <f t="shared" si="2"/>
        <v>0</v>
      </c>
      <c r="W17" s="11">
        <f t="shared" si="5"/>
        <v>3037611.5</v>
      </c>
      <c r="X17" s="11">
        <f>VLOOKUP("Total",'Summary of Roll Forwards'!$A:$AJ,S17,FALSE)</f>
        <v>3037611.5000000014</v>
      </c>
      <c r="Z17" s="11">
        <f t="shared" si="3"/>
        <v>0</v>
      </c>
    </row>
    <row r="18" spans="1:26" x14ac:dyDescent="0.25">
      <c r="A18">
        <f t="shared" si="6"/>
        <v>19</v>
      </c>
      <c r="B18">
        <v>19</v>
      </c>
      <c r="C18">
        <v>17</v>
      </c>
      <c r="D18" t="s">
        <v>21</v>
      </c>
      <c r="E18" s="35">
        <v>-5783913.5599999996</v>
      </c>
      <c r="F18" s="9">
        <f>'Roll Forward Calculation'!BD173</f>
        <v>-5783913.5600000005</v>
      </c>
      <c r="G18" s="9">
        <f t="shared" si="0"/>
        <v>0</v>
      </c>
      <c r="I18" s="35">
        <v>-4504978.41</v>
      </c>
      <c r="J18" s="9">
        <f>'Roll Forward Calculation'!BE173</f>
        <v>-4504978.410000002</v>
      </c>
      <c r="K18" s="9">
        <f t="shared" si="9"/>
        <v>0</v>
      </c>
      <c r="N18" s="9"/>
      <c r="R18" s="27">
        <f t="shared" si="7"/>
        <v>58</v>
      </c>
      <c r="S18">
        <f t="shared" si="8"/>
        <v>28</v>
      </c>
      <c r="T18" s="9">
        <f>VLOOKUP("Total",'Roll Forward Calculation'!$B:$BT,R18,FALSE)</f>
        <v>-3226043.2599999979</v>
      </c>
      <c r="U18" s="9">
        <f>VLOOKUP("Total",'Summary of Fixed Costs'!$A:$AJ,S18,FALSE)</f>
        <v>-3226043.2599999979</v>
      </c>
      <c r="V18" s="9">
        <f t="shared" si="2"/>
        <v>0</v>
      </c>
      <c r="W18" s="11">
        <f t="shared" si="5"/>
        <v>1278935.1499999994</v>
      </c>
      <c r="X18" s="11">
        <f>VLOOKUP("Total",'Summary of Roll Forwards'!$A:$AJ,S18,FALSE)</f>
        <v>1278935.1500000001</v>
      </c>
      <c r="Z18" s="11">
        <f t="shared" si="3"/>
        <v>0</v>
      </c>
    </row>
    <row r="19" spans="1:26" x14ac:dyDescent="0.25">
      <c r="A19">
        <f t="shared" si="6"/>
        <v>20</v>
      </c>
      <c r="B19">
        <v>20</v>
      </c>
      <c r="C19">
        <f>C18+1</f>
        <v>18</v>
      </c>
      <c r="D19" t="s">
        <v>22</v>
      </c>
      <c r="E19" s="35">
        <v>4533056.47</v>
      </c>
      <c r="F19" s="9">
        <f>'Roll Forward Calculation'!BH173</f>
        <v>4533056.47</v>
      </c>
      <c r="G19" s="9">
        <f t="shared" si="0"/>
        <v>0</v>
      </c>
      <c r="I19" s="35">
        <v>4021171.29</v>
      </c>
      <c r="J19" s="9">
        <f>'Roll Forward Calculation'!BI173</f>
        <v>4021171.29</v>
      </c>
      <c r="K19" s="9">
        <f t="shared" si="9"/>
        <v>0</v>
      </c>
      <c r="M19" s="16"/>
      <c r="R19" s="27">
        <f t="shared" si="7"/>
        <v>62</v>
      </c>
      <c r="S19">
        <f t="shared" si="8"/>
        <v>30</v>
      </c>
      <c r="T19" s="9">
        <f>VLOOKUP("Total",'Roll Forward Calculation'!$B:$BT,R19,FALSE)</f>
        <v>3509286.11</v>
      </c>
      <c r="U19" s="9">
        <f>VLOOKUP("Total",'Summary of Fixed Costs'!$A:$AJ,S19,FALSE)</f>
        <v>3509286.11</v>
      </c>
      <c r="V19" s="9">
        <f t="shared" si="2"/>
        <v>0</v>
      </c>
      <c r="W19" s="11">
        <f t="shared" si="5"/>
        <v>-511885.1799999997</v>
      </c>
      <c r="X19" s="11">
        <f>VLOOKUP("Total",'Summary of Roll Forwards'!$A:$AJ,S19,FALSE)</f>
        <v>-511885.17999999982</v>
      </c>
      <c r="Z19" s="11">
        <f t="shared" si="3"/>
        <v>0</v>
      </c>
    </row>
    <row r="20" spans="1:26" x14ac:dyDescent="0.25">
      <c r="A20">
        <v>21</v>
      </c>
      <c r="B20">
        <v>21</v>
      </c>
      <c r="D20" s="14" t="s">
        <v>249</v>
      </c>
      <c r="E20" s="35">
        <v>764993.54</v>
      </c>
      <c r="F20" s="9"/>
      <c r="G20" s="9"/>
      <c r="I20" s="35">
        <v>4286336.8600000003</v>
      </c>
      <c r="J20" s="9">
        <f>'Roll Forward Calculation'!BM173</f>
        <v>4286336.8599999985</v>
      </c>
      <c r="K20" s="9">
        <f t="shared" si="9"/>
        <v>0</v>
      </c>
      <c r="M20" s="16"/>
      <c r="R20" s="27">
        <v>66</v>
      </c>
      <c r="S20">
        <v>32</v>
      </c>
      <c r="T20" s="9">
        <f>VLOOKUP("Total",'Roll Forward Calculation'!$B:$BT,R20,FALSE)</f>
        <v>7807680.1799999997</v>
      </c>
      <c r="U20" s="9">
        <f>VLOOKUP("Total",'Summary of Fixed Costs'!$A:$AJ,S20,FALSE)</f>
        <v>7807680.1799999997</v>
      </c>
      <c r="V20" s="9">
        <f t="shared" si="2"/>
        <v>0</v>
      </c>
      <c r="W20" s="11">
        <f t="shared" ref="W20" si="10">I20-E20</f>
        <v>3521343.3200000003</v>
      </c>
      <c r="X20" s="11">
        <f>VLOOKUP("Total",'Summary of Roll Forwards'!$A:$AJ,S20,FALSE)</f>
        <v>3521343.319999998</v>
      </c>
      <c r="Z20" s="11">
        <f t="shared" si="3"/>
        <v>0</v>
      </c>
    </row>
    <row r="21" spans="1:26" x14ac:dyDescent="0.25">
      <c r="A21">
        <v>22</v>
      </c>
      <c r="B21">
        <v>22</v>
      </c>
      <c r="C21">
        <f>C19+1</f>
        <v>19</v>
      </c>
      <c r="D21" t="s">
        <v>23</v>
      </c>
      <c r="E21" s="35">
        <v>6406266.4699999997</v>
      </c>
      <c r="F21" s="9">
        <f>'Roll Forward Calculation'!BP173</f>
        <v>6406266.4700000025</v>
      </c>
      <c r="G21" s="9">
        <f t="shared" si="0"/>
        <v>0</v>
      </c>
      <c r="I21" s="35">
        <v>5057899.32</v>
      </c>
      <c r="J21" s="9">
        <f>'Roll Forward Calculation'!BQ173</f>
        <v>5057899.3200000012</v>
      </c>
      <c r="K21" s="9">
        <f t="shared" si="1"/>
        <v>0</v>
      </c>
      <c r="M21" s="16"/>
      <c r="R21" s="27">
        <v>70</v>
      </c>
      <c r="S21">
        <v>34</v>
      </c>
      <c r="T21" s="9">
        <f>VLOOKUP("Total",'Roll Forward Calculation'!$B:$BT,R21,FALSE)</f>
        <v>3709532.1700000004</v>
      </c>
      <c r="U21" s="9">
        <f>VLOOKUP("Total",'Summary of Fixed Costs'!$A:$AJ,S21,FALSE)</f>
        <v>3709532.1700000004</v>
      </c>
      <c r="V21" s="9">
        <f t="shared" si="2"/>
        <v>0</v>
      </c>
      <c r="W21" s="11">
        <f t="shared" si="5"/>
        <v>-1348367.1499999994</v>
      </c>
      <c r="X21" s="11">
        <f>VLOOKUP("Total",'Summary of Roll Forwards'!$A:$AJ,S21,FALSE)</f>
        <v>-1348367.1500000006</v>
      </c>
      <c r="Z21" s="11">
        <f t="shared" si="3"/>
        <v>0</v>
      </c>
    </row>
    <row r="22" spans="1:26" x14ac:dyDescent="0.25">
      <c r="M22" s="16"/>
      <c r="R22" s="27"/>
      <c r="T22" s="9">
        <f>'Roll Forward Calculation'!G173+'Roll Forward Calculation'!K173+'Roll Forward Calculation'!O173+'Roll Forward Calculation'!S173+'Roll Forward Calculation'!W173+'Roll Forward Calculation'!AA173+'Roll Forward Calculation'!AE173+'Roll Forward Calculation'!AI173+'Roll Forward Calculation'!AM173+'Roll Forward Calculation'!AU173+'Roll Forward Calculation'!AY173+'Roll Forward Calculation'!BC173+'Roll Forward Calculation'!AQ173+'Roll Forward Calculation'!BG173+'Roll Forward Calculation'!BK173+'Roll Forward Calculation'!BS173+'Roll Forward Calculation'!BO173</f>
        <v>141129293.26000002</v>
      </c>
      <c r="U22" s="9">
        <f>SUM(U3:U21)</f>
        <v>141129293.25999999</v>
      </c>
      <c r="V22" s="9">
        <f>U22-T22</f>
        <v>0</v>
      </c>
      <c r="W22" s="11">
        <f>SUM(W3:W21)</f>
        <v>19721869.790000007</v>
      </c>
      <c r="X22" s="11">
        <f>SUM(X3:X21)</f>
        <v>19721869.789999992</v>
      </c>
      <c r="Z22" s="11">
        <f>W22-X22</f>
        <v>0</v>
      </c>
    </row>
    <row r="23" spans="1:26" x14ac:dyDescent="0.25">
      <c r="M23" s="16"/>
      <c r="R23" s="27"/>
    </row>
    <row r="24" spans="1:26" x14ac:dyDescent="0.25">
      <c r="E24" s="34" t="s">
        <v>254</v>
      </c>
      <c r="I24" s="34" t="s">
        <v>255</v>
      </c>
      <c r="M24" s="16"/>
      <c r="R24" s="27"/>
    </row>
    <row r="25" spans="1:26" x14ac:dyDescent="0.25">
      <c r="K25" s="14"/>
      <c r="M25" s="16"/>
      <c r="R25" s="27"/>
    </row>
    <row r="26" spans="1:26" x14ac:dyDescent="0.25">
      <c r="K26" s="14"/>
      <c r="M26" s="16"/>
      <c r="R26" s="27"/>
    </row>
    <row r="27" spans="1:26" x14ac:dyDescent="0.25">
      <c r="K27" s="14"/>
      <c r="M27" s="16"/>
    </row>
    <row r="28" spans="1:26" x14ac:dyDescent="0.25">
      <c r="K28" s="14"/>
      <c r="M28" s="16"/>
    </row>
    <row r="29" spans="1:26" x14ac:dyDescent="0.25">
      <c r="K29" s="14"/>
      <c r="M29" s="16"/>
    </row>
    <row r="30" spans="1:26" x14ac:dyDescent="0.25">
      <c r="K30" s="14"/>
      <c r="M30" s="16"/>
    </row>
    <row r="31" spans="1:26" x14ac:dyDescent="0.25">
      <c r="K31" s="14"/>
      <c r="M31" s="16"/>
    </row>
  </sheetData>
  <mergeCells count="4">
    <mergeCell ref="E1:G1"/>
    <mergeCell ref="I1:K1"/>
    <mergeCell ref="M1:O1"/>
    <mergeCell ref="R1:U1"/>
  </mergeCells>
  <pageMargins left="0.7" right="0.7" top="0.75" bottom="0.75" header="0.3" footer="0.3"/>
  <pageSetup scale="43" orientation="portrait" r:id="rId1"/>
  <colBreaks count="1" manualBreakCount="1">
    <brk id="9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T191"/>
  <sheetViews>
    <sheetView zoomScaleNormal="100" zoomScaleSheetLayoutView="80" workbookViewId="0">
      <pane xSplit="2" ySplit="7" topLeftCell="BG139" activePane="bottomRight" state="frozen"/>
      <selection activeCell="AJ169" sqref="AJ169"/>
      <selection pane="topRight" activeCell="AJ169" sqref="AJ169"/>
      <selection pane="bottomLeft" activeCell="AJ169" sqref="AJ169"/>
      <selection pane="bottomRight" activeCell="AJ169" sqref="AJ169"/>
    </sheetView>
  </sheetViews>
  <sheetFormatPr defaultColWidth="9.109375" defaultRowHeight="10.199999999999999" x14ac:dyDescent="0.2"/>
  <cols>
    <col min="1" max="1" width="10" style="38" customWidth="1"/>
    <col min="2" max="2" width="31.21875" style="20" bestFit="1" customWidth="1"/>
    <col min="3" max="3" width="38.44140625" style="20" bestFit="1" customWidth="1"/>
    <col min="4" max="5" width="17.109375" style="1" bestFit="1" customWidth="1"/>
    <col min="6" max="43" width="15.6640625" style="1" customWidth="1"/>
    <col min="44" max="44" width="16.109375" style="1" customWidth="1"/>
    <col min="45" max="71" width="15.6640625" style="1" customWidth="1"/>
    <col min="72" max="72" width="9.88671875" style="1" bestFit="1" customWidth="1"/>
    <col min="73" max="16384" width="9.109375" style="1"/>
  </cols>
  <sheetData>
    <row r="1" spans="1:71" ht="13.2" x14ac:dyDescent="0.25">
      <c r="B1" s="20" t="s">
        <v>1</v>
      </c>
      <c r="C1" s="39"/>
      <c r="D1"/>
      <c r="E1"/>
      <c r="F1"/>
    </row>
    <row r="2" spans="1:71" x14ac:dyDescent="0.2">
      <c r="A2" s="40"/>
      <c r="BH2" s="41"/>
      <c r="BI2" s="41"/>
      <c r="BJ2" s="41"/>
      <c r="BK2" s="41"/>
    </row>
    <row r="3" spans="1:71" x14ac:dyDescent="0.2">
      <c r="D3" s="1">
        <v>3</v>
      </c>
      <c r="E3" s="1">
        <v>3</v>
      </c>
      <c r="H3" s="1">
        <v>4</v>
      </c>
      <c r="I3" s="1">
        <v>4</v>
      </c>
      <c r="L3" s="1">
        <v>6</v>
      </c>
      <c r="M3" s="1">
        <v>6</v>
      </c>
      <c r="P3" s="1">
        <v>9</v>
      </c>
      <c r="Q3" s="1">
        <v>9</v>
      </c>
      <c r="T3" s="1">
        <v>10</v>
      </c>
      <c r="U3" s="1">
        <v>10</v>
      </c>
      <c r="X3" s="1">
        <v>11</v>
      </c>
      <c r="Y3" s="1">
        <v>11</v>
      </c>
      <c r="AB3" s="1">
        <f>X3+1</f>
        <v>12</v>
      </c>
      <c r="AC3" s="1">
        <f>Y3+1</f>
        <v>12</v>
      </c>
      <c r="AF3" s="1">
        <f>AB3+1</f>
        <v>13</v>
      </c>
      <c r="AG3" s="1">
        <f>AC3+1</f>
        <v>13</v>
      </c>
      <c r="AJ3" s="1">
        <f>AF3+1</f>
        <v>14</v>
      </c>
      <c r="AK3" s="1">
        <f>AG3+1</f>
        <v>14</v>
      </c>
      <c r="AN3" s="1">
        <v>15</v>
      </c>
      <c r="AO3" s="1">
        <v>15</v>
      </c>
      <c r="AR3" s="1">
        <v>16</v>
      </c>
      <c r="AS3" s="1">
        <v>16</v>
      </c>
      <c r="AV3" s="1">
        <f>AR3+1</f>
        <v>17</v>
      </c>
      <c r="AW3" s="1">
        <f>AS3+1</f>
        <v>17</v>
      </c>
      <c r="AZ3" s="1">
        <f>AV3+1</f>
        <v>18</v>
      </c>
      <c r="BA3" s="1">
        <f>AW3+1</f>
        <v>18</v>
      </c>
      <c r="BD3" s="1">
        <v>19</v>
      </c>
      <c r="BE3" s="1">
        <f>BA3+1</f>
        <v>19</v>
      </c>
      <c r="BH3" s="1">
        <v>20</v>
      </c>
      <c r="BI3" s="1">
        <f>BE3+1</f>
        <v>20</v>
      </c>
      <c r="BL3" s="1">
        <v>21</v>
      </c>
      <c r="BM3" s="1">
        <v>21</v>
      </c>
      <c r="BP3" s="1">
        <v>22</v>
      </c>
      <c r="BQ3" s="1">
        <f>BI3+2</f>
        <v>22</v>
      </c>
    </row>
    <row r="4" spans="1:71" s="44" customFormat="1" ht="13.8" x14ac:dyDescent="0.25">
      <c r="A4" s="38"/>
      <c r="B4" s="37"/>
      <c r="C4" s="20"/>
      <c r="D4" s="94" t="s">
        <v>212</v>
      </c>
      <c r="E4" s="94"/>
      <c r="F4" s="42"/>
      <c r="G4" s="43"/>
      <c r="H4" s="94" t="s">
        <v>233</v>
      </c>
      <c r="I4" s="94"/>
      <c r="J4" s="42"/>
      <c r="K4" s="43"/>
      <c r="L4" s="94" t="s">
        <v>248</v>
      </c>
      <c r="M4" s="94"/>
      <c r="N4" s="43"/>
      <c r="O4" s="43"/>
      <c r="P4" s="94" t="s">
        <v>166</v>
      </c>
      <c r="Q4" s="94"/>
      <c r="R4" s="43"/>
      <c r="S4" s="43"/>
      <c r="T4" s="94" t="s">
        <v>247</v>
      </c>
      <c r="U4" s="94"/>
      <c r="V4" s="43"/>
      <c r="W4" s="43"/>
      <c r="X4" s="94" t="s">
        <v>14</v>
      </c>
      <c r="Y4" s="94"/>
      <c r="Z4" s="42"/>
      <c r="AA4" s="43"/>
      <c r="AB4" s="94" t="s">
        <v>15</v>
      </c>
      <c r="AC4" s="94"/>
      <c r="AD4" s="42"/>
      <c r="AE4" s="43"/>
      <c r="AF4" s="95" t="s">
        <v>16</v>
      </c>
      <c r="AG4" s="95"/>
      <c r="AH4" s="42"/>
      <c r="AI4" s="43"/>
      <c r="AJ4" s="96" t="s">
        <v>211</v>
      </c>
      <c r="AK4" s="96"/>
      <c r="AL4" s="42"/>
      <c r="AM4" s="43"/>
      <c r="AN4" s="95" t="s">
        <v>232</v>
      </c>
      <c r="AO4" s="95"/>
      <c r="AP4" s="42"/>
      <c r="AQ4" s="43"/>
      <c r="AR4" s="95" t="s">
        <v>230</v>
      </c>
      <c r="AS4" s="95"/>
      <c r="AT4" s="42"/>
      <c r="AU4" s="43"/>
      <c r="AV4" s="95" t="s">
        <v>19</v>
      </c>
      <c r="AW4" s="95"/>
      <c r="AX4" s="42"/>
      <c r="AY4" s="43"/>
      <c r="AZ4" s="95" t="s">
        <v>231</v>
      </c>
      <c r="BA4" s="95"/>
      <c r="BB4" s="42"/>
      <c r="BC4" s="43"/>
      <c r="BD4" s="94" t="s">
        <v>21</v>
      </c>
      <c r="BE4" s="94"/>
      <c r="BF4" s="42"/>
      <c r="BG4" s="43"/>
      <c r="BH4" s="94" t="s">
        <v>22</v>
      </c>
      <c r="BI4" s="94"/>
      <c r="BJ4" s="42"/>
      <c r="BK4" s="43"/>
      <c r="BL4" s="71" t="s">
        <v>249</v>
      </c>
      <c r="BM4" s="71"/>
      <c r="BN4" s="42"/>
      <c r="BP4" s="94" t="s">
        <v>23</v>
      </c>
      <c r="BQ4" s="94"/>
      <c r="BR4" s="42"/>
    </row>
    <row r="5" spans="1:71" s="46" customFormat="1" ht="15.6" x14ac:dyDescent="0.3">
      <c r="A5" s="45"/>
      <c r="B5" s="33"/>
      <c r="C5" s="33"/>
      <c r="D5" s="68"/>
      <c r="E5" s="68"/>
      <c r="F5" s="68"/>
      <c r="G5" s="67" t="s">
        <v>257</v>
      </c>
      <c r="H5" s="68"/>
      <c r="I5" s="68"/>
      <c r="J5" s="68"/>
      <c r="K5" s="67" t="s">
        <v>257</v>
      </c>
      <c r="L5" s="68"/>
      <c r="M5" s="68"/>
      <c r="N5" s="68"/>
      <c r="O5" s="67" t="s">
        <v>257</v>
      </c>
      <c r="P5" s="68"/>
      <c r="Q5" s="68"/>
      <c r="R5" s="68"/>
      <c r="S5" s="67" t="s">
        <v>257</v>
      </c>
      <c r="T5" s="68"/>
      <c r="U5" s="68"/>
      <c r="V5" s="68"/>
      <c r="W5" s="67" t="s">
        <v>257</v>
      </c>
      <c r="X5" s="68"/>
      <c r="Y5" s="68"/>
      <c r="Z5" s="68"/>
      <c r="AA5" s="67" t="s">
        <v>257</v>
      </c>
      <c r="AB5" s="68"/>
      <c r="AC5" s="68"/>
      <c r="AD5" s="68"/>
      <c r="AE5" s="67" t="s">
        <v>257</v>
      </c>
      <c r="AF5" s="68"/>
      <c r="AG5" s="68"/>
      <c r="AH5" s="68"/>
      <c r="AI5" s="67" t="s">
        <v>257</v>
      </c>
      <c r="AJ5" s="68"/>
      <c r="AK5" s="68"/>
      <c r="AL5" s="68"/>
      <c r="AM5" s="67" t="s">
        <v>257</v>
      </c>
      <c r="AN5" s="68"/>
      <c r="AO5" s="68"/>
      <c r="AP5" s="68"/>
      <c r="AQ5" s="67" t="s">
        <v>257</v>
      </c>
      <c r="AR5" s="68"/>
      <c r="AS5" s="68"/>
      <c r="AT5" s="68"/>
      <c r="AU5" s="67" t="s">
        <v>257</v>
      </c>
      <c r="AV5" s="68"/>
      <c r="AW5" s="68"/>
      <c r="AX5" s="68"/>
      <c r="AY5" s="67" t="s">
        <v>257</v>
      </c>
      <c r="AZ5" s="68"/>
      <c r="BA5" s="68"/>
      <c r="BB5" s="68"/>
      <c r="BC5" s="67" t="s">
        <v>257</v>
      </c>
      <c r="BD5" s="68"/>
      <c r="BE5" s="68"/>
      <c r="BF5" s="68"/>
      <c r="BG5" s="67" t="s">
        <v>257</v>
      </c>
      <c r="BH5" s="68"/>
      <c r="BI5" s="68"/>
      <c r="BJ5" s="68"/>
      <c r="BK5" s="67" t="s">
        <v>257</v>
      </c>
      <c r="BL5" s="68"/>
      <c r="BM5" s="68"/>
      <c r="BN5" s="68"/>
      <c r="BO5" s="67" t="s">
        <v>257</v>
      </c>
      <c r="BP5" s="68"/>
      <c r="BQ5" s="68"/>
      <c r="BR5" s="68"/>
      <c r="BS5" s="67" t="s">
        <v>257</v>
      </c>
    </row>
    <row r="6" spans="1:71" s="46" customFormat="1" x14ac:dyDescent="0.2">
      <c r="A6" s="45"/>
      <c r="B6" s="33"/>
      <c r="C6" s="33"/>
      <c r="D6" s="65">
        <v>2021</v>
      </c>
      <c r="E6" s="65">
        <v>2023</v>
      </c>
      <c r="F6" s="65"/>
      <c r="G6" s="65" t="s">
        <v>256</v>
      </c>
      <c r="H6" s="65">
        <v>2021</v>
      </c>
      <c r="I6" s="65">
        <v>2023</v>
      </c>
      <c r="J6" s="65"/>
      <c r="K6" s="65" t="s">
        <v>256</v>
      </c>
      <c r="L6" s="65">
        <v>2021</v>
      </c>
      <c r="M6" s="65">
        <v>2023</v>
      </c>
      <c r="N6" s="65"/>
      <c r="O6" s="65" t="s">
        <v>256</v>
      </c>
      <c r="P6" s="65">
        <v>2021</v>
      </c>
      <c r="Q6" s="65">
        <v>2023</v>
      </c>
      <c r="R6" s="65"/>
      <c r="S6" s="65" t="s">
        <v>256</v>
      </c>
      <c r="T6" s="65">
        <v>2021</v>
      </c>
      <c r="U6" s="65">
        <v>2023</v>
      </c>
      <c r="V6" s="65"/>
      <c r="W6" s="65" t="s">
        <v>256</v>
      </c>
      <c r="X6" s="65">
        <v>2021</v>
      </c>
      <c r="Y6" s="65">
        <v>2023</v>
      </c>
      <c r="Z6" s="65"/>
      <c r="AA6" s="65" t="s">
        <v>256</v>
      </c>
      <c r="AB6" s="65">
        <v>2021</v>
      </c>
      <c r="AC6" s="65">
        <v>2023</v>
      </c>
      <c r="AD6" s="65"/>
      <c r="AE6" s="65" t="s">
        <v>256</v>
      </c>
      <c r="AF6" s="65">
        <v>2021</v>
      </c>
      <c r="AG6" s="65">
        <v>2023</v>
      </c>
      <c r="AH6" s="65"/>
      <c r="AI6" s="65" t="s">
        <v>256</v>
      </c>
      <c r="AJ6" s="65">
        <v>2021</v>
      </c>
      <c r="AK6" s="65">
        <v>2023</v>
      </c>
      <c r="AL6" s="65"/>
      <c r="AM6" s="65" t="s">
        <v>256</v>
      </c>
      <c r="AN6" s="65">
        <v>2021</v>
      </c>
      <c r="AO6" s="65">
        <v>2023</v>
      </c>
      <c r="AP6" s="65"/>
      <c r="AQ6" s="65" t="s">
        <v>256</v>
      </c>
      <c r="AR6" s="65">
        <v>2021</v>
      </c>
      <c r="AS6" s="65">
        <v>2023</v>
      </c>
      <c r="AT6" s="65"/>
      <c r="AU6" s="65" t="s">
        <v>256</v>
      </c>
      <c r="AV6" s="65">
        <v>2021</v>
      </c>
      <c r="AW6" s="65">
        <v>2023</v>
      </c>
      <c r="AX6" s="65"/>
      <c r="AY6" s="65" t="s">
        <v>256</v>
      </c>
      <c r="AZ6" s="65">
        <v>2021</v>
      </c>
      <c r="BA6" s="65">
        <v>2023</v>
      </c>
      <c r="BB6" s="65"/>
      <c r="BC6" s="65" t="s">
        <v>256</v>
      </c>
      <c r="BD6" s="65">
        <v>2021</v>
      </c>
      <c r="BE6" s="65">
        <v>2023</v>
      </c>
      <c r="BF6" s="65"/>
      <c r="BG6" s="65" t="s">
        <v>256</v>
      </c>
      <c r="BH6" s="65">
        <v>2021</v>
      </c>
      <c r="BI6" s="65">
        <v>2023</v>
      </c>
      <c r="BJ6" s="65"/>
      <c r="BK6" s="65" t="s">
        <v>256</v>
      </c>
      <c r="BL6" s="65">
        <v>2021</v>
      </c>
      <c r="BM6" s="65">
        <v>2023</v>
      </c>
      <c r="BN6" s="65"/>
      <c r="BO6" s="65" t="s">
        <v>256</v>
      </c>
      <c r="BP6" s="65">
        <v>2021</v>
      </c>
      <c r="BQ6" s="65">
        <v>2023</v>
      </c>
      <c r="BR6" s="65"/>
      <c r="BS6" s="65" t="s">
        <v>256</v>
      </c>
    </row>
    <row r="7" spans="1:71" s="48" customFormat="1" x14ac:dyDescent="0.2">
      <c r="A7" s="47"/>
      <c r="B7" s="33"/>
      <c r="C7" s="33"/>
      <c r="D7" s="67" t="s">
        <v>2</v>
      </c>
      <c r="E7" s="67" t="s">
        <v>2</v>
      </c>
      <c r="F7" s="67" t="s">
        <v>0</v>
      </c>
      <c r="G7" s="5" t="s">
        <v>3</v>
      </c>
      <c r="H7" s="67" t="s">
        <v>2</v>
      </c>
      <c r="I7" s="67" t="s">
        <v>2</v>
      </c>
      <c r="J7" s="67" t="s">
        <v>0</v>
      </c>
      <c r="K7" s="5" t="s">
        <v>3</v>
      </c>
      <c r="L7" s="67" t="s">
        <v>2</v>
      </c>
      <c r="M7" s="67" t="s">
        <v>2</v>
      </c>
      <c r="N7" s="67" t="s">
        <v>0</v>
      </c>
      <c r="O7" s="5" t="s">
        <v>3</v>
      </c>
      <c r="P7" s="67" t="s">
        <v>2</v>
      </c>
      <c r="Q7" s="67" t="s">
        <v>2</v>
      </c>
      <c r="R7" s="67" t="s">
        <v>0</v>
      </c>
      <c r="S7" s="5" t="s">
        <v>3</v>
      </c>
      <c r="T7" s="67" t="s">
        <v>2</v>
      </c>
      <c r="U7" s="67" t="s">
        <v>2</v>
      </c>
      <c r="V7" s="67" t="s">
        <v>0</v>
      </c>
      <c r="W7" s="5" t="s">
        <v>3</v>
      </c>
      <c r="X7" s="67" t="s">
        <v>2</v>
      </c>
      <c r="Y7" s="67" t="s">
        <v>2</v>
      </c>
      <c r="Z7" s="67" t="s">
        <v>0</v>
      </c>
      <c r="AA7" s="5" t="s">
        <v>3</v>
      </c>
      <c r="AB7" s="67" t="s">
        <v>2</v>
      </c>
      <c r="AC7" s="67" t="s">
        <v>2</v>
      </c>
      <c r="AD7" s="67" t="s">
        <v>0</v>
      </c>
      <c r="AE7" s="5" t="s">
        <v>3</v>
      </c>
      <c r="AF7" s="67" t="s">
        <v>2</v>
      </c>
      <c r="AG7" s="67" t="s">
        <v>2</v>
      </c>
      <c r="AH7" s="67" t="s">
        <v>0</v>
      </c>
      <c r="AI7" s="5" t="s">
        <v>3</v>
      </c>
      <c r="AJ7" s="67" t="s">
        <v>2</v>
      </c>
      <c r="AK7" s="67" t="s">
        <v>2</v>
      </c>
      <c r="AL7" s="67" t="s">
        <v>0</v>
      </c>
      <c r="AM7" s="5" t="s">
        <v>3</v>
      </c>
      <c r="AN7" s="67" t="s">
        <v>2</v>
      </c>
      <c r="AO7" s="67" t="s">
        <v>2</v>
      </c>
      <c r="AP7" s="67" t="s">
        <v>0</v>
      </c>
      <c r="AQ7" s="5" t="s">
        <v>3</v>
      </c>
      <c r="AR7" s="67" t="s">
        <v>2</v>
      </c>
      <c r="AS7" s="67" t="s">
        <v>2</v>
      </c>
      <c r="AT7" s="67" t="s">
        <v>0</v>
      </c>
      <c r="AU7" s="5" t="s">
        <v>3</v>
      </c>
      <c r="AV7" s="67" t="s">
        <v>2</v>
      </c>
      <c r="AW7" s="67" t="s">
        <v>2</v>
      </c>
      <c r="AX7" s="67" t="s">
        <v>0</v>
      </c>
      <c r="AY7" s="5" t="s">
        <v>3</v>
      </c>
      <c r="AZ7" s="67" t="s">
        <v>2</v>
      </c>
      <c r="BA7" s="67" t="s">
        <v>2</v>
      </c>
      <c r="BB7" s="67" t="s">
        <v>0</v>
      </c>
      <c r="BC7" s="5" t="s">
        <v>3</v>
      </c>
      <c r="BD7" s="67" t="s">
        <v>2</v>
      </c>
      <c r="BE7" s="67" t="s">
        <v>2</v>
      </c>
      <c r="BF7" s="67" t="s">
        <v>0</v>
      </c>
      <c r="BG7" s="5" t="s">
        <v>3</v>
      </c>
      <c r="BH7" s="67" t="s">
        <v>2</v>
      </c>
      <c r="BI7" s="67" t="s">
        <v>2</v>
      </c>
      <c r="BJ7" s="67" t="s">
        <v>0</v>
      </c>
      <c r="BK7" s="5" t="s">
        <v>3</v>
      </c>
      <c r="BL7" s="67" t="s">
        <v>2</v>
      </c>
      <c r="BM7" s="67" t="s">
        <v>2</v>
      </c>
      <c r="BN7" s="67" t="s">
        <v>0</v>
      </c>
      <c r="BO7" s="5" t="s">
        <v>3</v>
      </c>
      <c r="BP7" s="67" t="s">
        <v>2</v>
      </c>
      <c r="BQ7" s="67" t="s">
        <v>2</v>
      </c>
      <c r="BR7" s="67" t="s">
        <v>0</v>
      </c>
      <c r="BS7" s="5" t="s">
        <v>3</v>
      </c>
    </row>
    <row r="8" spans="1:71" s="7" customFormat="1" x14ac:dyDescent="0.2">
      <c r="A8" s="20" t="str">
        <f t="shared" ref="A8:A62" si="0">LEFT(B8,3)</f>
        <v>ABC</v>
      </c>
      <c r="B8" s="31" t="s">
        <v>227</v>
      </c>
      <c r="C8" s="20" t="str">
        <f>B8</f>
        <v>ABC-ALCOHOLIC BEVERAGES CONTROL COMMISSI</v>
      </c>
      <c r="D8" s="49">
        <v>0</v>
      </c>
      <c r="E8" s="49">
        <v>0</v>
      </c>
      <c r="F8" s="49">
        <f>E8-D8</f>
        <v>0</v>
      </c>
      <c r="G8" s="49">
        <f t="shared" ref="G8:G36" si="1">E8+F8</f>
        <v>0</v>
      </c>
      <c r="H8" s="49">
        <v>0</v>
      </c>
      <c r="I8" s="49">
        <v>0</v>
      </c>
      <c r="J8" s="49">
        <f>I8-H8</f>
        <v>0</v>
      </c>
      <c r="K8" s="49">
        <f t="shared" ref="K8:K53" si="2">I8+J8</f>
        <v>0</v>
      </c>
      <c r="L8" s="49">
        <v>0</v>
      </c>
      <c r="M8" s="49">
        <v>0</v>
      </c>
      <c r="N8" s="49">
        <f>M8-L8</f>
        <v>0</v>
      </c>
      <c r="O8" s="49">
        <f>M8+N8</f>
        <v>0</v>
      </c>
      <c r="P8" s="49">
        <v>0</v>
      </c>
      <c r="Q8" s="49">
        <v>0</v>
      </c>
      <c r="R8" s="49">
        <f>Q8-P8</f>
        <v>0</v>
      </c>
      <c r="S8" s="49">
        <f>Q8+R8</f>
        <v>0</v>
      </c>
      <c r="T8" s="49">
        <v>0</v>
      </c>
      <c r="U8" s="49">
        <v>0</v>
      </c>
      <c r="V8" s="49">
        <f>U8-T8</f>
        <v>0</v>
      </c>
      <c r="W8" s="49">
        <f>U8+V8</f>
        <v>0</v>
      </c>
      <c r="X8" s="49">
        <v>37804.97</v>
      </c>
      <c r="Y8" s="49">
        <v>23958.57</v>
      </c>
      <c r="Z8" s="49">
        <f>Y8-X8</f>
        <v>-13846.400000000001</v>
      </c>
      <c r="AA8" s="49">
        <f t="shared" ref="AA8" si="3">Y8+Z8</f>
        <v>10112.169999999998</v>
      </c>
      <c r="AB8" s="49">
        <v>0</v>
      </c>
      <c r="AC8" s="49">
        <v>0</v>
      </c>
      <c r="AD8" s="49">
        <f>AC8-AB8</f>
        <v>0</v>
      </c>
      <c r="AE8" s="49">
        <f t="shared" ref="AE8:AE9" si="4">AC8+AD8</f>
        <v>0</v>
      </c>
      <c r="AF8" s="49">
        <v>0</v>
      </c>
      <c r="AG8" s="49">
        <v>0</v>
      </c>
      <c r="AH8" s="49">
        <f>AG8-AF8</f>
        <v>0</v>
      </c>
      <c r="AI8" s="49">
        <f t="shared" ref="AI8:AI9" si="5">AG8+AH8</f>
        <v>0</v>
      </c>
      <c r="AJ8" s="49">
        <v>0</v>
      </c>
      <c r="AK8" s="49">
        <v>0</v>
      </c>
      <c r="AL8" s="49">
        <f>AK8-AJ8</f>
        <v>0</v>
      </c>
      <c r="AM8" s="49">
        <f t="shared" ref="AM8:AM9" si="6">AK8+AL8</f>
        <v>0</v>
      </c>
      <c r="AN8" s="49">
        <v>0</v>
      </c>
      <c r="AO8" s="49">
        <v>0</v>
      </c>
      <c r="AP8" s="49">
        <f>AO8-AN8</f>
        <v>0</v>
      </c>
      <c r="AQ8" s="49">
        <f t="shared" ref="AQ8:AQ9" si="7">AO8+AP8</f>
        <v>0</v>
      </c>
      <c r="AR8" s="49">
        <v>7120.23</v>
      </c>
      <c r="AS8" s="49">
        <v>6711.54</v>
      </c>
      <c r="AT8" s="49">
        <f>AS8-AR8</f>
        <v>-408.6899999999996</v>
      </c>
      <c r="AU8" s="49">
        <f t="shared" ref="AU8:AU9" si="8">AS8+AT8</f>
        <v>6302.85</v>
      </c>
      <c r="AV8" s="49">
        <v>0</v>
      </c>
      <c r="AW8" s="49">
        <v>0</v>
      </c>
      <c r="AX8" s="49">
        <f>AW8-AV8</f>
        <v>0</v>
      </c>
      <c r="AY8" s="49">
        <f t="shared" ref="AY8:AY9" si="9">AW8+AX8</f>
        <v>0</v>
      </c>
      <c r="AZ8" s="49">
        <v>0</v>
      </c>
      <c r="BA8" s="49">
        <v>0</v>
      </c>
      <c r="BB8" s="49">
        <f>BA8-AZ8</f>
        <v>0</v>
      </c>
      <c r="BC8" s="49">
        <f t="shared" ref="BC8:BC9" si="10">BA8+BB8</f>
        <v>0</v>
      </c>
      <c r="BD8" s="49">
        <v>0</v>
      </c>
      <c r="BE8" s="49">
        <v>0</v>
      </c>
      <c r="BF8" s="49">
        <f>BE8-BD8</f>
        <v>0</v>
      </c>
      <c r="BG8" s="49">
        <f t="shared" ref="BG8:BG9" si="11">BE8+BF8</f>
        <v>0</v>
      </c>
      <c r="BH8" s="49">
        <v>0</v>
      </c>
      <c r="BI8" s="49">
        <v>0</v>
      </c>
      <c r="BJ8" s="49">
        <f>BI8-BH8</f>
        <v>0</v>
      </c>
      <c r="BK8" s="49">
        <f t="shared" ref="BK8:BK9" si="12">BI8+BJ8</f>
        <v>0</v>
      </c>
      <c r="BL8" s="49">
        <v>0</v>
      </c>
      <c r="BM8" s="49">
        <v>0</v>
      </c>
      <c r="BN8" s="49">
        <f>BM8-BL8</f>
        <v>0</v>
      </c>
      <c r="BO8" s="49">
        <f t="shared" ref="BO8:BO71" si="13">BM8+BN8</f>
        <v>0</v>
      </c>
      <c r="BP8" s="49">
        <v>0</v>
      </c>
      <c r="BQ8" s="49">
        <v>0</v>
      </c>
      <c r="BR8" s="49">
        <f>BQ8-BP8</f>
        <v>0</v>
      </c>
      <c r="BS8" s="49">
        <f t="shared" ref="BS8:BS9" si="14">BQ8+BR8</f>
        <v>0</v>
      </c>
    </row>
    <row r="9" spans="1:71" s="50" customFormat="1" x14ac:dyDescent="0.2">
      <c r="A9" s="20" t="str">
        <f t="shared" si="0"/>
        <v>ADD</v>
      </c>
      <c r="B9" s="31" t="s">
        <v>24</v>
      </c>
      <c r="C9" s="20" t="str">
        <f t="shared" ref="C9:C63" si="15">B9</f>
        <v>ADD-DEV DISABILITIES CNCL</v>
      </c>
      <c r="D9" s="50">
        <v>0</v>
      </c>
      <c r="E9" s="50">
        <v>0</v>
      </c>
      <c r="F9" s="50">
        <f t="shared" ref="F9:F72" si="16">E9-D9</f>
        <v>0</v>
      </c>
      <c r="G9" s="50">
        <f t="shared" si="1"/>
        <v>0</v>
      </c>
      <c r="H9" s="50">
        <v>753.13</v>
      </c>
      <c r="I9" s="50">
        <v>1248.5999999999999</v>
      </c>
      <c r="J9" s="51">
        <f>I9-H9</f>
        <v>495.46999999999991</v>
      </c>
      <c r="K9" s="50">
        <f t="shared" si="2"/>
        <v>1744.0699999999997</v>
      </c>
      <c r="M9" s="50">
        <v>0</v>
      </c>
      <c r="N9" s="50">
        <f>M9-L9</f>
        <v>0</v>
      </c>
      <c r="O9" s="50">
        <f>M9+N9</f>
        <v>0</v>
      </c>
      <c r="Q9" s="50">
        <v>0</v>
      </c>
      <c r="R9" s="50">
        <f>Q9-P9</f>
        <v>0</v>
      </c>
      <c r="S9" s="50">
        <f>Q9+R9</f>
        <v>0</v>
      </c>
      <c r="T9" s="50">
        <v>0</v>
      </c>
      <c r="U9" s="50">
        <v>0</v>
      </c>
      <c r="V9" s="50">
        <f>U9-T9</f>
        <v>0</v>
      </c>
      <c r="W9" s="50">
        <f>U9+V9</f>
        <v>0</v>
      </c>
      <c r="X9" s="50">
        <v>0</v>
      </c>
      <c r="Y9" s="50">
        <v>0</v>
      </c>
      <c r="Z9" s="51">
        <f>Y9-X9</f>
        <v>0</v>
      </c>
      <c r="AA9" s="50">
        <f>Y9+Z9</f>
        <v>0</v>
      </c>
      <c r="AB9" s="50">
        <v>3032.14</v>
      </c>
      <c r="AC9" s="50">
        <v>2312.67</v>
      </c>
      <c r="AD9" s="51">
        <f>AC9-AB9</f>
        <v>-719.4699999999998</v>
      </c>
      <c r="AE9" s="50">
        <f t="shared" si="4"/>
        <v>1593.2000000000003</v>
      </c>
      <c r="AF9" s="50">
        <v>0</v>
      </c>
      <c r="AG9" s="50">
        <v>0</v>
      </c>
      <c r="AH9" s="51">
        <f>AG9-AF9</f>
        <v>0</v>
      </c>
      <c r="AI9" s="50">
        <f t="shared" si="5"/>
        <v>0</v>
      </c>
      <c r="AJ9" s="50">
        <v>7.93</v>
      </c>
      <c r="AK9" s="50">
        <v>12.56</v>
      </c>
      <c r="AL9" s="51">
        <f>AK9-AJ9</f>
        <v>4.6300000000000008</v>
      </c>
      <c r="AM9" s="50">
        <f t="shared" si="6"/>
        <v>17.190000000000001</v>
      </c>
      <c r="AN9" s="50">
        <v>1013.79</v>
      </c>
      <c r="AO9" s="50">
        <v>1125.82</v>
      </c>
      <c r="AP9" s="51">
        <f>AO9-AN9</f>
        <v>112.02999999999997</v>
      </c>
      <c r="AQ9" s="50">
        <f t="shared" si="7"/>
        <v>1237.8499999999999</v>
      </c>
      <c r="AR9" s="50">
        <v>7120.23</v>
      </c>
      <c r="AS9" s="50">
        <v>6711.54</v>
      </c>
      <c r="AT9" s="51">
        <f>AS9-AR9</f>
        <v>-408.6899999999996</v>
      </c>
      <c r="AU9" s="50">
        <f t="shared" si="8"/>
        <v>6302.85</v>
      </c>
      <c r="AV9" s="50">
        <v>0</v>
      </c>
      <c r="AW9" s="50">
        <v>0</v>
      </c>
      <c r="AX9" s="51">
        <f>AW9-AV9</f>
        <v>0</v>
      </c>
      <c r="AY9" s="50">
        <f t="shared" si="9"/>
        <v>0</v>
      </c>
      <c r="AZ9" s="50">
        <v>1791.1</v>
      </c>
      <c r="BA9" s="50">
        <v>2387.6999999999998</v>
      </c>
      <c r="BB9" s="51">
        <f>BA9-AZ9</f>
        <v>596.59999999999991</v>
      </c>
      <c r="BC9" s="50">
        <f t="shared" si="10"/>
        <v>2984.2999999999997</v>
      </c>
      <c r="BD9" s="50">
        <v>-3419.31</v>
      </c>
      <c r="BE9" s="50">
        <v>-1639.71</v>
      </c>
      <c r="BF9" s="51">
        <f>BE9-BD9</f>
        <v>1779.6</v>
      </c>
      <c r="BG9" s="50">
        <f t="shared" si="11"/>
        <v>139.88999999999987</v>
      </c>
      <c r="BH9" s="50">
        <v>0</v>
      </c>
      <c r="BI9" s="50">
        <v>0</v>
      </c>
      <c r="BJ9" s="51">
        <f>BI9-BH9</f>
        <v>0</v>
      </c>
      <c r="BK9" s="50">
        <f t="shared" si="12"/>
        <v>0</v>
      </c>
      <c r="BL9" s="50">
        <v>0.69</v>
      </c>
      <c r="BM9" s="50">
        <v>3.82</v>
      </c>
      <c r="BN9" s="51">
        <f>BM9-BL9</f>
        <v>3.13</v>
      </c>
      <c r="BO9" s="50">
        <f t="shared" si="13"/>
        <v>6.9499999999999993</v>
      </c>
      <c r="BP9" s="50">
        <v>379.62</v>
      </c>
      <c r="BQ9" s="50">
        <v>357</v>
      </c>
      <c r="BR9" s="51">
        <f>BQ9-BP9</f>
        <v>-22.620000000000005</v>
      </c>
      <c r="BS9" s="50">
        <f t="shared" si="14"/>
        <v>334.38</v>
      </c>
    </row>
    <row r="10" spans="1:71" x14ac:dyDescent="0.2">
      <c r="A10" s="20" t="str">
        <f t="shared" si="0"/>
        <v>AGR</v>
      </c>
      <c r="B10" s="31" t="s">
        <v>25</v>
      </c>
      <c r="C10" s="20" t="str">
        <f t="shared" si="15"/>
        <v>AGR-AG. RESOURCES</v>
      </c>
      <c r="D10" s="50">
        <v>0</v>
      </c>
      <c r="E10" s="50">
        <v>0</v>
      </c>
      <c r="F10" s="50">
        <f t="shared" si="16"/>
        <v>0</v>
      </c>
      <c r="G10" s="50">
        <f>E10+F10</f>
        <v>0</v>
      </c>
      <c r="H10" s="50">
        <v>6946.81</v>
      </c>
      <c r="I10" s="50">
        <v>9690.98</v>
      </c>
      <c r="J10" s="51">
        <f t="shared" ref="J10:J73" si="17">I10-H10</f>
        <v>2744.1699999999992</v>
      </c>
      <c r="K10" s="50">
        <f>I10+J10</f>
        <v>12435.149999999998</v>
      </c>
      <c r="L10" s="50"/>
      <c r="M10" s="50">
        <v>0</v>
      </c>
      <c r="N10" s="50">
        <f t="shared" ref="N10:N73" si="18">M10-L10</f>
        <v>0</v>
      </c>
      <c r="O10" s="50">
        <f t="shared" ref="O10:O73" si="19">M10+N10</f>
        <v>0</v>
      </c>
      <c r="P10" s="50"/>
      <c r="Q10" s="50">
        <v>0</v>
      </c>
      <c r="R10" s="50">
        <f t="shared" ref="R10:R73" si="20">Q10-P10</f>
        <v>0</v>
      </c>
      <c r="S10" s="50">
        <f t="shared" ref="S10:S73" si="21">Q10+R10</f>
        <v>0</v>
      </c>
      <c r="T10" s="50">
        <v>0</v>
      </c>
      <c r="U10" s="50">
        <v>0</v>
      </c>
      <c r="V10" s="50">
        <f t="shared" ref="V10:V73" si="22">U10-T10</f>
        <v>0</v>
      </c>
      <c r="W10" s="50">
        <f t="shared" ref="W10:W73" si="23">U10+V10</f>
        <v>0</v>
      </c>
      <c r="X10" s="50">
        <v>65815.38</v>
      </c>
      <c r="Y10" s="50">
        <v>100992.3</v>
      </c>
      <c r="Z10" s="51">
        <f t="shared" ref="Z10:Z73" si="24">Y10-X10</f>
        <v>35176.92</v>
      </c>
      <c r="AA10" s="50">
        <f t="shared" ref="AA10:AA64" si="25">Y10+Z10</f>
        <v>136169.22</v>
      </c>
      <c r="AB10" s="50">
        <v>33905.870000000003</v>
      </c>
      <c r="AC10" s="50">
        <v>18506.689999999999</v>
      </c>
      <c r="AD10" s="51">
        <f t="shared" ref="AD10:AD73" si="26">AC10-AB10</f>
        <v>-15399.180000000004</v>
      </c>
      <c r="AE10" s="50">
        <f t="shared" ref="AE10:AE64" si="27">AC10+AD10</f>
        <v>3107.5099999999948</v>
      </c>
      <c r="AF10" s="50">
        <v>0</v>
      </c>
      <c r="AG10" s="50">
        <v>0</v>
      </c>
      <c r="AH10" s="51">
        <f t="shared" ref="AH10:AH73" si="28">AG10-AF10</f>
        <v>0</v>
      </c>
      <c r="AI10" s="50">
        <f t="shared" ref="AI10:AI64" si="29">AG10+AH10</f>
        <v>0</v>
      </c>
      <c r="AJ10" s="50">
        <v>184.05</v>
      </c>
      <c r="AK10" s="50">
        <v>254.66</v>
      </c>
      <c r="AL10" s="51">
        <f t="shared" ref="AL10:AL73" si="30">AK10-AJ10</f>
        <v>70.609999999999985</v>
      </c>
      <c r="AM10" s="50">
        <f t="shared" ref="AM10:AM64" si="31">AK10+AL10</f>
        <v>325.27</v>
      </c>
      <c r="AN10" s="50">
        <v>31778.63</v>
      </c>
      <c r="AO10" s="50">
        <v>28719.89</v>
      </c>
      <c r="AP10" s="51">
        <f t="shared" ref="AP10:AP73" si="32">AO10-AN10</f>
        <v>-3058.7400000000016</v>
      </c>
      <c r="AQ10" s="50">
        <f t="shared" ref="AQ10:AQ64" si="33">AO10+AP10</f>
        <v>25661.149999999998</v>
      </c>
      <c r="AR10" s="50">
        <v>21361.03</v>
      </c>
      <c r="AS10" s="50">
        <v>20134.97</v>
      </c>
      <c r="AT10" s="51">
        <f t="shared" ref="AT10:AT73" si="34">AS10-AR10</f>
        <v>-1226.0599999999977</v>
      </c>
      <c r="AU10" s="50">
        <f t="shared" ref="AU10:AU64" si="35">AS10+AT10</f>
        <v>18908.910000000003</v>
      </c>
      <c r="AV10" s="50">
        <v>0</v>
      </c>
      <c r="AW10" s="50">
        <v>0</v>
      </c>
      <c r="AX10" s="51">
        <f t="shared" ref="AX10:AX73" si="36">AW10-AV10</f>
        <v>0</v>
      </c>
      <c r="AY10" s="50">
        <f t="shared" ref="AY10:AY63" si="37">AW10+AX10</f>
        <v>0</v>
      </c>
      <c r="AZ10" s="50">
        <v>15734.92</v>
      </c>
      <c r="BA10" s="50">
        <v>22575.919999999998</v>
      </c>
      <c r="BB10" s="51">
        <f t="shared" ref="BB10:BB73" si="38">BA10-AZ10</f>
        <v>6840.9999999999982</v>
      </c>
      <c r="BC10" s="50">
        <f t="shared" ref="BC10:BC63" si="39">BA10+BB10</f>
        <v>29416.92</v>
      </c>
      <c r="BD10" s="50">
        <v>-41513.160000000003</v>
      </c>
      <c r="BE10" s="50">
        <v>-27137.45</v>
      </c>
      <c r="BF10" s="51">
        <f t="shared" ref="BF10:BF73" si="40">BE10-BD10</f>
        <v>14375.710000000003</v>
      </c>
      <c r="BG10" s="50">
        <f t="shared" ref="BG10:BG63" si="41">BE10+BF10</f>
        <v>-12761.739999999998</v>
      </c>
      <c r="BH10" s="50">
        <v>0</v>
      </c>
      <c r="BI10" s="50">
        <v>0</v>
      </c>
      <c r="BJ10" s="51">
        <f t="shared" ref="BJ10:BJ73" si="42">BI10-BH10</f>
        <v>0</v>
      </c>
      <c r="BK10" s="50">
        <f t="shared" ref="BK10:BK63" si="43">BI10+BJ10</f>
        <v>0</v>
      </c>
      <c r="BL10" s="50">
        <v>113.38</v>
      </c>
      <c r="BM10" s="50">
        <v>635.37</v>
      </c>
      <c r="BN10" s="51">
        <f t="shared" ref="BN10:BN73" si="44">BM10-BL10</f>
        <v>521.99</v>
      </c>
      <c r="BO10" s="50">
        <f t="shared" si="13"/>
        <v>1157.3600000000001</v>
      </c>
      <c r="BP10" s="50">
        <v>9184.84</v>
      </c>
      <c r="BQ10" s="50">
        <v>6783.85</v>
      </c>
      <c r="BR10" s="51">
        <f t="shared" ref="BR10:BR73" si="45">BQ10-BP10</f>
        <v>-2400.9899999999998</v>
      </c>
      <c r="BS10" s="50">
        <f t="shared" ref="BS10:BS63" si="46">BQ10+BR10</f>
        <v>4382.8600000000006</v>
      </c>
    </row>
    <row r="11" spans="1:71" x14ac:dyDescent="0.2">
      <c r="A11" s="20" t="str">
        <f t="shared" si="0"/>
        <v>ALA</v>
      </c>
      <c r="B11" s="31" t="s">
        <v>26</v>
      </c>
      <c r="C11" s="20" t="str">
        <f t="shared" si="15"/>
        <v>ALA-ADMIN LAW APPEALS DIV</v>
      </c>
      <c r="D11" s="50">
        <v>0</v>
      </c>
      <c r="E11" s="50">
        <v>0</v>
      </c>
      <c r="F11" s="50">
        <f t="shared" si="16"/>
        <v>0</v>
      </c>
      <c r="G11" s="50">
        <f t="shared" si="1"/>
        <v>0</v>
      </c>
      <c r="H11" s="50">
        <v>625.17999999999995</v>
      </c>
      <c r="I11" s="50">
        <v>854.51</v>
      </c>
      <c r="J11" s="51">
        <f t="shared" si="17"/>
        <v>229.33000000000004</v>
      </c>
      <c r="K11" s="50">
        <f t="shared" si="2"/>
        <v>1083.8400000000001</v>
      </c>
      <c r="L11" s="50"/>
      <c r="M11" s="50">
        <v>0</v>
      </c>
      <c r="N11" s="50">
        <f t="shared" si="18"/>
        <v>0</v>
      </c>
      <c r="O11" s="50">
        <f t="shared" si="19"/>
        <v>0</v>
      </c>
      <c r="P11" s="50"/>
      <c r="Q11" s="50">
        <v>0</v>
      </c>
      <c r="R11" s="50">
        <f t="shared" si="20"/>
        <v>0</v>
      </c>
      <c r="S11" s="50">
        <f t="shared" si="21"/>
        <v>0</v>
      </c>
      <c r="T11" s="50">
        <v>0</v>
      </c>
      <c r="U11" s="50">
        <v>0</v>
      </c>
      <c r="V11" s="50">
        <f t="shared" si="22"/>
        <v>0</v>
      </c>
      <c r="W11" s="50">
        <f t="shared" si="23"/>
        <v>0</v>
      </c>
      <c r="X11" s="50">
        <v>29636.73</v>
      </c>
      <c r="Y11" s="50">
        <v>20535.93</v>
      </c>
      <c r="Z11" s="51">
        <f t="shared" si="24"/>
        <v>-9100.7999999999993</v>
      </c>
      <c r="AA11" s="50">
        <f t="shared" si="25"/>
        <v>11435.130000000001</v>
      </c>
      <c r="AB11" s="50">
        <v>11594.62</v>
      </c>
      <c r="AC11" s="50">
        <v>9030.09</v>
      </c>
      <c r="AD11" s="51">
        <f t="shared" si="26"/>
        <v>-2564.5300000000007</v>
      </c>
      <c r="AE11" s="50">
        <f t="shared" si="27"/>
        <v>6465.5599999999995</v>
      </c>
      <c r="AF11" s="50">
        <v>0</v>
      </c>
      <c r="AG11" s="50">
        <v>0</v>
      </c>
      <c r="AH11" s="51">
        <f t="shared" si="28"/>
        <v>0</v>
      </c>
      <c r="AI11" s="50">
        <f t="shared" si="29"/>
        <v>0</v>
      </c>
      <c r="AJ11" s="50">
        <v>14.22</v>
      </c>
      <c r="AK11" s="50">
        <v>22.52</v>
      </c>
      <c r="AL11" s="51">
        <f t="shared" si="30"/>
        <v>8.2999999999999989</v>
      </c>
      <c r="AM11" s="50">
        <f t="shared" si="31"/>
        <v>30.82</v>
      </c>
      <c r="AN11" s="50">
        <v>3406.82</v>
      </c>
      <c r="AO11" s="50">
        <v>3751.84</v>
      </c>
      <c r="AP11" s="51">
        <f t="shared" si="32"/>
        <v>345.02</v>
      </c>
      <c r="AQ11" s="50">
        <f t="shared" si="33"/>
        <v>4096.8600000000006</v>
      </c>
      <c r="AR11" s="50">
        <v>7120.23</v>
      </c>
      <c r="AS11" s="50">
        <v>6711.54</v>
      </c>
      <c r="AT11" s="51">
        <f t="shared" si="34"/>
        <v>-408.6899999999996</v>
      </c>
      <c r="AU11" s="50">
        <f t="shared" si="35"/>
        <v>6302.85</v>
      </c>
      <c r="AV11" s="50">
        <v>0</v>
      </c>
      <c r="AW11" s="50">
        <v>0</v>
      </c>
      <c r="AX11" s="51">
        <f t="shared" si="36"/>
        <v>0</v>
      </c>
      <c r="AY11" s="50">
        <f t="shared" si="37"/>
        <v>0</v>
      </c>
      <c r="AZ11" s="50">
        <v>5510.55</v>
      </c>
      <c r="BA11" s="50">
        <v>7519.69</v>
      </c>
      <c r="BB11" s="51">
        <f t="shared" si="38"/>
        <v>2009.1399999999994</v>
      </c>
      <c r="BC11" s="50">
        <f t="shared" si="39"/>
        <v>9528.8299999999981</v>
      </c>
      <c r="BD11" s="50">
        <v>-4218.38</v>
      </c>
      <c r="BE11" s="50">
        <v>-4098.22</v>
      </c>
      <c r="BF11" s="51">
        <f t="shared" si="40"/>
        <v>120.15999999999985</v>
      </c>
      <c r="BG11" s="50">
        <f t="shared" si="41"/>
        <v>-3978.0600000000004</v>
      </c>
      <c r="BH11" s="50">
        <v>0</v>
      </c>
      <c r="BI11" s="50">
        <v>0</v>
      </c>
      <c r="BJ11" s="51">
        <f t="shared" si="42"/>
        <v>0</v>
      </c>
      <c r="BK11" s="50">
        <f t="shared" si="43"/>
        <v>0</v>
      </c>
      <c r="BL11" s="50">
        <v>241</v>
      </c>
      <c r="BM11" s="50">
        <v>1350.37</v>
      </c>
      <c r="BN11" s="51">
        <f t="shared" si="44"/>
        <v>1109.3699999999999</v>
      </c>
      <c r="BO11" s="50">
        <f t="shared" si="13"/>
        <v>2459.7399999999998</v>
      </c>
      <c r="BP11" s="50">
        <v>1023.81</v>
      </c>
      <c r="BQ11" s="50">
        <v>953.06</v>
      </c>
      <c r="BR11" s="51">
        <f t="shared" si="45"/>
        <v>-70.75</v>
      </c>
      <c r="BS11" s="50">
        <f t="shared" si="46"/>
        <v>882.31</v>
      </c>
    </row>
    <row r="12" spans="1:71" x14ac:dyDescent="0.2">
      <c r="A12" s="20" t="str">
        <f t="shared" si="0"/>
        <v>ANF</v>
      </c>
      <c r="B12" s="31" t="s">
        <v>209</v>
      </c>
      <c r="C12" s="20" t="str">
        <f t="shared" si="15"/>
        <v>ANF IT SWCAP COSTS</v>
      </c>
      <c r="D12" s="50">
        <v>0</v>
      </c>
      <c r="E12" s="50">
        <v>0</v>
      </c>
      <c r="F12" s="50">
        <f t="shared" si="16"/>
        <v>0</v>
      </c>
      <c r="G12" s="50">
        <f t="shared" si="1"/>
        <v>0</v>
      </c>
      <c r="H12" s="50">
        <v>0</v>
      </c>
      <c r="I12" s="50">
        <v>0</v>
      </c>
      <c r="J12" s="51">
        <f t="shared" si="17"/>
        <v>0</v>
      </c>
      <c r="K12" s="50">
        <f t="shared" si="2"/>
        <v>0</v>
      </c>
      <c r="L12" s="50"/>
      <c r="M12" s="50">
        <v>0</v>
      </c>
      <c r="N12" s="50">
        <f t="shared" si="18"/>
        <v>0</v>
      </c>
      <c r="O12" s="50">
        <f t="shared" si="19"/>
        <v>0</v>
      </c>
      <c r="P12" s="50"/>
      <c r="Q12" s="50">
        <v>0</v>
      </c>
      <c r="R12" s="50">
        <f t="shared" si="20"/>
        <v>0</v>
      </c>
      <c r="S12" s="50">
        <f t="shared" si="21"/>
        <v>0</v>
      </c>
      <c r="T12" s="50">
        <v>0</v>
      </c>
      <c r="U12" s="50">
        <v>0</v>
      </c>
      <c r="V12" s="50">
        <f t="shared" si="22"/>
        <v>0</v>
      </c>
      <c r="W12" s="50">
        <f t="shared" si="23"/>
        <v>0</v>
      </c>
      <c r="X12" s="50">
        <v>0</v>
      </c>
      <c r="Y12" s="50">
        <v>0</v>
      </c>
      <c r="Z12" s="51">
        <f t="shared" si="24"/>
        <v>0</v>
      </c>
      <c r="AA12" s="50">
        <f t="shared" si="25"/>
        <v>0</v>
      </c>
      <c r="AB12" s="50">
        <v>478399.63</v>
      </c>
      <c r="AC12" s="50">
        <v>866651.14</v>
      </c>
      <c r="AD12" s="51">
        <f t="shared" si="26"/>
        <v>388251.51</v>
      </c>
      <c r="AE12" s="50">
        <f t="shared" si="27"/>
        <v>1254902.6499999999</v>
      </c>
      <c r="AF12" s="50">
        <v>0</v>
      </c>
      <c r="AG12" s="50">
        <v>0</v>
      </c>
      <c r="AH12" s="51">
        <f t="shared" si="28"/>
        <v>0</v>
      </c>
      <c r="AI12" s="50">
        <f t="shared" si="29"/>
        <v>0</v>
      </c>
      <c r="AJ12" s="50">
        <v>0</v>
      </c>
      <c r="AK12" s="50">
        <v>0</v>
      </c>
      <c r="AL12" s="51">
        <f t="shared" si="30"/>
        <v>0</v>
      </c>
      <c r="AM12" s="50">
        <f t="shared" si="31"/>
        <v>0</v>
      </c>
      <c r="AN12" s="50">
        <v>0</v>
      </c>
      <c r="AO12" s="50">
        <v>0</v>
      </c>
      <c r="AP12" s="51">
        <f t="shared" si="32"/>
        <v>0</v>
      </c>
      <c r="AQ12" s="50">
        <f t="shared" si="33"/>
        <v>0</v>
      </c>
      <c r="AR12" s="50">
        <v>0</v>
      </c>
      <c r="AS12" s="50">
        <v>0</v>
      </c>
      <c r="AT12" s="51">
        <f t="shared" si="34"/>
        <v>0</v>
      </c>
      <c r="AU12" s="50">
        <f t="shared" si="35"/>
        <v>0</v>
      </c>
      <c r="AV12" s="50">
        <v>0</v>
      </c>
      <c r="AW12" s="50">
        <v>0</v>
      </c>
      <c r="AX12" s="51">
        <f t="shared" si="36"/>
        <v>0</v>
      </c>
      <c r="AY12" s="50">
        <f t="shared" si="37"/>
        <v>0</v>
      </c>
      <c r="AZ12" s="50">
        <v>0</v>
      </c>
      <c r="BA12" s="50">
        <v>0</v>
      </c>
      <c r="BB12" s="51">
        <f t="shared" si="38"/>
        <v>0</v>
      </c>
      <c r="BC12" s="50">
        <f t="shared" si="39"/>
        <v>0</v>
      </c>
      <c r="BD12" s="50">
        <v>0</v>
      </c>
      <c r="BE12" s="50">
        <v>0</v>
      </c>
      <c r="BF12" s="51">
        <f t="shared" si="40"/>
        <v>0</v>
      </c>
      <c r="BG12" s="50">
        <f t="shared" si="41"/>
        <v>0</v>
      </c>
      <c r="BH12" s="50">
        <v>0</v>
      </c>
      <c r="BI12" s="50">
        <v>0</v>
      </c>
      <c r="BJ12" s="51">
        <f t="shared" si="42"/>
        <v>0</v>
      </c>
      <c r="BK12" s="50">
        <f t="shared" si="43"/>
        <v>0</v>
      </c>
      <c r="BL12" s="50">
        <v>0</v>
      </c>
      <c r="BM12" s="50">
        <v>0</v>
      </c>
      <c r="BN12" s="51">
        <f t="shared" si="44"/>
        <v>0</v>
      </c>
      <c r="BO12" s="50">
        <f t="shared" si="13"/>
        <v>0</v>
      </c>
      <c r="BP12" s="50">
        <v>0</v>
      </c>
      <c r="BQ12" s="50">
        <v>0</v>
      </c>
      <c r="BR12" s="51">
        <f t="shared" si="45"/>
        <v>0</v>
      </c>
      <c r="BS12" s="50">
        <f t="shared" si="46"/>
        <v>0</v>
      </c>
    </row>
    <row r="13" spans="1:71" x14ac:dyDescent="0.2">
      <c r="A13" s="20" t="str">
        <f t="shared" si="0"/>
        <v>APC</v>
      </c>
      <c r="B13" s="31" t="s">
        <v>27</v>
      </c>
      <c r="C13" s="20" t="str">
        <f t="shared" si="15"/>
        <v>APC-APPEALS COURT</v>
      </c>
      <c r="D13" s="50">
        <v>0</v>
      </c>
      <c r="E13" s="50">
        <v>0</v>
      </c>
      <c r="F13" s="50">
        <f t="shared" si="16"/>
        <v>0</v>
      </c>
      <c r="G13" s="50">
        <f t="shared" si="1"/>
        <v>0</v>
      </c>
      <c r="H13" s="50">
        <v>277.89</v>
      </c>
      <c r="I13" s="50">
        <v>354.81</v>
      </c>
      <c r="J13" s="51">
        <f t="shared" si="17"/>
        <v>76.920000000000016</v>
      </c>
      <c r="K13" s="50">
        <f t="shared" si="2"/>
        <v>431.73</v>
      </c>
      <c r="L13" s="50"/>
      <c r="M13" s="50">
        <v>0</v>
      </c>
      <c r="N13" s="50">
        <f t="shared" si="18"/>
        <v>0</v>
      </c>
      <c r="O13" s="50">
        <f t="shared" si="19"/>
        <v>0</v>
      </c>
      <c r="P13" s="50"/>
      <c r="Q13" s="50">
        <v>0</v>
      </c>
      <c r="R13" s="50">
        <f t="shared" si="20"/>
        <v>0</v>
      </c>
      <c r="S13" s="50">
        <f t="shared" si="21"/>
        <v>0</v>
      </c>
      <c r="T13" s="50">
        <v>0</v>
      </c>
      <c r="U13" s="50">
        <v>0</v>
      </c>
      <c r="V13" s="50">
        <f t="shared" si="22"/>
        <v>0</v>
      </c>
      <c r="W13" s="50">
        <f t="shared" si="23"/>
        <v>0</v>
      </c>
      <c r="X13" s="50">
        <v>17035.05</v>
      </c>
      <c r="Y13" s="50">
        <v>20252.689999999999</v>
      </c>
      <c r="Z13" s="51">
        <f t="shared" si="24"/>
        <v>3217.6399999999994</v>
      </c>
      <c r="AA13" s="50">
        <f t="shared" si="25"/>
        <v>23470.329999999998</v>
      </c>
      <c r="AB13" s="50">
        <v>10932.25</v>
      </c>
      <c r="AC13" s="50">
        <v>7427.65</v>
      </c>
      <c r="AD13" s="51">
        <f t="shared" si="26"/>
        <v>-3504.6000000000004</v>
      </c>
      <c r="AE13" s="50">
        <f t="shared" si="27"/>
        <v>3923.0499999999993</v>
      </c>
      <c r="AF13" s="50">
        <v>0</v>
      </c>
      <c r="AG13" s="50">
        <v>0</v>
      </c>
      <c r="AH13" s="51">
        <f t="shared" si="28"/>
        <v>0</v>
      </c>
      <c r="AI13" s="50">
        <f t="shared" si="29"/>
        <v>0</v>
      </c>
      <c r="AJ13" s="50">
        <v>0</v>
      </c>
      <c r="AK13" s="50">
        <v>0</v>
      </c>
      <c r="AL13" s="51">
        <f t="shared" si="30"/>
        <v>0</v>
      </c>
      <c r="AM13" s="50">
        <f t="shared" si="31"/>
        <v>0</v>
      </c>
      <c r="AN13" s="50">
        <v>11360.18</v>
      </c>
      <c r="AO13" s="50">
        <v>12428.87</v>
      </c>
      <c r="AP13" s="51">
        <f t="shared" si="32"/>
        <v>1068.6900000000005</v>
      </c>
      <c r="AQ13" s="50">
        <f t="shared" si="33"/>
        <v>13497.560000000001</v>
      </c>
      <c r="AR13" s="50">
        <v>0</v>
      </c>
      <c r="AS13" s="50">
        <v>0</v>
      </c>
      <c r="AT13" s="51">
        <f t="shared" si="34"/>
        <v>0</v>
      </c>
      <c r="AU13" s="50">
        <f t="shared" si="35"/>
        <v>0</v>
      </c>
      <c r="AV13" s="50">
        <v>0</v>
      </c>
      <c r="AW13" s="50">
        <v>0</v>
      </c>
      <c r="AX13" s="51">
        <f t="shared" si="36"/>
        <v>0</v>
      </c>
      <c r="AY13" s="50">
        <f t="shared" si="37"/>
        <v>0</v>
      </c>
      <c r="AZ13" s="50">
        <v>10605.97</v>
      </c>
      <c r="BA13" s="50">
        <v>10524.54</v>
      </c>
      <c r="BB13" s="51">
        <f t="shared" si="38"/>
        <v>-81.429999999998472</v>
      </c>
      <c r="BC13" s="50">
        <f t="shared" si="39"/>
        <v>10443.110000000002</v>
      </c>
      <c r="BD13" s="50">
        <v>-6452.53</v>
      </c>
      <c r="BE13" s="50">
        <v>-4959.04</v>
      </c>
      <c r="BF13" s="51">
        <f t="shared" si="40"/>
        <v>1493.4899999999998</v>
      </c>
      <c r="BG13" s="50">
        <f t="shared" si="41"/>
        <v>-3465.55</v>
      </c>
      <c r="BH13" s="50">
        <v>0</v>
      </c>
      <c r="BI13" s="50">
        <v>0</v>
      </c>
      <c r="BJ13" s="51">
        <f t="shared" si="42"/>
        <v>0</v>
      </c>
      <c r="BK13" s="50">
        <f t="shared" si="43"/>
        <v>0</v>
      </c>
      <c r="BL13" s="50">
        <v>0</v>
      </c>
      <c r="BM13" s="50">
        <v>0</v>
      </c>
      <c r="BN13" s="51">
        <f t="shared" si="44"/>
        <v>0</v>
      </c>
      <c r="BO13" s="50">
        <f t="shared" si="13"/>
        <v>0</v>
      </c>
      <c r="BP13" s="50">
        <v>3249.63</v>
      </c>
      <c r="BQ13" s="50">
        <v>2923.32</v>
      </c>
      <c r="BR13" s="51">
        <f t="shared" si="45"/>
        <v>-326.30999999999995</v>
      </c>
      <c r="BS13" s="50">
        <f t="shared" si="46"/>
        <v>2597.0100000000002</v>
      </c>
    </row>
    <row r="14" spans="1:71" x14ac:dyDescent="0.2">
      <c r="A14" s="20" t="str">
        <f t="shared" si="0"/>
        <v>ART</v>
      </c>
      <c r="B14" s="31" t="s">
        <v>28</v>
      </c>
      <c r="C14" s="20" t="str">
        <f t="shared" si="15"/>
        <v>ART-MASS CULTURAL CNCL</v>
      </c>
      <c r="D14" s="50">
        <v>0</v>
      </c>
      <c r="E14" s="50">
        <v>0</v>
      </c>
      <c r="F14" s="50">
        <f t="shared" si="16"/>
        <v>0</v>
      </c>
      <c r="G14" s="50">
        <f t="shared" si="1"/>
        <v>0</v>
      </c>
      <c r="H14" s="50">
        <v>1819.18</v>
      </c>
      <c r="I14" s="50">
        <v>5616.34</v>
      </c>
      <c r="J14" s="51">
        <f t="shared" si="17"/>
        <v>3797.16</v>
      </c>
      <c r="K14" s="50">
        <f t="shared" si="2"/>
        <v>9413.5</v>
      </c>
      <c r="L14" s="50"/>
      <c r="M14" s="50">
        <v>0</v>
      </c>
      <c r="N14" s="50">
        <f t="shared" si="18"/>
        <v>0</v>
      </c>
      <c r="O14" s="50">
        <f t="shared" si="19"/>
        <v>0</v>
      </c>
      <c r="P14" s="50"/>
      <c r="Q14" s="50">
        <v>0</v>
      </c>
      <c r="R14" s="50">
        <f t="shared" si="20"/>
        <v>0</v>
      </c>
      <c r="S14" s="50">
        <f t="shared" si="21"/>
        <v>0</v>
      </c>
      <c r="T14" s="50">
        <v>0</v>
      </c>
      <c r="U14" s="50">
        <v>0</v>
      </c>
      <c r="V14" s="50">
        <f t="shared" si="22"/>
        <v>0</v>
      </c>
      <c r="W14" s="50">
        <f t="shared" si="23"/>
        <v>0</v>
      </c>
      <c r="X14" s="50">
        <v>0</v>
      </c>
      <c r="Y14" s="50">
        <v>0</v>
      </c>
      <c r="Z14" s="51">
        <f t="shared" si="24"/>
        <v>0</v>
      </c>
      <c r="AA14" s="50">
        <f t="shared" si="25"/>
        <v>0</v>
      </c>
      <c r="AB14" s="50">
        <v>3190.85</v>
      </c>
      <c r="AC14" s="50">
        <v>2730.85</v>
      </c>
      <c r="AD14" s="51">
        <f t="shared" si="26"/>
        <v>-460</v>
      </c>
      <c r="AE14" s="50">
        <f t="shared" si="27"/>
        <v>2270.85</v>
      </c>
      <c r="AF14" s="50">
        <v>0</v>
      </c>
      <c r="AG14" s="50">
        <v>0</v>
      </c>
      <c r="AH14" s="51">
        <f t="shared" si="28"/>
        <v>0</v>
      </c>
      <c r="AI14" s="50">
        <f t="shared" si="29"/>
        <v>0</v>
      </c>
      <c r="AJ14" s="50">
        <v>2.2000000000000002</v>
      </c>
      <c r="AK14" s="50">
        <v>2.9</v>
      </c>
      <c r="AL14" s="51">
        <f t="shared" si="30"/>
        <v>0.69999999999999973</v>
      </c>
      <c r="AM14" s="50">
        <f t="shared" si="31"/>
        <v>3.5999999999999996</v>
      </c>
      <c r="AN14" s="50">
        <v>3372.32</v>
      </c>
      <c r="AO14" s="50">
        <v>4653.5</v>
      </c>
      <c r="AP14" s="51">
        <f t="shared" si="32"/>
        <v>1281.1799999999998</v>
      </c>
      <c r="AQ14" s="50">
        <f t="shared" si="33"/>
        <v>5934.68</v>
      </c>
      <c r="AR14" s="50">
        <v>7120.23</v>
      </c>
      <c r="AS14" s="50">
        <v>6711.54</v>
      </c>
      <c r="AT14" s="51">
        <f t="shared" si="34"/>
        <v>-408.6899999999996</v>
      </c>
      <c r="AU14" s="50">
        <f t="shared" si="35"/>
        <v>6302.85</v>
      </c>
      <c r="AV14" s="50">
        <v>0</v>
      </c>
      <c r="AW14" s="50">
        <v>0</v>
      </c>
      <c r="AX14" s="51">
        <f t="shared" si="36"/>
        <v>0</v>
      </c>
      <c r="AY14" s="50">
        <f t="shared" si="37"/>
        <v>0</v>
      </c>
      <c r="AZ14" s="50">
        <v>3421.27</v>
      </c>
      <c r="BA14" s="50">
        <v>4364.04</v>
      </c>
      <c r="BB14" s="51">
        <f t="shared" si="38"/>
        <v>942.77</v>
      </c>
      <c r="BC14" s="50">
        <f t="shared" si="39"/>
        <v>5306.8099999999995</v>
      </c>
      <c r="BD14" s="50">
        <v>-50839.32</v>
      </c>
      <c r="BE14" s="50">
        <v>-23356.37</v>
      </c>
      <c r="BF14" s="51">
        <f t="shared" si="40"/>
        <v>27482.95</v>
      </c>
      <c r="BG14" s="50">
        <f t="shared" si="41"/>
        <v>4126.5800000000017</v>
      </c>
      <c r="BH14" s="50">
        <v>0</v>
      </c>
      <c r="BI14" s="50">
        <v>0</v>
      </c>
      <c r="BJ14" s="51">
        <f t="shared" si="42"/>
        <v>0</v>
      </c>
      <c r="BK14" s="50">
        <f t="shared" si="43"/>
        <v>0</v>
      </c>
      <c r="BL14" s="50">
        <v>0</v>
      </c>
      <c r="BM14" s="50">
        <v>0</v>
      </c>
      <c r="BN14" s="51">
        <f t="shared" si="44"/>
        <v>0</v>
      </c>
      <c r="BO14" s="50">
        <f t="shared" si="13"/>
        <v>0</v>
      </c>
      <c r="BP14" s="50">
        <v>1036.07</v>
      </c>
      <c r="BQ14" s="50">
        <v>1191.7</v>
      </c>
      <c r="BR14" s="51">
        <f t="shared" si="45"/>
        <v>155.63000000000011</v>
      </c>
      <c r="BS14" s="50">
        <f t="shared" si="46"/>
        <v>1347.3300000000002</v>
      </c>
    </row>
    <row r="15" spans="1:71" x14ac:dyDescent="0.2">
      <c r="A15" s="20" t="str">
        <f t="shared" si="0"/>
        <v>ATB</v>
      </c>
      <c r="B15" s="31" t="s">
        <v>29</v>
      </c>
      <c r="C15" s="20" t="str">
        <f t="shared" si="15"/>
        <v>ATB-APPELLATE TAX BRD</v>
      </c>
      <c r="D15" s="50">
        <v>0</v>
      </c>
      <c r="E15" s="50">
        <v>0</v>
      </c>
      <c r="F15" s="50">
        <f t="shared" si="16"/>
        <v>0</v>
      </c>
      <c r="G15" s="50">
        <f t="shared" si="1"/>
        <v>0</v>
      </c>
      <c r="H15" s="50">
        <v>77.69</v>
      </c>
      <c r="I15" s="50">
        <v>82.32</v>
      </c>
      <c r="J15" s="51">
        <f t="shared" si="17"/>
        <v>4.6299999999999955</v>
      </c>
      <c r="K15" s="50">
        <f t="shared" si="2"/>
        <v>86.949999999999989</v>
      </c>
      <c r="L15" s="50"/>
      <c r="M15" s="50">
        <v>0</v>
      </c>
      <c r="N15" s="50">
        <f t="shared" si="18"/>
        <v>0</v>
      </c>
      <c r="O15" s="50">
        <f t="shared" si="19"/>
        <v>0</v>
      </c>
      <c r="P15" s="50"/>
      <c r="Q15" s="50">
        <v>0</v>
      </c>
      <c r="R15" s="50">
        <f t="shared" si="20"/>
        <v>0</v>
      </c>
      <c r="S15" s="50">
        <f t="shared" si="21"/>
        <v>0</v>
      </c>
      <c r="T15" s="50">
        <v>0</v>
      </c>
      <c r="U15" s="50">
        <v>0</v>
      </c>
      <c r="V15" s="50">
        <f t="shared" si="22"/>
        <v>0</v>
      </c>
      <c r="W15" s="50">
        <f t="shared" si="23"/>
        <v>0</v>
      </c>
      <c r="X15" s="50">
        <v>0</v>
      </c>
      <c r="Y15" s="50">
        <v>0</v>
      </c>
      <c r="Z15" s="51">
        <f t="shared" si="24"/>
        <v>0</v>
      </c>
      <c r="AA15" s="50">
        <f t="shared" si="25"/>
        <v>0</v>
      </c>
      <c r="AB15" s="50">
        <v>6939.13</v>
      </c>
      <c r="AC15" s="50">
        <v>6066.31</v>
      </c>
      <c r="AD15" s="51">
        <f t="shared" si="26"/>
        <v>-872.81999999999971</v>
      </c>
      <c r="AE15" s="50">
        <f t="shared" si="27"/>
        <v>5193.4900000000007</v>
      </c>
      <c r="AF15" s="50">
        <v>0</v>
      </c>
      <c r="AG15" s="50">
        <v>0</v>
      </c>
      <c r="AH15" s="51">
        <f t="shared" si="28"/>
        <v>0</v>
      </c>
      <c r="AI15" s="50">
        <f t="shared" si="29"/>
        <v>0</v>
      </c>
      <c r="AJ15" s="50">
        <v>5.99</v>
      </c>
      <c r="AK15" s="50">
        <v>7.9</v>
      </c>
      <c r="AL15" s="51">
        <f t="shared" si="30"/>
        <v>1.9100000000000001</v>
      </c>
      <c r="AM15" s="50">
        <f t="shared" si="31"/>
        <v>9.81</v>
      </c>
      <c r="AN15" s="50">
        <v>2005.18</v>
      </c>
      <c r="AO15" s="50">
        <v>2398.6799999999998</v>
      </c>
      <c r="AP15" s="51">
        <f t="shared" si="32"/>
        <v>393.49999999999977</v>
      </c>
      <c r="AQ15" s="50">
        <f t="shared" si="33"/>
        <v>2792.1799999999994</v>
      </c>
      <c r="AR15" s="50">
        <v>0</v>
      </c>
      <c r="AS15" s="50">
        <v>0</v>
      </c>
      <c r="AT15" s="51">
        <f t="shared" si="34"/>
        <v>0</v>
      </c>
      <c r="AU15" s="50">
        <f t="shared" si="35"/>
        <v>0</v>
      </c>
      <c r="AV15" s="50">
        <v>0</v>
      </c>
      <c r="AW15" s="50">
        <v>0</v>
      </c>
      <c r="AX15" s="51">
        <f t="shared" si="36"/>
        <v>0</v>
      </c>
      <c r="AY15" s="50">
        <f t="shared" si="37"/>
        <v>0</v>
      </c>
      <c r="AZ15" s="50">
        <v>2677.53</v>
      </c>
      <c r="BA15" s="50">
        <v>4190.17</v>
      </c>
      <c r="BB15" s="51">
        <f t="shared" si="38"/>
        <v>1512.6399999999999</v>
      </c>
      <c r="BC15" s="50">
        <f t="shared" si="39"/>
        <v>5702.8099999999995</v>
      </c>
      <c r="BD15" s="50">
        <v>-1542.2</v>
      </c>
      <c r="BE15" s="50">
        <v>-359.42</v>
      </c>
      <c r="BF15" s="51">
        <f t="shared" si="40"/>
        <v>1182.78</v>
      </c>
      <c r="BG15" s="50">
        <f t="shared" si="41"/>
        <v>823.3599999999999</v>
      </c>
      <c r="BH15" s="50">
        <v>0</v>
      </c>
      <c r="BI15" s="50">
        <v>0</v>
      </c>
      <c r="BJ15" s="51">
        <f t="shared" si="42"/>
        <v>0</v>
      </c>
      <c r="BK15" s="50">
        <f t="shared" si="43"/>
        <v>0</v>
      </c>
      <c r="BL15" s="50">
        <v>0.91</v>
      </c>
      <c r="BM15" s="50">
        <v>5.12</v>
      </c>
      <c r="BN15" s="51">
        <f t="shared" si="44"/>
        <v>4.21</v>
      </c>
      <c r="BO15" s="50">
        <f t="shared" si="13"/>
        <v>9.33</v>
      </c>
      <c r="BP15" s="50">
        <v>547.72</v>
      </c>
      <c r="BQ15" s="50">
        <v>608.97</v>
      </c>
      <c r="BR15" s="51">
        <f t="shared" si="45"/>
        <v>61.25</v>
      </c>
      <c r="BS15" s="50">
        <f t="shared" si="46"/>
        <v>670.22</v>
      </c>
    </row>
    <row r="16" spans="1:71" x14ac:dyDescent="0.2">
      <c r="A16" s="20" t="str">
        <f t="shared" si="0"/>
        <v>BBE</v>
      </c>
      <c r="B16" s="31" t="s">
        <v>30</v>
      </c>
      <c r="C16" s="20" t="str">
        <f t="shared" si="15"/>
        <v>BBE-BRD OF BAR EXAMINERS</v>
      </c>
      <c r="D16" s="50">
        <v>0</v>
      </c>
      <c r="E16" s="50">
        <v>0</v>
      </c>
      <c r="F16" s="50">
        <f t="shared" si="16"/>
        <v>0</v>
      </c>
      <c r="G16" s="50">
        <f t="shared" si="1"/>
        <v>0</v>
      </c>
      <c r="H16" s="50">
        <v>147.44</v>
      </c>
      <c r="I16" s="50">
        <v>360.82</v>
      </c>
      <c r="J16" s="51">
        <f t="shared" si="17"/>
        <v>213.38</v>
      </c>
      <c r="K16" s="50">
        <f t="shared" si="2"/>
        <v>574.20000000000005</v>
      </c>
      <c r="L16" s="50"/>
      <c r="M16" s="50">
        <v>0</v>
      </c>
      <c r="N16" s="50">
        <f t="shared" si="18"/>
        <v>0</v>
      </c>
      <c r="O16" s="50">
        <f t="shared" si="19"/>
        <v>0</v>
      </c>
      <c r="P16" s="50"/>
      <c r="Q16" s="50">
        <v>0</v>
      </c>
      <c r="R16" s="50">
        <f t="shared" si="20"/>
        <v>0</v>
      </c>
      <c r="S16" s="50">
        <f t="shared" si="21"/>
        <v>0</v>
      </c>
      <c r="T16" s="50">
        <v>0</v>
      </c>
      <c r="U16" s="50">
        <v>0</v>
      </c>
      <c r="V16" s="50">
        <f t="shared" si="22"/>
        <v>0</v>
      </c>
      <c r="W16" s="50">
        <f t="shared" si="23"/>
        <v>0</v>
      </c>
      <c r="X16" s="50">
        <v>0</v>
      </c>
      <c r="Y16" s="50">
        <v>13407.42</v>
      </c>
      <c r="Z16" s="51">
        <f t="shared" si="24"/>
        <v>13407.42</v>
      </c>
      <c r="AA16" s="50">
        <f t="shared" si="25"/>
        <v>26814.84</v>
      </c>
      <c r="AB16" s="50">
        <v>1089.57</v>
      </c>
      <c r="AC16" s="50">
        <v>923.7</v>
      </c>
      <c r="AD16" s="51">
        <f t="shared" si="26"/>
        <v>-165.86999999999989</v>
      </c>
      <c r="AE16" s="50">
        <f t="shared" si="27"/>
        <v>757.83000000000015</v>
      </c>
      <c r="AF16" s="50">
        <v>0</v>
      </c>
      <c r="AG16" s="50">
        <v>0</v>
      </c>
      <c r="AH16" s="51">
        <f t="shared" si="28"/>
        <v>0</v>
      </c>
      <c r="AI16" s="50">
        <f t="shared" si="29"/>
        <v>0</v>
      </c>
      <c r="AJ16" s="50">
        <v>0</v>
      </c>
      <c r="AK16" s="50">
        <v>0</v>
      </c>
      <c r="AL16" s="51">
        <f t="shared" si="30"/>
        <v>0</v>
      </c>
      <c r="AM16" s="50">
        <f t="shared" si="31"/>
        <v>0</v>
      </c>
      <c r="AN16" s="50">
        <v>1439.45</v>
      </c>
      <c r="AO16" s="50">
        <v>1887.69</v>
      </c>
      <c r="AP16" s="51">
        <f t="shared" si="32"/>
        <v>448.24</v>
      </c>
      <c r="AQ16" s="50">
        <f t="shared" si="33"/>
        <v>2335.9300000000003</v>
      </c>
      <c r="AR16" s="50">
        <v>0</v>
      </c>
      <c r="AS16" s="50">
        <v>0</v>
      </c>
      <c r="AT16" s="51">
        <f t="shared" si="34"/>
        <v>0</v>
      </c>
      <c r="AU16" s="50">
        <f t="shared" si="35"/>
        <v>0</v>
      </c>
      <c r="AV16" s="50">
        <v>0</v>
      </c>
      <c r="AW16" s="50">
        <v>0</v>
      </c>
      <c r="AX16" s="51">
        <f t="shared" si="36"/>
        <v>0</v>
      </c>
      <c r="AY16" s="50">
        <f t="shared" si="37"/>
        <v>0</v>
      </c>
      <c r="AZ16" s="50">
        <v>3003.75</v>
      </c>
      <c r="BA16" s="50">
        <v>3481.48</v>
      </c>
      <c r="BB16" s="51">
        <f t="shared" si="38"/>
        <v>477.73</v>
      </c>
      <c r="BC16" s="50">
        <f t="shared" si="39"/>
        <v>3959.21</v>
      </c>
      <c r="BD16" s="50">
        <v>-9022.27</v>
      </c>
      <c r="BE16" s="50">
        <v>-26315.14</v>
      </c>
      <c r="BF16" s="51">
        <f t="shared" si="40"/>
        <v>-17292.87</v>
      </c>
      <c r="BG16" s="50">
        <f t="shared" si="41"/>
        <v>-43608.009999999995</v>
      </c>
      <c r="BH16" s="50">
        <v>0</v>
      </c>
      <c r="BI16" s="50">
        <v>0</v>
      </c>
      <c r="BJ16" s="51">
        <f t="shared" si="42"/>
        <v>0</v>
      </c>
      <c r="BK16" s="50">
        <f t="shared" si="43"/>
        <v>0</v>
      </c>
      <c r="BL16" s="50">
        <v>0</v>
      </c>
      <c r="BM16" s="50">
        <v>0</v>
      </c>
      <c r="BN16" s="51">
        <f t="shared" si="44"/>
        <v>0</v>
      </c>
      <c r="BO16" s="50">
        <f t="shared" si="13"/>
        <v>0</v>
      </c>
      <c r="BP16" s="50">
        <v>800.16</v>
      </c>
      <c r="BQ16" s="50">
        <v>840.48</v>
      </c>
      <c r="BR16" s="51">
        <f t="shared" si="45"/>
        <v>40.32000000000005</v>
      </c>
      <c r="BS16" s="50">
        <f t="shared" si="46"/>
        <v>880.80000000000007</v>
      </c>
    </row>
    <row r="17" spans="1:71" x14ac:dyDescent="0.2">
      <c r="A17" s="20" t="str">
        <f t="shared" si="0"/>
        <v>BCC</v>
      </c>
      <c r="B17" s="31" t="s">
        <v>31</v>
      </c>
      <c r="C17" s="20" t="str">
        <f t="shared" si="15"/>
        <v>BCC-BERKSHIRE COMM COLLEGE</v>
      </c>
      <c r="D17" s="50">
        <v>0</v>
      </c>
      <c r="E17" s="50">
        <v>0</v>
      </c>
      <c r="F17" s="50">
        <f t="shared" si="16"/>
        <v>0</v>
      </c>
      <c r="G17" s="50">
        <f t="shared" si="1"/>
        <v>0</v>
      </c>
      <c r="H17" s="50">
        <v>287.16000000000003</v>
      </c>
      <c r="I17" s="50">
        <v>506.15</v>
      </c>
      <c r="J17" s="51">
        <f t="shared" si="17"/>
        <v>218.98999999999995</v>
      </c>
      <c r="K17" s="50">
        <f t="shared" si="2"/>
        <v>725.13999999999987</v>
      </c>
      <c r="L17" s="50"/>
      <c r="M17" s="50">
        <v>0</v>
      </c>
      <c r="N17" s="50">
        <f t="shared" si="18"/>
        <v>0</v>
      </c>
      <c r="O17" s="50">
        <f t="shared" si="19"/>
        <v>0</v>
      </c>
      <c r="P17" s="50"/>
      <c r="Q17" s="50">
        <v>0</v>
      </c>
      <c r="R17" s="50">
        <f t="shared" si="20"/>
        <v>0</v>
      </c>
      <c r="S17" s="50">
        <f t="shared" si="21"/>
        <v>0</v>
      </c>
      <c r="T17" s="50">
        <v>0</v>
      </c>
      <c r="U17" s="50">
        <v>0</v>
      </c>
      <c r="V17" s="50">
        <f t="shared" si="22"/>
        <v>0</v>
      </c>
      <c r="W17" s="50">
        <f t="shared" si="23"/>
        <v>0</v>
      </c>
      <c r="X17" s="50">
        <v>0</v>
      </c>
      <c r="Y17" s="50">
        <v>4469.12</v>
      </c>
      <c r="Z17" s="51">
        <f t="shared" si="24"/>
        <v>4469.12</v>
      </c>
      <c r="AA17" s="50">
        <f t="shared" si="25"/>
        <v>8938.24</v>
      </c>
      <c r="AB17" s="50">
        <v>11973.72</v>
      </c>
      <c r="AC17" s="50">
        <v>9074.44</v>
      </c>
      <c r="AD17" s="51">
        <f t="shared" si="26"/>
        <v>-2899.2799999999988</v>
      </c>
      <c r="AE17" s="50">
        <f t="shared" si="27"/>
        <v>6175.1600000000017</v>
      </c>
      <c r="AF17" s="50">
        <v>0</v>
      </c>
      <c r="AG17" s="50">
        <v>0</v>
      </c>
      <c r="AH17" s="51">
        <f t="shared" si="28"/>
        <v>0</v>
      </c>
      <c r="AI17" s="50">
        <f t="shared" si="29"/>
        <v>0</v>
      </c>
      <c r="AJ17" s="50">
        <v>0</v>
      </c>
      <c r="AK17" s="50">
        <v>0</v>
      </c>
      <c r="AL17" s="51">
        <f t="shared" si="30"/>
        <v>0</v>
      </c>
      <c r="AM17" s="50">
        <f t="shared" si="31"/>
        <v>0</v>
      </c>
      <c r="AN17" s="50">
        <v>17202.580000000002</v>
      </c>
      <c r="AO17" s="50">
        <v>19291.14</v>
      </c>
      <c r="AP17" s="51">
        <f t="shared" si="32"/>
        <v>2088.5599999999977</v>
      </c>
      <c r="AQ17" s="50">
        <f t="shared" si="33"/>
        <v>21379.699999999997</v>
      </c>
      <c r="AR17" s="50">
        <v>6580.57</v>
      </c>
      <c r="AS17" s="50">
        <v>99100.22</v>
      </c>
      <c r="AT17" s="51">
        <f t="shared" si="34"/>
        <v>92519.65</v>
      </c>
      <c r="AU17" s="50">
        <f t="shared" si="35"/>
        <v>191619.87</v>
      </c>
      <c r="AV17" s="50">
        <v>0</v>
      </c>
      <c r="AW17" s="50">
        <v>0</v>
      </c>
      <c r="AX17" s="51">
        <f t="shared" si="36"/>
        <v>0</v>
      </c>
      <c r="AY17" s="50">
        <f t="shared" si="37"/>
        <v>0</v>
      </c>
      <c r="AZ17" s="50">
        <v>41763.199999999997</v>
      </c>
      <c r="BA17" s="50">
        <v>38945.550000000003</v>
      </c>
      <c r="BB17" s="51">
        <f t="shared" si="38"/>
        <v>-2817.6499999999942</v>
      </c>
      <c r="BC17" s="50">
        <f t="shared" si="39"/>
        <v>36127.900000000009</v>
      </c>
      <c r="BD17" s="50">
        <v>88.52</v>
      </c>
      <c r="BE17" s="50">
        <v>-218.45</v>
      </c>
      <c r="BF17" s="51">
        <f t="shared" si="40"/>
        <v>-306.96999999999997</v>
      </c>
      <c r="BG17" s="50">
        <f t="shared" si="41"/>
        <v>-525.41999999999996</v>
      </c>
      <c r="BH17" s="50">
        <v>0</v>
      </c>
      <c r="BI17" s="50">
        <v>0</v>
      </c>
      <c r="BJ17" s="51">
        <f t="shared" si="42"/>
        <v>0</v>
      </c>
      <c r="BK17" s="50">
        <f t="shared" si="43"/>
        <v>0</v>
      </c>
      <c r="BL17" s="50">
        <v>0</v>
      </c>
      <c r="BM17" s="50">
        <v>0</v>
      </c>
      <c r="BN17" s="51">
        <f t="shared" si="44"/>
        <v>0</v>
      </c>
      <c r="BO17" s="50">
        <f t="shared" si="13"/>
        <v>0</v>
      </c>
      <c r="BP17" s="50">
        <v>10967.57</v>
      </c>
      <c r="BQ17" s="50">
        <v>10010.64</v>
      </c>
      <c r="BR17" s="51">
        <f t="shared" si="45"/>
        <v>-956.93000000000029</v>
      </c>
      <c r="BS17" s="50">
        <f t="shared" si="46"/>
        <v>9053.7099999999991</v>
      </c>
    </row>
    <row r="18" spans="1:71" x14ac:dyDescent="0.2">
      <c r="A18" s="20" t="str">
        <f t="shared" si="0"/>
        <v>BER</v>
      </c>
      <c r="B18" s="31" t="s">
        <v>32</v>
      </c>
      <c r="C18" s="20" t="str">
        <f t="shared" si="15"/>
        <v>BER-BERKSHIRE DISTRICT ATTY</v>
      </c>
      <c r="D18" s="50">
        <v>0</v>
      </c>
      <c r="E18" s="50">
        <v>0</v>
      </c>
      <c r="F18" s="50">
        <f t="shared" si="16"/>
        <v>0</v>
      </c>
      <c r="G18" s="50">
        <f t="shared" si="1"/>
        <v>0</v>
      </c>
      <c r="H18" s="50">
        <v>433.14</v>
      </c>
      <c r="I18" s="50">
        <v>652.04999999999995</v>
      </c>
      <c r="J18" s="51">
        <f t="shared" si="17"/>
        <v>218.90999999999997</v>
      </c>
      <c r="K18" s="50">
        <f t="shared" si="2"/>
        <v>870.95999999999992</v>
      </c>
      <c r="L18" s="50"/>
      <c r="M18" s="50">
        <v>0</v>
      </c>
      <c r="N18" s="50">
        <f t="shared" si="18"/>
        <v>0</v>
      </c>
      <c r="O18" s="50">
        <f t="shared" si="19"/>
        <v>0</v>
      </c>
      <c r="P18" s="50"/>
      <c r="Q18" s="50">
        <v>0</v>
      </c>
      <c r="R18" s="50">
        <f t="shared" si="20"/>
        <v>0</v>
      </c>
      <c r="S18" s="50">
        <f t="shared" si="21"/>
        <v>0</v>
      </c>
      <c r="T18" s="50">
        <v>0</v>
      </c>
      <c r="U18" s="50">
        <v>0</v>
      </c>
      <c r="V18" s="50">
        <f t="shared" si="22"/>
        <v>0</v>
      </c>
      <c r="W18" s="50">
        <f t="shared" si="23"/>
        <v>0</v>
      </c>
      <c r="X18" s="50">
        <v>8866.9599999999991</v>
      </c>
      <c r="Y18" s="50">
        <v>8938.2800000000007</v>
      </c>
      <c r="Z18" s="51">
        <f t="shared" si="24"/>
        <v>71.320000000001528</v>
      </c>
      <c r="AA18" s="50">
        <f t="shared" si="25"/>
        <v>9009.6000000000022</v>
      </c>
      <c r="AB18" s="50">
        <v>4080.31</v>
      </c>
      <c r="AC18" s="50">
        <v>2841.96</v>
      </c>
      <c r="AD18" s="51">
        <f t="shared" si="26"/>
        <v>-1238.3499999999999</v>
      </c>
      <c r="AE18" s="50">
        <f t="shared" si="27"/>
        <v>1603.6100000000001</v>
      </c>
      <c r="AF18" s="50">
        <v>0</v>
      </c>
      <c r="AG18" s="50">
        <v>0</v>
      </c>
      <c r="AH18" s="51">
        <f t="shared" si="28"/>
        <v>0</v>
      </c>
      <c r="AI18" s="50">
        <f t="shared" si="29"/>
        <v>0</v>
      </c>
      <c r="AJ18" s="50">
        <v>0</v>
      </c>
      <c r="AK18" s="50">
        <v>0</v>
      </c>
      <c r="AL18" s="51">
        <f t="shared" si="30"/>
        <v>0</v>
      </c>
      <c r="AM18" s="50">
        <f t="shared" si="31"/>
        <v>0</v>
      </c>
      <c r="AN18" s="50">
        <v>4439.6000000000004</v>
      </c>
      <c r="AO18" s="50">
        <v>5097.01</v>
      </c>
      <c r="AP18" s="51">
        <f t="shared" si="32"/>
        <v>657.40999999999985</v>
      </c>
      <c r="AQ18" s="50">
        <f t="shared" si="33"/>
        <v>5754.42</v>
      </c>
      <c r="AR18" s="50">
        <v>7120.23</v>
      </c>
      <c r="AS18" s="50">
        <v>6711.54</v>
      </c>
      <c r="AT18" s="51">
        <f t="shared" si="34"/>
        <v>-408.6899999999996</v>
      </c>
      <c r="AU18" s="50">
        <f t="shared" si="35"/>
        <v>6302.85</v>
      </c>
      <c r="AV18" s="50">
        <v>0</v>
      </c>
      <c r="AW18" s="50">
        <v>0</v>
      </c>
      <c r="AX18" s="51">
        <f t="shared" si="36"/>
        <v>0</v>
      </c>
      <c r="AY18" s="50">
        <f t="shared" si="37"/>
        <v>0</v>
      </c>
      <c r="AZ18" s="50">
        <v>5222.37</v>
      </c>
      <c r="BA18" s="50">
        <v>6196.51</v>
      </c>
      <c r="BB18" s="51">
        <f t="shared" si="38"/>
        <v>974.14000000000033</v>
      </c>
      <c r="BC18" s="50">
        <f t="shared" si="39"/>
        <v>7170.6500000000005</v>
      </c>
      <c r="BD18" s="50">
        <v>-16491.37</v>
      </c>
      <c r="BE18" s="50">
        <v>-12619.67</v>
      </c>
      <c r="BF18" s="51">
        <f t="shared" si="40"/>
        <v>3871.6999999999989</v>
      </c>
      <c r="BG18" s="50">
        <f t="shared" si="41"/>
        <v>-8747.9700000000012</v>
      </c>
      <c r="BH18" s="50">
        <v>0</v>
      </c>
      <c r="BI18" s="50">
        <v>0</v>
      </c>
      <c r="BJ18" s="51">
        <f t="shared" si="42"/>
        <v>0</v>
      </c>
      <c r="BK18" s="50">
        <f t="shared" si="43"/>
        <v>0</v>
      </c>
      <c r="BL18" s="50">
        <v>0</v>
      </c>
      <c r="BM18" s="50">
        <v>0</v>
      </c>
      <c r="BN18" s="51">
        <f t="shared" si="44"/>
        <v>0</v>
      </c>
      <c r="BO18" s="50">
        <f t="shared" si="13"/>
        <v>0</v>
      </c>
      <c r="BP18" s="50">
        <v>1522</v>
      </c>
      <c r="BQ18" s="50">
        <v>1594.79</v>
      </c>
      <c r="BR18" s="51">
        <f t="shared" si="45"/>
        <v>72.789999999999964</v>
      </c>
      <c r="BS18" s="50">
        <f t="shared" si="46"/>
        <v>1667.58</v>
      </c>
    </row>
    <row r="19" spans="1:71" x14ac:dyDescent="0.2">
      <c r="A19" s="20" t="str">
        <f t="shared" si="0"/>
        <v>BHC</v>
      </c>
      <c r="B19" s="31" t="s">
        <v>33</v>
      </c>
      <c r="C19" s="20" t="str">
        <f t="shared" si="15"/>
        <v>BHC-BUNKER HILL COMM COLLEGE</v>
      </c>
      <c r="D19" s="50">
        <v>0</v>
      </c>
      <c r="E19" s="50">
        <v>0</v>
      </c>
      <c r="F19" s="50">
        <f t="shared" si="16"/>
        <v>0</v>
      </c>
      <c r="G19" s="50">
        <f t="shared" si="1"/>
        <v>0</v>
      </c>
      <c r="H19" s="50">
        <v>2183.23</v>
      </c>
      <c r="I19" s="50">
        <v>3254.27</v>
      </c>
      <c r="J19" s="51">
        <f t="shared" si="17"/>
        <v>1071.04</v>
      </c>
      <c r="K19" s="50">
        <f t="shared" si="2"/>
        <v>4325.3099999999995</v>
      </c>
      <c r="L19" s="50"/>
      <c r="M19" s="50">
        <v>0</v>
      </c>
      <c r="N19" s="50">
        <f t="shared" si="18"/>
        <v>0</v>
      </c>
      <c r="O19" s="50">
        <f t="shared" si="19"/>
        <v>0</v>
      </c>
      <c r="P19" s="50"/>
      <c r="Q19" s="50">
        <v>0</v>
      </c>
      <c r="R19" s="50">
        <f t="shared" si="20"/>
        <v>0</v>
      </c>
      <c r="S19" s="50">
        <f t="shared" si="21"/>
        <v>0</v>
      </c>
      <c r="T19" s="50">
        <v>0</v>
      </c>
      <c r="U19" s="50">
        <v>0</v>
      </c>
      <c r="V19" s="50">
        <f t="shared" si="22"/>
        <v>0</v>
      </c>
      <c r="W19" s="50">
        <f t="shared" si="23"/>
        <v>0</v>
      </c>
      <c r="X19" s="50">
        <v>13300.5</v>
      </c>
      <c r="Y19" s="50">
        <v>17876.62</v>
      </c>
      <c r="Z19" s="51">
        <f t="shared" si="24"/>
        <v>4576.119999999999</v>
      </c>
      <c r="AA19" s="50">
        <f t="shared" si="25"/>
        <v>22452.739999999998</v>
      </c>
      <c r="AB19" s="50">
        <v>24959.83</v>
      </c>
      <c r="AC19" s="50">
        <v>29881.18</v>
      </c>
      <c r="AD19" s="51">
        <f t="shared" si="26"/>
        <v>4921.3499999999985</v>
      </c>
      <c r="AE19" s="50">
        <f t="shared" si="27"/>
        <v>34802.53</v>
      </c>
      <c r="AF19" s="50">
        <v>0</v>
      </c>
      <c r="AG19" s="50">
        <v>0</v>
      </c>
      <c r="AH19" s="51">
        <f t="shared" si="28"/>
        <v>0</v>
      </c>
      <c r="AI19" s="50">
        <f t="shared" si="29"/>
        <v>0</v>
      </c>
      <c r="AJ19" s="50">
        <v>0</v>
      </c>
      <c r="AK19" s="50">
        <v>0</v>
      </c>
      <c r="AL19" s="51">
        <f t="shared" si="30"/>
        <v>0</v>
      </c>
      <c r="AM19" s="50">
        <f t="shared" si="31"/>
        <v>0</v>
      </c>
      <c r="AN19" s="50">
        <v>64224.37</v>
      </c>
      <c r="AO19" s="50">
        <v>86841.919999999998</v>
      </c>
      <c r="AP19" s="51">
        <f t="shared" si="32"/>
        <v>22617.549999999996</v>
      </c>
      <c r="AQ19" s="50">
        <f t="shared" si="33"/>
        <v>109459.47</v>
      </c>
      <c r="AR19" s="50">
        <v>138980.35999999999</v>
      </c>
      <c r="AS19" s="50">
        <v>88519.45</v>
      </c>
      <c r="AT19" s="51">
        <f t="shared" si="34"/>
        <v>-50460.909999999989</v>
      </c>
      <c r="AU19" s="50">
        <f t="shared" si="35"/>
        <v>38058.540000000008</v>
      </c>
      <c r="AV19" s="50">
        <v>0</v>
      </c>
      <c r="AW19" s="50">
        <v>0</v>
      </c>
      <c r="AX19" s="51">
        <f t="shared" si="36"/>
        <v>0</v>
      </c>
      <c r="AY19" s="50">
        <f t="shared" si="37"/>
        <v>0</v>
      </c>
      <c r="AZ19" s="50">
        <v>266698.37</v>
      </c>
      <c r="BA19" s="50">
        <v>276367.81</v>
      </c>
      <c r="BB19" s="51">
        <f t="shared" si="38"/>
        <v>9669.4400000000023</v>
      </c>
      <c r="BC19" s="50">
        <f t="shared" si="39"/>
        <v>286037.25</v>
      </c>
      <c r="BD19" s="50">
        <v>-5867.01</v>
      </c>
      <c r="BE19" s="50">
        <v>5697.99</v>
      </c>
      <c r="BF19" s="51">
        <f t="shared" si="40"/>
        <v>11565</v>
      </c>
      <c r="BG19" s="50">
        <f t="shared" si="41"/>
        <v>17262.989999999998</v>
      </c>
      <c r="BH19" s="50">
        <v>0</v>
      </c>
      <c r="BI19" s="50">
        <v>0</v>
      </c>
      <c r="BJ19" s="51">
        <f t="shared" si="42"/>
        <v>0</v>
      </c>
      <c r="BK19" s="50">
        <f t="shared" si="43"/>
        <v>0</v>
      </c>
      <c r="BL19" s="50">
        <v>0</v>
      </c>
      <c r="BM19" s="50">
        <v>0</v>
      </c>
      <c r="BN19" s="51">
        <f t="shared" si="44"/>
        <v>0</v>
      </c>
      <c r="BO19" s="50">
        <f t="shared" si="13"/>
        <v>0</v>
      </c>
      <c r="BP19" s="50">
        <v>67359.539999999994</v>
      </c>
      <c r="BQ19" s="50">
        <v>63732.88</v>
      </c>
      <c r="BR19" s="51">
        <f t="shared" si="45"/>
        <v>-3626.6599999999962</v>
      </c>
      <c r="BS19" s="50">
        <f t="shared" si="46"/>
        <v>60106.22</v>
      </c>
    </row>
    <row r="20" spans="1:71" x14ac:dyDescent="0.2">
      <c r="A20" s="20" t="str">
        <f t="shared" si="0"/>
        <v>BLC</v>
      </c>
      <c r="B20" s="31" t="s">
        <v>34</v>
      </c>
      <c r="C20" s="20" t="str">
        <f t="shared" si="15"/>
        <v>BLC-BRD OF LIB COMMERS</v>
      </c>
      <c r="D20" s="50">
        <v>0</v>
      </c>
      <c r="E20" s="50">
        <v>0</v>
      </c>
      <c r="F20" s="50">
        <f t="shared" si="16"/>
        <v>0</v>
      </c>
      <c r="G20" s="50">
        <f t="shared" si="1"/>
        <v>0</v>
      </c>
      <c r="H20" s="50">
        <v>871.91</v>
      </c>
      <c r="I20" s="50">
        <v>1252.32</v>
      </c>
      <c r="J20" s="51">
        <f t="shared" si="17"/>
        <v>380.40999999999997</v>
      </c>
      <c r="K20" s="50">
        <f t="shared" si="2"/>
        <v>1632.73</v>
      </c>
      <c r="L20" s="50"/>
      <c r="M20" s="50">
        <v>0</v>
      </c>
      <c r="N20" s="50">
        <f t="shared" si="18"/>
        <v>0</v>
      </c>
      <c r="O20" s="50">
        <f t="shared" si="19"/>
        <v>0</v>
      </c>
      <c r="P20" s="50"/>
      <c r="Q20" s="50">
        <v>0</v>
      </c>
      <c r="R20" s="50">
        <f t="shared" si="20"/>
        <v>0</v>
      </c>
      <c r="S20" s="50">
        <f t="shared" si="21"/>
        <v>0</v>
      </c>
      <c r="T20" s="50">
        <v>0</v>
      </c>
      <c r="U20" s="50">
        <v>0</v>
      </c>
      <c r="V20" s="50">
        <f t="shared" si="22"/>
        <v>0</v>
      </c>
      <c r="W20" s="50">
        <f t="shared" si="23"/>
        <v>0</v>
      </c>
      <c r="X20" s="50">
        <v>0</v>
      </c>
      <c r="Y20" s="50">
        <v>0</v>
      </c>
      <c r="Z20" s="51">
        <f t="shared" si="24"/>
        <v>0</v>
      </c>
      <c r="AA20" s="50">
        <f t="shared" si="25"/>
        <v>0</v>
      </c>
      <c r="AB20" s="50">
        <v>5416.38</v>
      </c>
      <c r="AC20" s="50">
        <v>3940.54</v>
      </c>
      <c r="AD20" s="51">
        <f t="shared" si="26"/>
        <v>-1475.8400000000001</v>
      </c>
      <c r="AE20" s="50">
        <f t="shared" si="27"/>
        <v>2464.6999999999998</v>
      </c>
      <c r="AF20" s="50">
        <v>0</v>
      </c>
      <c r="AG20" s="50">
        <v>0</v>
      </c>
      <c r="AH20" s="51">
        <f t="shared" si="28"/>
        <v>0</v>
      </c>
      <c r="AI20" s="50">
        <f t="shared" si="29"/>
        <v>0</v>
      </c>
      <c r="AJ20" s="50">
        <v>0</v>
      </c>
      <c r="AK20" s="50">
        <v>0</v>
      </c>
      <c r="AL20" s="51">
        <f t="shared" si="30"/>
        <v>0</v>
      </c>
      <c r="AM20" s="50">
        <f t="shared" si="31"/>
        <v>0</v>
      </c>
      <c r="AN20" s="50">
        <v>5153.75</v>
      </c>
      <c r="AO20" s="50">
        <v>6104.93</v>
      </c>
      <c r="AP20" s="51">
        <f t="shared" si="32"/>
        <v>951.18000000000029</v>
      </c>
      <c r="AQ20" s="50">
        <f t="shared" si="33"/>
        <v>7056.1100000000006</v>
      </c>
      <c r="AR20" s="50">
        <v>7120.23</v>
      </c>
      <c r="AS20" s="50">
        <v>6711.54</v>
      </c>
      <c r="AT20" s="51">
        <f t="shared" si="34"/>
        <v>-408.6899999999996</v>
      </c>
      <c r="AU20" s="50">
        <f t="shared" si="35"/>
        <v>6302.85</v>
      </c>
      <c r="AV20" s="50">
        <v>0</v>
      </c>
      <c r="AW20" s="50">
        <v>0</v>
      </c>
      <c r="AX20" s="51">
        <f t="shared" si="36"/>
        <v>0</v>
      </c>
      <c r="AY20" s="50">
        <f t="shared" si="37"/>
        <v>0</v>
      </c>
      <c r="AZ20" s="50">
        <v>2249.1999999999998</v>
      </c>
      <c r="BA20" s="50">
        <v>2477.83</v>
      </c>
      <c r="BB20" s="51">
        <f t="shared" si="38"/>
        <v>228.63000000000011</v>
      </c>
      <c r="BC20" s="50">
        <f t="shared" si="39"/>
        <v>2706.46</v>
      </c>
      <c r="BD20" s="50">
        <v>-16831.96</v>
      </c>
      <c r="BE20" s="50">
        <v>-9365.5400000000009</v>
      </c>
      <c r="BF20" s="51">
        <f t="shared" si="40"/>
        <v>7466.4199999999983</v>
      </c>
      <c r="BG20" s="50">
        <f t="shared" si="41"/>
        <v>-1899.1200000000026</v>
      </c>
      <c r="BH20" s="50">
        <v>0</v>
      </c>
      <c r="BI20" s="50">
        <v>0</v>
      </c>
      <c r="BJ20" s="51">
        <f t="shared" si="42"/>
        <v>0</v>
      </c>
      <c r="BK20" s="50">
        <f t="shared" si="43"/>
        <v>0</v>
      </c>
      <c r="BL20" s="50">
        <v>0</v>
      </c>
      <c r="BM20" s="50">
        <v>0</v>
      </c>
      <c r="BN20" s="51">
        <f t="shared" si="44"/>
        <v>0</v>
      </c>
      <c r="BO20" s="50">
        <f t="shared" si="13"/>
        <v>0</v>
      </c>
      <c r="BP20" s="50">
        <v>6043.58</v>
      </c>
      <c r="BQ20" s="50">
        <v>7691.72</v>
      </c>
      <c r="BR20" s="51">
        <f t="shared" si="45"/>
        <v>1648.1400000000003</v>
      </c>
      <c r="BS20" s="50">
        <f t="shared" si="46"/>
        <v>9339.86</v>
      </c>
    </row>
    <row r="21" spans="1:71" x14ac:dyDescent="0.2">
      <c r="A21" s="20" t="str">
        <f t="shared" si="0"/>
        <v>BRC</v>
      </c>
      <c r="B21" s="31" t="s">
        <v>35</v>
      </c>
      <c r="C21" s="20" t="str">
        <f t="shared" si="15"/>
        <v>BRC-BRISTOL COMM COLLEGE</v>
      </c>
      <c r="D21" s="50">
        <v>0</v>
      </c>
      <c r="E21" s="50">
        <v>0</v>
      </c>
      <c r="F21" s="50">
        <f t="shared" si="16"/>
        <v>0</v>
      </c>
      <c r="G21" s="50">
        <f t="shared" si="1"/>
        <v>0</v>
      </c>
      <c r="H21" s="50">
        <v>2767</v>
      </c>
      <c r="I21" s="50">
        <v>3567.33</v>
      </c>
      <c r="J21" s="51">
        <f t="shared" si="17"/>
        <v>800.32999999999993</v>
      </c>
      <c r="K21" s="50">
        <f t="shared" si="2"/>
        <v>4367.66</v>
      </c>
      <c r="L21" s="50"/>
      <c r="M21" s="50">
        <v>0</v>
      </c>
      <c r="N21" s="50">
        <f t="shared" si="18"/>
        <v>0</v>
      </c>
      <c r="O21" s="50">
        <f t="shared" si="19"/>
        <v>0</v>
      </c>
      <c r="P21" s="50"/>
      <c r="Q21" s="50">
        <v>0</v>
      </c>
      <c r="R21" s="50">
        <f t="shared" si="20"/>
        <v>0</v>
      </c>
      <c r="S21" s="50">
        <f t="shared" si="21"/>
        <v>0</v>
      </c>
      <c r="T21" s="50">
        <v>0</v>
      </c>
      <c r="U21" s="50">
        <v>0</v>
      </c>
      <c r="V21" s="50">
        <f t="shared" si="22"/>
        <v>0</v>
      </c>
      <c r="W21" s="50">
        <f t="shared" si="23"/>
        <v>0</v>
      </c>
      <c r="X21" s="50">
        <v>13300.5</v>
      </c>
      <c r="Y21" s="50">
        <v>13407.42</v>
      </c>
      <c r="Z21" s="51">
        <f t="shared" si="24"/>
        <v>106.92000000000007</v>
      </c>
      <c r="AA21" s="50">
        <f t="shared" si="25"/>
        <v>13514.34</v>
      </c>
      <c r="AB21" s="50">
        <v>28045.66</v>
      </c>
      <c r="AC21" s="50">
        <v>21591.81</v>
      </c>
      <c r="AD21" s="51">
        <f t="shared" si="26"/>
        <v>-6453.8499999999985</v>
      </c>
      <c r="AE21" s="50">
        <f t="shared" si="27"/>
        <v>15137.960000000003</v>
      </c>
      <c r="AF21" s="50">
        <v>0</v>
      </c>
      <c r="AG21" s="50">
        <v>0</v>
      </c>
      <c r="AH21" s="51">
        <f t="shared" si="28"/>
        <v>0</v>
      </c>
      <c r="AI21" s="50">
        <f t="shared" si="29"/>
        <v>0</v>
      </c>
      <c r="AJ21" s="50">
        <v>0</v>
      </c>
      <c r="AK21" s="50">
        <v>0</v>
      </c>
      <c r="AL21" s="51">
        <f t="shared" si="30"/>
        <v>0</v>
      </c>
      <c r="AM21" s="50">
        <f t="shared" si="31"/>
        <v>0</v>
      </c>
      <c r="AN21" s="50">
        <v>39451.33</v>
      </c>
      <c r="AO21" s="50">
        <v>45755.74</v>
      </c>
      <c r="AP21" s="51">
        <f t="shared" si="32"/>
        <v>6304.4099999999962</v>
      </c>
      <c r="AQ21" s="50">
        <f t="shared" si="33"/>
        <v>52060.149999999994</v>
      </c>
      <c r="AR21" s="50">
        <v>93532.33</v>
      </c>
      <c r="AS21" s="50">
        <v>15080.45</v>
      </c>
      <c r="AT21" s="51">
        <f t="shared" si="34"/>
        <v>-78451.88</v>
      </c>
      <c r="AU21" s="50">
        <f t="shared" si="35"/>
        <v>-63371.430000000008</v>
      </c>
      <c r="AV21" s="50">
        <v>0</v>
      </c>
      <c r="AW21" s="50">
        <v>0</v>
      </c>
      <c r="AX21" s="51">
        <f t="shared" si="36"/>
        <v>0</v>
      </c>
      <c r="AY21" s="50">
        <f t="shared" si="37"/>
        <v>0</v>
      </c>
      <c r="AZ21" s="50">
        <v>92490.55</v>
      </c>
      <c r="BA21" s="50">
        <v>91738.19</v>
      </c>
      <c r="BB21" s="51">
        <f t="shared" si="38"/>
        <v>-752.36000000000058</v>
      </c>
      <c r="BC21" s="50">
        <f t="shared" si="39"/>
        <v>90985.83</v>
      </c>
      <c r="BD21" s="50">
        <v>-985.1</v>
      </c>
      <c r="BE21" s="50">
        <v>1609.51</v>
      </c>
      <c r="BF21" s="51">
        <f t="shared" si="40"/>
        <v>2594.61</v>
      </c>
      <c r="BG21" s="50">
        <f t="shared" si="41"/>
        <v>4204.12</v>
      </c>
      <c r="BH21" s="50">
        <v>0</v>
      </c>
      <c r="BI21" s="50">
        <v>0</v>
      </c>
      <c r="BJ21" s="51">
        <f t="shared" si="42"/>
        <v>0</v>
      </c>
      <c r="BK21" s="50">
        <f t="shared" si="43"/>
        <v>0</v>
      </c>
      <c r="BL21" s="50">
        <v>0</v>
      </c>
      <c r="BM21" s="50">
        <v>0</v>
      </c>
      <c r="BN21" s="51">
        <f t="shared" si="44"/>
        <v>0</v>
      </c>
      <c r="BO21" s="50">
        <f t="shared" si="13"/>
        <v>0</v>
      </c>
      <c r="BP21" s="50">
        <v>24731.47</v>
      </c>
      <c r="BQ21" s="50">
        <v>21983.66</v>
      </c>
      <c r="BR21" s="51">
        <f t="shared" si="45"/>
        <v>-2747.8100000000013</v>
      </c>
      <c r="BS21" s="50">
        <f t="shared" si="46"/>
        <v>19235.849999999999</v>
      </c>
    </row>
    <row r="22" spans="1:71" x14ac:dyDescent="0.2">
      <c r="A22" s="20" t="str">
        <f t="shared" si="0"/>
        <v>BRI</v>
      </c>
      <c r="B22" s="31" t="s">
        <v>36</v>
      </c>
      <c r="C22" s="20" t="str">
        <f t="shared" si="15"/>
        <v>BRI-BRISTOL DISTRICT ATTY</v>
      </c>
      <c r="D22" s="50">
        <v>0</v>
      </c>
      <c r="E22" s="50">
        <v>0</v>
      </c>
      <c r="F22" s="50">
        <f t="shared" si="16"/>
        <v>0</v>
      </c>
      <c r="G22" s="50">
        <f t="shared" si="1"/>
        <v>0</v>
      </c>
      <c r="H22" s="50">
        <v>732.63</v>
      </c>
      <c r="I22" s="50">
        <v>1002.6</v>
      </c>
      <c r="J22" s="51">
        <f t="shared" si="17"/>
        <v>269.97000000000003</v>
      </c>
      <c r="K22" s="50">
        <f t="shared" si="2"/>
        <v>1272.5700000000002</v>
      </c>
      <c r="L22" s="50"/>
      <c r="M22" s="50">
        <v>0</v>
      </c>
      <c r="N22" s="50">
        <f t="shared" si="18"/>
        <v>0</v>
      </c>
      <c r="O22" s="50">
        <f t="shared" si="19"/>
        <v>0</v>
      </c>
      <c r="P22" s="50"/>
      <c r="Q22" s="50">
        <v>0</v>
      </c>
      <c r="R22" s="50">
        <f t="shared" si="20"/>
        <v>0</v>
      </c>
      <c r="S22" s="50">
        <f t="shared" si="21"/>
        <v>0</v>
      </c>
      <c r="T22" s="50">
        <v>0</v>
      </c>
      <c r="U22" s="50">
        <v>0</v>
      </c>
      <c r="V22" s="50">
        <f t="shared" si="22"/>
        <v>0</v>
      </c>
      <c r="W22" s="50">
        <f t="shared" si="23"/>
        <v>0</v>
      </c>
      <c r="X22" s="50">
        <v>10967.1</v>
      </c>
      <c r="Y22" s="50">
        <v>4469.12</v>
      </c>
      <c r="Z22" s="51">
        <f t="shared" si="24"/>
        <v>-6497.9800000000005</v>
      </c>
      <c r="AA22" s="50">
        <f t="shared" si="25"/>
        <v>-2028.8600000000006</v>
      </c>
      <c r="AB22" s="50">
        <v>10543.3</v>
      </c>
      <c r="AC22" s="50">
        <v>7244.66</v>
      </c>
      <c r="AD22" s="51">
        <f t="shared" si="26"/>
        <v>-3298.6399999999994</v>
      </c>
      <c r="AE22" s="50">
        <f t="shared" si="27"/>
        <v>3946.0200000000004</v>
      </c>
      <c r="AF22" s="50">
        <v>0</v>
      </c>
      <c r="AG22" s="50">
        <v>0</v>
      </c>
      <c r="AH22" s="51">
        <f t="shared" si="28"/>
        <v>0</v>
      </c>
      <c r="AI22" s="50">
        <f t="shared" si="29"/>
        <v>0</v>
      </c>
      <c r="AJ22" s="50">
        <v>0</v>
      </c>
      <c r="AK22" s="50">
        <v>0</v>
      </c>
      <c r="AL22" s="51">
        <f t="shared" si="30"/>
        <v>0</v>
      </c>
      <c r="AM22" s="50">
        <f t="shared" si="31"/>
        <v>0</v>
      </c>
      <c r="AN22" s="50">
        <v>11491.44</v>
      </c>
      <c r="AO22" s="50">
        <v>12776.97</v>
      </c>
      <c r="AP22" s="51">
        <f t="shared" si="32"/>
        <v>1285.5299999999988</v>
      </c>
      <c r="AQ22" s="50">
        <f t="shared" si="33"/>
        <v>14062.499999999998</v>
      </c>
      <c r="AR22" s="50">
        <v>21361.03</v>
      </c>
      <c r="AS22" s="50">
        <v>20134.97</v>
      </c>
      <c r="AT22" s="51">
        <f t="shared" si="34"/>
        <v>-1226.0599999999977</v>
      </c>
      <c r="AU22" s="50">
        <f t="shared" si="35"/>
        <v>18908.910000000003</v>
      </c>
      <c r="AV22" s="50">
        <v>0</v>
      </c>
      <c r="AW22" s="50">
        <v>0</v>
      </c>
      <c r="AX22" s="51">
        <f t="shared" si="36"/>
        <v>0</v>
      </c>
      <c r="AY22" s="50">
        <f t="shared" si="37"/>
        <v>0</v>
      </c>
      <c r="AZ22" s="50">
        <v>13620.45</v>
      </c>
      <c r="BA22" s="50">
        <v>14421.5</v>
      </c>
      <c r="BB22" s="51">
        <f t="shared" si="38"/>
        <v>801.04999999999927</v>
      </c>
      <c r="BC22" s="50">
        <f t="shared" si="39"/>
        <v>15222.55</v>
      </c>
      <c r="BD22" s="50">
        <v>-15162.38</v>
      </c>
      <c r="BE22" s="50">
        <v>-12609.68</v>
      </c>
      <c r="BF22" s="51">
        <f t="shared" si="40"/>
        <v>2552.6999999999989</v>
      </c>
      <c r="BG22" s="50">
        <f t="shared" si="41"/>
        <v>-10056.980000000001</v>
      </c>
      <c r="BH22" s="50">
        <v>0</v>
      </c>
      <c r="BI22" s="50">
        <v>0</v>
      </c>
      <c r="BJ22" s="51">
        <f t="shared" si="42"/>
        <v>0</v>
      </c>
      <c r="BK22" s="50">
        <f t="shared" si="43"/>
        <v>0</v>
      </c>
      <c r="BL22" s="50">
        <v>0</v>
      </c>
      <c r="BM22" s="50">
        <v>0</v>
      </c>
      <c r="BN22" s="51">
        <f t="shared" si="44"/>
        <v>0</v>
      </c>
      <c r="BO22" s="50">
        <f t="shared" si="13"/>
        <v>0</v>
      </c>
      <c r="BP22" s="50">
        <v>3963.88</v>
      </c>
      <c r="BQ22" s="50">
        <v>3763.86</v>
      </c>
      <c r="BR22" s="51">
        <f t="shared" si="45"/>
        <v>-200.01999999999998</v>
      </c>
      <c r="BS22" s="50">
        <f t="shared" si="46"/>
        <v>3563.84</v>
      </c>
    </row>
    <row r="23" spans="1:71" x14ac:dyDescent="0.2">
      <c r="A23" s="20" t="str">
        <f t="shared" si="0"/>
        <v>BSC</v>
      </c>
      <c r="B23" s="31" t="s">
        <v>37</v>
      </c>
      <c r="C23" s="20" t="str">
        <f t="shared" si="15"/>
        <v>BSC-BRIDGEWATER ST COLLEGE</v>
      </c>
      <c r="D23" s="50">
        <v>0</v>
      </c>
      <c r="E23" s="50">
        <v>0</v>
      </c>
      <c r="F23" s="50">
        <f t="shared" si="16"/>
        <v>0</v>
      </c>
      <c r="G23" s="50">
        <f t="shared" si="1"/>
        <v>0</v>
      </c>
      <c r="H23" s="50">
        <v>705.97</v>
      </c>
      <c r="I23" s="50">
        <v>834.3</v>
      </c>
      <c r="J23" s="51">
        <f t="shared" si="17"/>
        <v>128.32999999999993</v>
      </c>
      <c r="K23" s="50">
        <f t="shared" si="2"/>
        <v>962.62999999999988</v>
      </c>
      <c r="L23" s="50"/>
      <c r="M23" s="50">
        <v>0</v>
      </c>
      <c r="N23" s="50">
        <f t="shared" si="18"/>
        <v>0</v>
      </c>
      <c r="O23" s="50">
        <f t="shared" si="19"/>
        <v>0</v>
      </c>
      <c r="P23" s="50"/>
      <c r="Q23" s="50">
        <v>0</v>
      </c>
      <c r="R23" s="50">
        <f t="shared" si="20"/>
        <v>0</v>
      </c>
      <c r="S23" s="50">
        <f t="shared" si="21"/>
        <v>0</v>
      </c>
      <c r="T23" s="50">
        <v>0</v>
      </c>
      <c r="U23" s="50">
        <v>0</v>
      </c>
      <c r="V23" s="50">
        <f t="shared" si="22"/>
        <v>0</v>
      </c>
      <c r="W23" s="50">
        <f t="shared" si="23"/>
        <v>0</v>
      </c>
      <c r="X23" s="50">
        <v>22167.48</v>
      </c>
      <c r="Y23" s="50">
        <v>31284.19</v>
      </c>
      <c r="Z23" s="51">
        <f t="shared" si="24"/>
        <v>9116.7099999999991</v>
      </c>
      <c r="AA23" s="50">
        <f t="shared" si="25"/>
        <v>40400.899999999994</v>
      </c>
      <c r="AB23" s="50">
        <v>44340.84</v>
      </c>
      <c r="AC23" s="50">
        <v>58726.23</v>
      </c>
      <c r="AD23" s="51">
        <f t="shared" si="26"/>
        <v>14385.390000000007</v>
      </c>
      <c r="AE23" s="50">
        <f t="shared" si="27"/>
        <v>73111.62000000001</v>
      </c>
      <c r="AF23" s="50">
        <v>0</v>
      </c>
      <c r="AG23" s="50">
        <v>0</v>
      </c>
      <c r="AH23" s="51">
        <f t="shared" si="28"/>
        <v>0</v>
      </c>
      <c r="AI23" s="50">
        <f t="shared" si="29"/>
        <v>0</v>
      </c>
      <c r="AJ23" s="50">
        <v>0</v>
      </c>
      <c r="AK23" s="50">
        <v>0</v>
      </c>
      <c r="AL23" s="51">
        <f t="shared" si="30"/>
        <v>0</v>
      </c>
      <c r="AM23" s="50">
        <f t="shared" si="31"/>
        <v>0</v>
      </c>
      <c r="AN23" s="50">
        <v>83073.5</v>
      </c>
      <c r="AO23" s="50">
        <v>136242.26999999999</v>
      </c>
      <c r="AP23" s="51">
        <f t="shared" si="32"/>
        <v>53168.76999999999</v>
      </c>
      <c r="AQ23" s="50">
        <f t="shared" si="33"/>
        <v>189411.03999999998</v>
      </c>
      <c r="AR23" s="50">
        <v>266191.53999999998</v>
      </c>
      <c r="AS23" s="50">
        <v>80787.320000000007</v>
      </c>
      <c r="AT23" s="51">
        <f t="shared" si="34"/>
        <v>-185404.21999999997</v>
      </c>
      <c r="AU23" s="50">
        <f t="shared" si="35"/>
        <v>-104616.89999999997</v>
      </c>
      <c r="AV23" s="50">
        <v>0</v>
      </c>
      <c r="AW23" s="50">
        <v>0</v>
      </c>
      <c r="AX23" s="51">
        <f t="shared" si="36"/>
        <v>0</v>
      </c>
      <c r="AY23" s="50">
        <f t="shared" si="37"/>
        <v>0</v>
      </c>
      <c r="AZ23" s="50">
        <v>277327.40000000002</v>
      </c>
      <c r="BA23" s="50">
        <v>324437.48</v>
      </c>
      <c r="BB23" s="51">
        <f t="shared" si="38"/>
        <v>47110.079999999958</v>
      </c>
      <c r="BC23" s="50">
        <f t="shared" si="39"/>
        <v>371547.55999999994</v>
      </c>
      <c r="BD23" s="50">
        <v>164.98</v>
      </c>
      <c r="BE23" s="50">
        <v>8657.4599999999991</v>
      </c>
      <c r="BF23" s="51">
        <f t="shared" si="40"/>
        <v>8492.48</v>
      </c>
      <c r="BG23" s="50">
        <f t="shared" si="41"/>
        <v>17149.939999999999</v>
      </c>
      <c r="BH23" s="50">
        <v>0</v>
      </c>
      <c r="BI23" s="50">
        <v>0</v>
      </c>
      <c r="BJ23" s="51">
        <f t="shared" si="42"/>
        <v>0</v>
      </c>
      <c r="BK23" s="50">
        <f t="shared" si="43"/>
        <v>0</v>
      </c>
      <c r="BL23" s="50">
        <v>0</v>
      </c>
      <c r="BM23" s="50">
        <v>0</v>
      </c>
      <c r="BN23" s="51">
        <f t="shared" si="44"/>
        <v>0</v>
      </c>
      <c r="BO23" s="50">
        <f t="shared" si="13"/>
        <v>0</v>
      </c>
      <c r="BP23" s="50">
        <v>71602.5</v>
      </c>
      <c r="BQ23" s="50">
        <v>76322.570000000007</v>
      </c>
      <c r="BR23" s="51">
        <f t="shared" si="45"/>
        <v>4720.070000000007</v>
      </c>
      <c r="BS23" s="50">
        <f t="shared" si="46"/>
        <v>81042.640000000014</v>
      </c>
    </row>
    <row r="24" spans="1:71" x14ac:dyDescent="0.2">
      <c r="A24" s="20" t="str">
        <f t="shared" si="0"/>
        <v>BSD</v>
      </c>
      <c r="B24" s="31" t="s">
        <v>201</v>
      </c>
      <c r="C24" s="20" t="str">
        <f t="shared" si="15"/>
        <v>BSD-SHERIFF DEPT BRISTOL</v>
      </c>
      <c r="D24" s="50">
        <v>0</v>
      </c>
      <c r="E24" s="50">
        <v>0</v>
      </c>
      <c r="F24" s="50">
        <f t="shared" si="16"/>
        <v>0</v>
      </c>
      <c r="G24" s="50">
        <f t="shared" si="1"/>
        <v>0</v>
      </c>
      <c r="H24" s="50">
        <v>3034.2</v>
      </c>
      <c r="I24" s="50">
        <v>3539.48</v>
      </c>
      <c r="J24" s="51">
        <f t="shared" si="17"/>
        <v>505.2800000000002</v>
      </c>
      <c r="K24" s="50">
        <f t="shared" si="2"/>
        <v>4044.76</v>
      </c>
      <c r="L24" s="50"/>
      <c r="M24" s="50">
        <v>0</v>
      </c>
      <c r="N24" s="50">
        <f t="shared" si="18"/>
        <v>0</v>
      </c>
      <c r="O24" s="50">
        <f t="shared" si="19"/>
        <v>0</v>
      </c>
      <c r="P24" s="50"/>
      <c r="Q24" s="50">
        <v>0</v>
      </c>
      <c r="R24" s="50">
        <f t="shared" si="20"/>
        <v>0</v>
      </c>
      <c r="S24" s="50">
        <f t="shared" si="21"/>
        <v>0</v>
      </c>
      <c r="T24" s="50">
        <v>0</v>
      </c>
      <c r="U24" s="50">
        <v>0</v>
      </c>
      <c r="V24" s="50">
        <f t="shared" si="22"/>
        <v>0</v>
      </c>
      <c r="W24" s="50">
        <f t="shared" si="23"/>
        <v>0</v>
      </c>
      <c r="X24" s="50">
        <v>55302.27</v>
      </c>
      <c r="Y24" s="50">
        <v>35753.39</v>
      </c>
      <c r="Z24" s="51">
        <f t="shared" si="24"/>
        <v>-19548.879999999997</v>
      </c>
      <c r="AA24" s="50">
        <f t="shared" si="25"/>
        <v>16204.510000000002</v>
      </c>
      <c r="AB24" s="50">
        <v>37862.69</v>
      </c>
      <c r="AC24" s="50">
        <v>22192.86</v>
      </c>
      <c r="AD24" s="51">
        <f t="shared" si="26"/>
        <v>-15669.830000000002</v>
      </c>
      <c r="AE24" s="50">
        <f t="shared" si="27"/>
        <v>6523.0299999999988</v>
      </c>
      <c r="AF24" s="50">
        <v>0</v>
      </c>
      <c r="AG24" s="50">
        <v>0</v>
      </c>
      <c r="AH24" s="51">
        <f t="shared" si="28"/>
        <v>0</v>
      </c>
      <c r="AI24" s="50">
        <f t="shared" si="29"/>
        <v>0</v>
      </c>
      <c r="AJ24" s="50">
        <v>0</v>
      </c>
      <c r="AK24" s="50">
        <v>0</v>
      </c>
      <c r="AL24" s="51">
        <f t="shared" si="30"/>
        <v>0</v>
      </c>
      <c r="AM24" s="50">
        <f t="shared" si="31"/>
        <v>0</v>
      </c>
      <c r="AN24" s="50">
        <v>43247.59</v>
      </c>
      <c r="AO24" s="50">
        <v>40455.82</v>
      </c>
      <c r="AP24" s="51">
        <f t="shared" si="32"/>
        <v>-2791.7699999999968</v>
      </c>
      <c r="AQ24" s="50">
        <f t="shared" si="33"/>
        <v>37664.050000000003</v>
      </c>
      <c r="AR24" s="50">
        <v>37021.69</v>
      </c>
      <c r="AS24" s="50">
        <v>14541.8</v>
      </c>
      <c r="AT24" s="51">
        <f t="shared" si="34"/>
        <v>-22479.890000000003</v>
      </c>
      <c r="AU24" s="50">
        <f t="shared" si="35"/>
        <v>-7938.0900000000038</v>
      </c>
      <c r="AV24" s="50">
        <v>0</v>
      </c>
      <c r="AW24" s="50">
        <v>0</v>
      </c>
      <c r="AX24" s="51">
        <f t="shared" si="36"/>
        <v>0</v>
      </c>
      <c r="AY24" s="50">
        <f t="shared" si="37"/>
        <v>0</v>
      </c>
      <c r="AZ24" s="50">
        <v>61449.3</v>
      </c>
      <c r="BA24" s="50">
        <v>52534.37</v>
      </c>
      <c r="BB24" s="51">
        <f t="shared" si="38"/>
        <v>-8914.93</v>
      </c>
      <c r="BC24" s="50">
        <f t="shared" si="39"/>
        <v>43619.44</v>
      </c>
      <c r="BD24" s="50">
        <v>-162638.65</v>
      </c>
      <c r="BE24" s="50">
        <v>-102343.94</v>
      </c>
      <c r="BF24" s="51">
        <f t="shared" si="40"/>
        <v>60294.709999999992</v>
      </c>
      <c r="BG24" s="50">
        <f t="shared" si="41"/>
        <v>-42049.23000000001</v>
      </c>
      <c r="BH24" s="50">
        <v>0</v>
      </c>
      <c r="BI24" s="50">
        <v>0</v>
      </c>
      <c r="BJ24" s="51">
        <f t="shared" si="42"/>
        <v>0</v>
      </c>
      <c r="BK24" s="50">
        <f t="shared" si="43"/>
        <v>0</v>
      </c>
      <c r="BL24" s="50">
        <v>0</v>
      </c>
      <c r="BM24" s="50">
        <v>0</v>
      </c>
      <c r="BN24" s="51">
        <f t="shared" si="44"/>
        <v>0</v>
      </c>
      <c r="BO24" s="50">
        <f t="shared" si="13"/>
        <v>0</v>
      </c>
      <c r="BP24" s="50">
        <v>17461.939999999999</v>
      </c>
      <c r="BQ24" s="50">
        <v>13373.27</v>
      </c>
      <c r="BR24" s="51">
        <f t="shared" si="45"/>
        <v>-4088.6699999999983</v>
      </c>
      <c r="BS24" s="50">
        <f t="shared" si="46"/>
        <v>9284.6000000000022</v>
      </c>
    </row>
    <row r="25" spans="1:71" x14ac:dyDescent="0.2">
      <c r="A25" s="20" t="str">
        <f t="shared" si="0"/>
        <v>CAD</v>
      </c>
      <c r="B25" s="31" t="s">
        <v>38</v>
      </c>
      <c r="C25" s="20" t="str">
        <f t="shared" si="15"/>
        <v>CAD-COMM AGAINST DISCRIMINATION</v>
      </c>
      <c r="D25" s="50">
        <v>57953.22</v>
      </c>
      <c r="E25" s="50">
        <v>67034.460000000006</v>
      </c>
      <c r="F25" s="50">
        <f t="shared" si="16"/>
        <v>9081.2400000000052</v>
      </c>
      <c r="G25" s="50">
        <f t="shared" si="1"/>
        <v>76115.700000000012</v>
      </c>
      <c r="H25" s="50">
        <v>444.82</v>
      </c>
      <c r="I25" s="50">
        <v>695.85</v>
      </c>
      <c r="J25" s="51">
        <f t="shared" si="17"/>
        <v>251.03000000000003</v>
      </c>
      <c r="K25" s="50">
        <f t="shared" si="2"/>
        <v>946.88000000000011</v>
      </c>
      <c r="L25" s="50"/>
      <c r="M25" s="50">
        <v>0</v>
      </c>
      <c r="N25" s="50">
        <f t="shared" si="18"/>
        <v>0</v>
      </c>
      <c r="O25" s="50">
        <f t="shared" si="19"/>
        <v>0</v>
      </c>
      <c r="P25" s="50"/>
      <c r="Q25" s="50">
        <v>0</v>
      </c>
      <c r="R25" s="50">
        <f t="shared" si="20"/>
        <v>0</v>
      </c>
      <c r="S25" s="50">
        <f t="shared" si="21"/>
        <v>0</v>
      </c>
      <c r="T25" s="50">
        <v>0</v>
      </c>
      <c r="U25" s="50">
        <v>0</v>
      </c>
      <c r="V25" s="50">
        <f t="shared" si="22"/>
        <v>0</v>
      </c>
      <c r="W25" s="50">
        <f t="shared" si="23"/>
        <v>0</v>
      </c>
      <c r="X25" s="50">
        <v>28002.34</v>
      </c>
      <c r="Y25" s="50">
        <v>18159.669999999998</v>
      </c>
      <c r="Z25" s="51">
        <f t="shared" si="24"/>
        <v>-9842.6700000000019</v>
      </c>
      <c r="AA25" s="50">
        <f t="shared" si="25"/>
        <v>8316.9999999999964</v>
      </c>
      <c r="AB25" s="50">
        <v>5583.44</v>
      </c>
      <c r="AC25" s="50">
        <v>3909.1</v>
      </c>
      <c r="AD25" s="51">
        <f t="shared" si="26"/>
        <v>-1674.3399999999997</v>
      </c>
      <c r="AE25" s="50">
        <f t="shared" si="27"/>
        <v>2234.7600000000002</v>
      </c>
      <c r="AF25" s="50">
        <v>0</v>
      </c>
      <c r="AG25" s="50">
        <v>0</v>
      </c>
      <c r="AH25" s="51">
        <f t="shared" si="28"/>
        <v>0</v>
      </c>
      <c r="AI25" s="50">
        <f t="shared" si="29"/>
        <v>0</v>
      </c>
      <c r="AJ25" s="50">
        <v>80.55</v>
      </c>
      <c r="AK25" s="50">
        <v>109.33</v>
      </c>
      <c r="AL25" s="51">
        <f t="shared" si="30"/>
        <v>28.78</v>
      </c>
      <c r="AM25" s="50">
        <f t="shared" si="31"/>
        <v>138.11000000000001</v>
      </c>
      <c r="AN25" s="50">
        <v>6110.95</v>
      </c>
      <c r="AO25" s="50">
        <v>6955.45</v>
      </c>
      <c r="AP25" s="51">
        <f t="shared" si="32"/>
        <v>844.5</v>
      </c>
      <c r="AQ25" s="50">
        <f t="shared" si="33"/>
        <v>7799.95</v>
      </c>
      <c r="AR25" s="50">
        <v>223734.82</v>
      </c>
      <c r="AS25" s="50">
        <v>390331.39</v>
      </c>
      <c r="AT25" s="51">
        <f t="shared" si="34"/>
        <v>166596.57</v>
      </c>
      <c r="AU25" s="50">
        <f t="shared" si="35"/>
        <v>556927.96</v>
      </c>
      <c r="AV25" s="50">
        <v>0</v>
      </c>
      <c r="AW25" s="50">
        <v>0</v>
      </c>
      <c r="AX25" s="51">
        <f t="shared" si="36"/>
        <v>0</v>
      </c>
      <c r="AY25" s="50">
        <f t="shared" si="37"/>
        <v>0</v>
      </c>
      <c r="AZ25" s="50">
        <v>11601.6</v>
      </c>
      <c r="BA25" s="50">
        <v>16705.400000000001</v>
      </c>
      <c r="BB25" s="51">
        <f t="shared" si="38"/>
        <v>5103.8000000000011</v>
      </c>
      <c r="BC25" s="50">
        <f t="shared" si="39"/>
        <v>21809.200000000004</v>
      </c>
      <c r="BD25" s="50">
        <v>-13843.27</v>
      </c>
      <c r="BE25" s="50">
        <v>-18225.87</v>
      </c>
      <c r="BF25" s="51">
        <f t="shared" si="40"/>
        <v>-4382.5999999999985</v>
      </c>
      <c r="BG25" s="50">
        <f t="shared" si="41"/>
        <v>-22608.469999999998</v>
      </c>
      <c r="BH25" s="50">
        <v>46700.56</v>
      </c>
      <c r="BI25" s="50">
        <v>51919.16</v>
      </c>
      <c r="BJ25" s="51">
        <f t="shared" si="42"/>
        <v>5218.6000000000058</v>
      </c>
      <c r="BK25" s="50">
        <f t="shared" si="43"/>
        <v>57137.760000000009</v>
      </c>
      <c r="BL25" s="50">
        <v>73.08</v>
      </c>
      <c r="BM25" s="50">
        <v>409.54</v>
      </c>
      <c r="BN25" s="51">
        <f t="shared" si="44"/>
        <v>336.46000000000004</v>
      </c>
      <c r="BO25" s="50">
        <f t="shared" si="13"/>
        <v>746</v>
      </c>
      <c r="BP25" s="50">
        <v>2138.69</v>
      </c>
      <c r="BQ25" s="50">
        <v>2116.3200000000002</v>
      </c>
      <c r="BR25" s="51">
        <f t="shared" si="45"/>
        <v>-22.369999999999891</v>
      </c>
      <c r="BS25" s="50">
        <f t="shared" si="46"/>
        <v>2093.9500000000003</v>
      </c>
    </row>
    <row r="26" spans="1:71" x14ac:dyDescent="0.2">
      <c r="A26" s="20" t="str">
        <f t="shared" si="0"/>
        <v>CCC</v>
      </c>
      <c r="B26" s="31" t="s">
        <v>39</v>
      </c>
      <c r="C26" s="20" t="str">
        <f t="shared" si="15"/>
        <v>CCC-CAPE COD COMM COLLEGE</v>
      </c>
      <c r="D26" s="50">
        <v>0</v>
      </c>
      <c r="E26" s="50">
        <v>0</v>
      </c>
      <c r="F26" s="50">
        <f t="shared" si="16"/>
        <v>0</v>
      </c>
      <c r="G26" s="50">
        <f t="shared" si="1"/>
        <v>0</v>
      </c>
      <c r="H26" s="50">
        <v>1216.58</v>
      </c>
      <c r="I26" s="50">
        <v>1691.44</v>
      </c>
      <c r="J26" s="51">
        <f t="shared" si="17"/>
        <v>474.86000000000013</v>
      </c>
      <c r="K26" s="50">
        <f t="shared" si="2"/>
        <v>2166.3000000000002</v>
      </c>
      <c r="L26" s="50"/>
      <c r="M26" s="50">
        <v>0</v>
      </c>
      <c r="N26" s="50">
        <f t="shared" si="18"/>
        <v>0</v>
      </c>
      <c r="O26" s="50">
        <f t="shared" si="19"/>
        <v>0</v>
      </c>
      <c r="P26" s="50"/>
      <c r="Q26" s="50">
        <v>0</v>
      </c>
      <c r="R26" s="50">
        <f t="shared" si="20"/>
        <v>0</v>
      </c>
      <c r="S26" s="50">
        <f t="shared" si="21"/>
        <v>0</v>
      </c>
      <c r="T26" s="50">
        <v>0</v>
      </c>
      <c r="U26" s="50">
        <v>0</v>
      </c>
      <c r="V26" s="50">
        <f t="shared" si="22"/>
        <v>0</v>
      </c>
      <c r="W26" s="50">
        <f t="shared" si="23"/>
        <v>0</v>
      </c>
      <c r="X26" s="50">
        <v>8866.9599999999991</v>
      </c>
      <c r="Y26" s="50">
        <v>8938.2800000000007</v>
      </c>
      <c r="Z26" s="51">
        <f t="shared" si="24"/>
        <v>71.320000000001528</v>
      </c>
      <c r="AA26" s="50">
        <f t="shared" si="25"/>
        <v>9009.6000000000022</v>
      </c>
      <c r="AB26" s="50">
        <v>17492.45</v>
      </c>
      <c r="AC26" s="50">
        <v>12693.92</v>
      </c>
      <c r="AD26" s="51">
        <f t="shared" si="26"/>
        <v>-4798.5300000000007</v>
      </c>
      <c r="AE26" s="50">
        <f t="shared" si="27"/>
        <v>7895.3899999999994</v>
      </c>
      <c r="AF26" s="50">
        <v>0</v>
      </c>
      <c r="AG26" s="50">
        <v>0</v>
      </c>
      <c r="AH26" s="51">
        <f t="shared" si="28"/>
        <v>0</v>
      </c>
      <c r="AI26" s="50">
        <f t="shared" si="29"/>
        <v>0</v>
      </c>
      <c r="AJ26" s="50">
        <v>0</v>
      </c>
      <c r="AK26" s="50">
        <v>0</v>
      </c>
      <c r="AL26" s="51">
        <f t="shared" si="30"/>
        <v>0</v>
      </c>
      <c r="AM26" s="50">
        <f t="shared" si="31"/>
        <v>0</v>
      </c>
      <c r="AN26" s="50">
        <v>22323.24</v>
      </c>
      <c r="AO26" s="50">
        <v>26031.5</v>
      </c>
      <c r="AP26" s="51">
        <f t="shared" si="32"/>
        <v>3708.2599999999984</v>
      </c>
      <c r="AQ26" s="50">
        <f t="shared" si="33"/>
        <v>29739.759999999998</v>
      </c>
      <c r="AR26" s="50">
        <v>129789.8</v>
      </c>
      <c r="AS26" s="50">
        <v>147587.78</v>
      </c>
      <c r="AT26" s="51">
        <f t="shared" si="34"/>
        <v>17797.979999999996</v>
      </c>
      <c r="AU26" s="50">
        <f t="shared" si="35"/>
        <v>165385.76</v>
      </c>
      <c r="AV26" s="50">
        <v>0</v>
      </c>
      <c r="AW26" s="50">
        <v>0</v>
      </c>
      <c r="AX26" s="51">
        <f t="shared" si="36"/>
        <v>0</v>
      </c>
      <c r="AY26" s="50">
        <f t="shared" si="37"/>
        <v>0</v>
      </c>
      <c r="AZ26" s="50">
        <v>43228.4</v>
      </c>
      <c r="BA26" s="50">
        <v>48416.52</v>
      </c>
      <c r="BB26" s="51">
        <f t="shared" si="38"/>
        <v>5188.1199999999953</v>
      </c>
      <c r="BC26" s="50">
        <f t="shared" si="39"/>
        <v>53604.639999999992</v>
      </c>
      <c r="BD26" s="50">
        <v>102.61</v>
      </c>
      <c r="BE26" s="50">
        <v>1082.27</v>
      </c>
      <c r="BF26" s="51">
        <f t="shared" si="40"/>
        <v>979.66</v>
      </c>
      <c r="BG26" s="50">
        <f t="shared" si="41"/>
        <v>2061.9299999999998</v>
      </c>
      <c r="BH26" s="50">
        <v>0</v>
      </c>
      <c r="BI26" s="50">
        <v>0</v>
      </c>
      <c r="BJ26" s="51">
        <f t="shared" si="42"/>
        <v>0</v>
      </c>
      <c r="BK26" s="50">
        <f t="shared" si="43"/>
        <v>0</v>
      </c>
      <c r="BL26" s="50">
        <v>0</v>
      </c>
      <c r="BM26" s="50">
        <v>0</v>
      </c>
      <c r="BN26" s="51">
        <f t="shared" si="44"/>
        <v>0</v>
      </c>
      <c r="BO26" s="50">
        <f t="shared" si="13"/>
        <v>0</v>
      </c>
      <c r="BP26" s="50">
        <v>12222.61</v>
      </c>
      <c r="BQ26" s="50">
        <v>12688.67</v>
      </c>
      <c r="BR26" s="51">
        <f t="shared" si="45"/>
        <v>466.05999999999949</v>
      </c>
      <c r="BS26" s="50">
        <f t="shared" si="46"/>
        <v>13154.73</v>
      </c>
    </row>
    <row r="27" spans="1:71" x14ac:dyDescent="0.2">
      <c r="A27" s="20" t="str">
        <f t="shared" si="0"/>
        <v>CDA</v>
      </c>
      <c r="B27" s="31" t="s">
        <v>40</v>
      </c>
      <c r="C27" s="20" t="str">
        <f t="shared" si="15"/>
        <v>CDA-EMERGENCY MGMT AGENCY</v>
      </c>
      <c r="D27" s="50">
        <v>0</v>
      </c>
      <c r="E27" s="50">
        <v>0</v>
      </c>
      <c r="F27" s="50">
        <f t="shared" si="16"/>
        <v>0</v>
      </c>
      <c r="G27" s="50">
        <f t="shared" si="1"/>
        <v>0</v>
      </c>
      <c r="H27" s="50">
        <v>6148.45</v>
      </c>
      <c r="I27" s="50">
        <v>8246.2999999999993</v>
      </c>
      <c r="J27" s="51">
        <f t="shared" si="17"/>
        <v>2097.8499999999995</v>
      </c>
      <c r="K27" s="50">
        <f t="shared" si="2"/>
        <v>10344.149999999998</v>
      </c>
      <c r="L27" s="50"/>
      <c r="M27" s="50">
        <v>0</v>
      </c>
      <c r="N27" s="50">
        <f t="shared" si="18"/>
        <v>0</v>
      </c>
      <c r="O27" s="50">
        <f t="shared" si="19"/>
        <v>0</v>
      </c>
      <c r="P27" s="50"/>
      <c r="Q27" s="50">
        <v>0</v>
      </c>
      <c r="R27" s="50">
        <f t="shared" si="20"/>
        <v>0</v>
      </c>
      <c r="S27" s="50">
        <f t="shared" si="21"/>
        <v>0</v>
      </c>
      <c r="T27" s="50">
        <v>0</v>
      </c>
      <c r="U27" s="50">
        <v>0</v>
      </c>
      <c r="V27" s="50">
        <f t="shared" si="22"/>
        <v>0</v>
      </c>
      <c r="W27" s="50">
        <f t="shared" si="23"/>
        <v>0</v>
      </c>
      <c r="X27" s="50">
        <v>4433.47</v>
      </c>
      <c r="Y27" s="50">
        <v>0</v>
      </c>
      <c r="Z27" s="51">
        <f t="shared" si="24"/>
        <v>-4433.47</v>
      </c>
      <c r="AA27" s="50">
        <f t="shared" si="25"/>
        <v>-4433.47</v>
      </c>
      <c r="AB27" s="50">
        <v>99816.89</v>
      </c>
      <c r="AC27" s="50">
        <v>16917.71</v>
      </c>
      <c r="AD27" s="51">
        <f t="shared" si="26"/>
        <v>-82899.179999999993</v>
      </c>
      <c r="AE27" s="50">
        <f t="shared" si="27"/>
        <v>-65981.47</v>
      </c>
      <c r="AF27" s="50">
        <v>0</v>
      </c>
      <c r="AG27" s="50">
        <v>0</v>
      </c>
      <c r="AH27" s="51">
        <f t="shared" si="28"/>
        <v>0</v>
      </c>
      <c r="AI27" s="50">
        <f t="shared" si="29"/>
        <v>0</v>
      </c>
      <c r="AJ27" s="50">
        <v>148.47999999999999</v>
      </c>
      <c r="AK27" s="50">
        <v>225.61</v>
      </c>
      <c r="AL27" s="51">
        <f t="shared" si="30"/>
        <v>77.130000000000024</v>
      </c>
      <c r="AM27" s="50">
        <f t="shared" si="31"/>
        <v>302.74</v>
      </c>
      <c r="AN27" s="50">
        <v>89857.12</v>
      </c>
      <c r="AO27" s="50">
        <v>26286.92</v>
      </c>
      <c r="AP27" s="51">
        <f t="shared" si="32"/>
        <v>-63570.2</v>
      </c>
      <c r="AQ27" s="50">
        <f t="shared" si="33"/>
        <v>-37283.279999999999</v>
      </c>
      <c r="AR27" s="50">
        <v>15695.82</v>
      </c>
      <c r="AS27" s="50">
        <v>13623.85</v>
      </c>
      <c r="AT27" s="51">
        <f t="shared" si="34"/>
        <v>-2071.9699999999993</v>
      </c>
      <c r="AU27" s="50">
        <f t="shared" si="35"/>
        <v>11551.880000000001</v>
      </c>
      <c r="AV27" s="50">
        <v>0</v>
      </c>
      <c r="AW27" s="50">
        <v>0</v>
      </c>
      <c r="AX27" s="51">
        <f t="shared" si="36"/>
        <v>0</v>
      </c>
      <c r="AY27" s="50">
        <f t="shared" si="37"/>
        <v>0</v>
      </c>
      <c r="AZ27" s="50">
        <v>12593.7</v>
      </c>
      <c r="BA27" s="50">
        <v>20437.939999999999</v>
      </c>
      <c r="BB27" s="51">
        <f t="shared" si="38"/>
        <v>7844.239999999998</v>
      </c>
      <c r="BC27" s="50">
        <f t="shared" si="39"/>
        <v>28282.179999999997</v>
      </c>
      <c r="BD27" s="50">
        <v>-23138.32</v>
      </c>
      <c r="BE27" s="50">
        <v>-15212.67</v>
      </c>
      <c r="BF27" s="51">
        <f t="shared" si="40"/>
        <v>7925.65</v>
      </c>
      <c r="BG27" s="50">
        <f t="shared" si="41"/>
        <v>-7287.02</v>
      </c>
      <c r="BH27" s="50">
        <v>0</v>
      </c>
      <c r="BI27" s="50">
        <v>0</v>
      </c>
      <c r="BJ27" s="51">
        <f t="shared" si="42"/>
        <v>0</v>
      </c>
      <c r="BK27" s="50">
        <f t="shared" si="43"/>
        <v>0</v>
      </c>
      <c r="BL27" s="50">
        <v>3942.96</v>
      </c>
      <c r="BM27" s="50">
        <v>22092.99</v>
      </c>
      <c r="BN27" s="51">
        <f t="shared" si="44"/>
        <v>18150.030000000002</v>
      </c>
      <c r="BO27" s="50">
        <f t="shared" si="13"/>
        <v>40243.020000000004</v>
      </c>
      <c r="BP27" s="50">
        <v>8356.08</v>
      </c>
      <c r="BQ27" s="50">
        <v>3879.57</v>
      </c>
      <c r="BR27" s="51">
        <f t="shared" si="45"/>
        <v>-4476.51</v>
      </c>
      <c r="BS27" s="50">
        <f t="shared" si="46"/>
        <v>-596.94000000000005</v>
      </c>
    </row>
    <row r="28" spans="1:71" x14ac:dyDescent="0.2">
      <c r="A28" s="20" t="str">
        <f t="shared" si="0"/>
        <v>CHE</v>
      </c>
      <c r="B28" s="31" t="s">
        <v>41</v>
      </c>
      <c r="C28" s="20" t="str">
        <f t="shared" si="15"/>
        <v>CHE-SOLDIERS' HOME IN MASS</v>
      </c>
      <c r="D28" s="50">
        <v>0</v>
      </c>
      <c r="E28" s="50">
        <v>0</v>
      </c>
      <c r="F28" s="50">
        <f t="shared" si="16"/>
        <v>0</v>
      </c>
      <c r="G28" s="50">
        <f t="shared" si="1"/>
        <v>0</v>
      </c>
      <c r="H28" s="50">
        <v>4776.09</v>
      </c>
      <c r="I28" s="50">
        <v>6407.14</v>
      </c>
      <c r="J28" s="51">
        <f t="shared" si="17"/>
        <v>1631.0500000000002</v>
      </c>
      <c r="K28" s="50">
        <f t="shared" si="2"/>
        <v>8038.1900000000005</v>
      </c>
      <c r="L28" s="50"/>
      <c r="M28" s="50">
        <v>0</v>
      </c>
      <c r="N28" s="50">
        <f t="shared" si="18"/>
        <v>0</v>
      </c>
      <c r="O28" s="50">
        <f t="shared" si="19"/>
        <v>0</v>
      </c>
      <c r="P28" s="50"/>
      <c r="Q28" s="50">
        <v>0</v>
      </c>
      <c r="R28" s="50">
        <f t="shared" si="20"/>
        <v>0</v>
      </c>
      <c r="S28" s="50">
        <f t="shared" si="21"/>
        <v>0</v>
      </c>
      <c r="T28" s="50">
        <v>0</v>
      </c>
      <c r="U28" s="50">
        <v>0</v>
      </c>
      <c r="V28" s="50">
        <f t="shared" si="22"/>
        <v>0</v>
      </c>
      <c r="W28" s="50">
        <f t="shared" si="23"/>
        <v>0</v>
      </c>
      <c r="X28" s="50">
        <v>13300.5</v>
      </c>
      <c r="Y28" s="50">
        <v>4469.12</v>
      </c>
      <c r="Z28" s="51">
        <f t="shared" si="24"/>
        <v>-8831.380000000001</v>
      </c>
      <c r="AA28" s="50">
        <f t="shared" si="25"/>
        <v>-4362.2600000000011</v>
      </c>
      <c r="AB28" s="50">
        <v>23153.1</v>
      </c>
      <c r="AC28" s="50">
        <v>16605.419999999998</v>
      </c>
      <c r="AD28" s="51">
        <f t="shared" si="26"/>
        <v>-6547.68</v>
      </c>
      <c r="AE28" s="50">
        <f t="shared" si="27"/>
        <v>10057.739999999998</v>
      </c>
      <c r="AF28" s="50">
        <v>0</v>
      </c>
      <c r="AG28" s="50">
        <v>0</v>
      </c>
      <c r="AH28" s="51">
        <f t="shared" si="28"/>
        <v>0</v>
      </c>
      <c r="AI28" s="50">
        <f t="shared" si="29"/>
        <v>0</v>
      </c>
      <c r="AJ28" s="50">
        <v>154.41</v>
      </c>
      <c r="AK28" s="50">
        <v>238.41</v>
      </c>
      <c r="AL28" s="51">
        <f t="shared" si="30"/>
        <v>84</v>
      </c>
      <c r="AM28" s="50">
        <f t="shared" si="31"/>
        <v>322.40999999999997</v>
      </c>
      <c r="AN28" s="50">
        <v>25419.13</v>
      </c>
      <c r="AO28" s="50">
        <v>29354.959999999999</v>
      </c>
      <c r="AP28" s="51">
        <f t="shared" si="32"/>
        <v>3935.8299999999981</v>
      </c>
      <c r="AQ28" s="50">
        <f t="shared" si="33"/>
        <v>33290.789999999994</v>
      </c>
      <c r="AR28" s="50">
        <v>2784.43</v>
      </c>
      <c r="AS28" s="50">
        <v>17265.2</v>
      </c>
      <c r="AT28" s="51">
        <f t="shared" si="34"/>
        <v>14480.77</v>
      </c>
      <c r="AU28" s="50">
        <f t="shared" si="35"/>
        <v>31745.97</v>
      </c>
      <c r="AV28" s="50">
        <v>0</v>
      </c>
      <c r="AW28" s="50">
        <v>0</v>
      </c>
      <c r="AX28" s="51">
        <f t="shared" si="36"/>
        <v>0</v>
      </c>
      <c r="AY28" s="50">
        <f t="shared" si="37"/>
        <v>0</v>
      </c>
      <c r="AZ28" s="50">
        <v>53401.4</v>
      </c>
      <c r="BA28" s="50">
        <v>75416.36</v>
      </c>
      <c r="BB28" s="51">
        <f t="shared" si="38"/>
        <v>22014.959999999999</v>
      </c>
      <c r="BC28" s="50">
        <f t="shared" si="39"/>
        <v>97431.32</v>
      </c>
      <c r="BD28" s="50">
        <v>-5247.22</v>
      </c>
      <c r="BE28" s="50">
        <v>-3507.86</v>
      </c>
      <c r="BF28" s="51">
        <f t="shared" si="40"/>
        <v>1739.3600000000001</v>
      </c>
      <c r="BG28" s="50">
        <f t="shared" si="41"/>
        <v>-1768.5</v>
      </c>
      <c r="BH28" s="50">
        <v>0</v>
      </c>
      <c r="BI28" s="50">
        <v>0</v>
      </c>
      <c r="BJ28" s="51">
        <f t="shared" si="42"/>
        <v>0</v>
      </c>
      <c r="BK28" s="50">
        <f t="shared" si="43"/>
        <v>0</v>
      </c>
      <c r="BL28" s="50">
        <v>564.30999999999995</v>
      </c>
      <c r="BM28" s="50">
        <v>3162.26</v>
      </c>
      <c r="BN28" s="51">
        <f t="shared" si="44"/>
        <v>2597.9500000000003</v>
      </c>
      <c r="BO28" s="50">
        <f t="shared" si="13"/>
        <v>5760.2100000000009</v>
      </c>
      <c r="BP28" s="50">
        <v>9002.8799999999992</v>
      </c>
      <c r="BQ28" s="50">
        <v>8847.49</v>
      </c>
      <c r="BR28" s="51">
        <f t="shared" si="45"/>
        <v>-155.38999999999942</v>
      </c>
      <c r="BS28" s="50">
        <f t="shared" si="46"/>
        <v>8692.1</v>
      </c>
    </row>
    <row r="29" spans="1:71" x14ac:dyDescent="0.2">
      <c r="A29" s="20" t="str">
        <f t="shared" si="0"/>
        <v>CHS</v>
      </c>
      <c r="B29" s="31" t="s">
        <v>42</v>
      </c>
      <c r="C29" s="20" t="str">
        <f t="shared" si="15"/>
        <v>CHS-CRIM HISTORY SYSTEMS BRD</v>
      </c>
      <c r="D29" s="50">
        <v>0</v>
      </c>
      <c r="E29" s="50">
        <v>0</v>
      </c>
      <c r="F29" s="50">
        <f t="shared" si="16"/>
        <v>0</v>
      </c>
      <c r="G29" s="50">
        <f t="shared" si="1"/>
        <v>0</v>
      </c>
      <c r="H29" s="50">
        <v>1052.06</v>
      </c>
      <c r="I29" s="50">
        <v>1359.33</v>
      </c>
      <c r="J29" s="51">
        <f t="shared" si="17"/>
        <v>307.27</v>
      </c>
      <c r="K29" s="50">
        <f t="shared" si="2"/>
        <v>1666.6</v>
      </c>
      <c r="L29" s="50"/>
      <c r="M29" s="50">
        <v>0</v>
      </c>
      <c r="N29" s="50">
        <f t="shared" si="18"/>
        <v>0</v>
      </c>
      <c r="O29" s="50">
        <f t="shared" si="19"/>
        <v>0</v>
      </c>
      <c r="P29" s="50"/>
      <c r="Q29" s="50">
        <v>0</v>
      </c>
      <c r="R29" s="50">
        <f t="shared" si="20"/>
        <v>0</v>
      </c>
      <c r="S29" s="50">
        <f t="shared" si="21"/>
        <v>0</v>
      </c>
      <c r="T29" s="50">
        <v>0</v>
      </c>
      <c r="U29" s="50">
        <v>0</v>
      </c>
      <c r="V29" s="50">
        <f t="shared" si="22"/>
        <v>0</v>
      </c>
      <c r="W29" s="50">
        <f t="shared" si="23"/>
        <v>0</v>
      </c>
      <c r="X29" s="50">
        <v>0</v>
      </c>
      <c r="Y29" s="50">
        <v>0</v>
      </c>
      <c r="Z29" s="51">
        <f t="shared" si="24"/>
        <v>0</v>
      </c>
      <c r="AA29" s="50">
        <f t="shared" si="25"/>
        <v>0</v>
      </c>
      <c r="AB29" s="50">
        <v>4892.63</v>
      </c>
      <c r="AC29" s="50">
        <v>3348.47</v>
      </c>
      <c r="AD29" s="51">
        <f t="shared" si="26"/>
        <v>-1544.1600000000003</v>
      </c>
      <c r="AE29" s="50">
        <f t="shared" si="27"/>
        <v>1804.3099999999995</v>
      </c>
      <c r="AF29" s="50">
        <v>0</v>
      </c>
      <c r="AG29" s="50">
        <v>0</v>
      </c>
      <c r="AH29" s="51">
        <f t="shared" si="28"/>
        <v>0</v>
      </c>
      <c r="AI29" s="50">
        <f t="shared" si="29"/>
        <v>0</v>
      </c>
      <c r="AJ29" s="50">
        <v>35.450000000000003</v>
      </c>
      <c r="AK29" s="50">
        <v>48.33</v>
      </c>
      <c r="AL29" s="51">
        <f t="shared" si="30"/>
        <v>12.879999999999995</v>
      </c>
      <c r="AM29" s="50">
        <f t="shared" si="31"/>
        <v>61.209999999999994</v>
      </c>
      <c r="AN29" s="50">
        <v>4992.82</v>
      </c>
      <c r="AO29" s="50">
        <v>5596.93</v>
      </c>
      <c r="AP29" s="51">
        <f t="shared" si="32"/>
        <v>604.11000000000058</v>
      </c>
      <c r="AQ29" s="50">
        <f t="shared" si="33"/>
        <v>6201.0400000000009</v>
      </c>
      <c r="AR29" s="50">
        <v>31986.87</v>
      </c>
      <c r="AS29" s="50">
        <v>16507.96</v>
      </c>
      <c r="AT29" s="51">
        <f t="shared" si="34"/>
        <v>-15478.91</v>
      </c>
      <c r="AU29" s="50">
        <f t="shared" si="35"/>
        <v>1029.0499999999993</v>
      </c>
      <c r="AV29" s="50">
        <v>0</v>
      </c>
      <c r="AW29" s="50">
        <v>0</v>
      </c>
      <c r="AX29" s="51">
        <f t="shared" si="36"/>
        <v>0</v>
      </c>
      <c r="AY29" s="50">
        <f t="shared" si="37"/>
        <v>0</v>
      </c>
      <c r="AZ29" s="50">
        <v>6467.56</v>
      </c>
      <c r="BA29" s="50">
        <v>9146.64</v>
      </c>
      <c r="BB29" s="51">
        <f t="shared" si="38"/>
        <v>2679.079999999999</v>
      </c>
      <c r="BC29" s="50">
        <f t="shared" si="39"/>
        <v>11825.719999999998</v>
      </c>
      <c r="BD29" s="50">
        <v>-6764.64</v>
      </c>
      <c r="BE29" s="50">
        <v>-2599.21</v>
      </c>
      <c r="BF29" s="51">
        <f t="shared" si="40"/>
        <v>4165.43</v>
      </c>
      <c r="BG29" s="50">
        <f t="shared" si="41"/>
        <v>1566.2200000000003</v>
      </c>
      <c r="BH29" s="50">
        <v>0</v>
      </c>
      <c r="BI29" s="50">
        <v>0</v>
      </c>
      <c r="BJ29" s="51">
        <f t="shared" si="42"/>
        <v>0</v>
      </c>
      <c r="BK29" s="50">
        <f t="shared" si="43"/>
        <v>0</v>
      </c>
      <c r="BL29" s="50">
        <v>383.66</v>
      </c>
      <c r="BM29" s="50">
        <v>2149.96</v>
      </c>
      <c r="BN29" s="51">
        <f t="shared" si="44"/>
        <v>1766.3</v>
      </c>
      <c r="BO29" s="50">
        <f t="shared" si="13"/>
        <v>3916.26</v>
      </c>
      <c r="BP29" s="50">
        <v>1315.29</v>
      </c>
      <c r="BQ29" s="50">
        <v>1309.31</v>
      </c>
      <c r="BR29" s="51">
        <f t="shared" si="45"/>
        <v>-5.9800000000000182</v>
      </c>
      <c r="BS29" s="50">
        <f t="shared" si="46"/>
        <v>1303.33</v>
      </c>
    </row>
    <row r="30" spans="1:71" x14ac:dyDescent="0.2">
      <c r="A30" s="20" t="str">
        <f t="shared" si="0"/>
        <v>CJC</v>
      </c>
      <c r="B30" s="31" t="s">
        <v>43</v>
      </c>
      <c r="C30" s="20" t="str">
        <f t="shared" si="15"/>
        <v>CJC-COMM ON JUDICIAL CONDUCT</v>
      </c>
      <c r="D30" s="50">
        <v>0</v>
      </c>
      <c r="E30" s="50">
        <v>0</v>
      </c>
      <c r="F30" s="50">
        <f t="shared" si="16"/>
        <v>0</v>
      </c>
      <c r="G30" s="50">
        <f t="shared" si="1"/>
        <v>0</v>
      </c>
      <c r="H30" s="50">
        <v>89.58</v>
      </c>
      <c r="I30" s="50">
        <v>95.22</v>
      </c>
      <c r="J30" s="51">
        <f t="shared" si="17"/>
        <v>5.6400000000000006</v>
      </c>
      <c r="K30" s="50">
        <f t="shared" si="2"/>
        <v>100.86</v>
      </c>
      <c r="L30" s="50"/>
      <c r="M30" s="50">
        <v>0</v>
      </c>
      <c r="N30" s="50">
        <f t="shared" si="18"/>
        <v>0</v>
      </c>
      <c r="O30" s="50">
        <f t="shared" si="19"/>
        <v>0</v>
      </c>
      <c r="P30" s="50"/>
      <c r="Q30" s="50">
        <v>0</v>
      </c>
      <c r="R30" s="50">
        <f t="shared" si="20"/>
        <v>0</v>
      </c>
      <c r="S30" s="50">
        <f t="shared" si="21"/>
        <v>0</v>
      </c>
      <c r="T30" s="50">
        <v>0</v>
      </c>
      <c r="U30" s="50">
        <v>0</v>
      </c>
      <c r="V30" s="50">
        <f t="shared" si="22"/>
        <v>0</v>
      </c>
      <c r="W30" s="50">
        <f t="shared" si="23"/>
        <v>0</v>
      </c>
      <c r="X30" s="50">
        <v>0</v>
      </c>
      <c r="Y30" s="50">
        <v>0</v>
      </c>
      <c r="Z30" s="51">
        <f t="shared" si="24"/>
        <v>0</v>
      </c>
      <c r="AA30" s="50">
        <f t="shared" si="25"/>
        <v>0</v>
      </c>
      <c r="AB30" s="50">
        <v>791.09</v>
      </c>
      <c r="AC30" s="50">
        <v>512.91999999999996</v>
      </c>
      <c r="AD30" s="51">
        <f t="shared" si="26"/>
        <v>-278.17000000000007</v>
      </c>
      <c r="AE30" s="50">
        <f t="shared" si="27"/>
        <v>234.74999999999989</v>
      </c>
      <c r="AF30" s="50">
        <v>0</v>
      </c>
      <c r="AG30" s="50">
        <v>0</v>
      </c>
      <c r="AH30" s="51">
        <f t="shared" si="28"/>
        <v>0</v>
      </c>
      <c r="AI30" s="50">
        <f t="shared" si="29"/>
        <v>0</v>
      </c>
      <c r="AJ30" s="50">
        <v>0</v>
      </c>
      <c r="AK30" s="50">
        <v>0</v>
      </c>
      <c r="AL30" s="51">
        <f t="shared" si="30"/>
        <v>0</v>
      </c>
      <c r="AM30" s="50">
        <f t="shared" si="31"/>
        <v>0</v>
      </c>
      <c r="AN30" s="50">
        <v>799.27</v>
      </c>
      <c r="AO30" s="50">
        <v>839.72</v>
      </c>
      <c r="AP30" s="51">
        <f t="shared" si="32"/>
        <v>40.450000000000045</v>
      </c>
      <c r="AQ30" s="50">
        <f t="shared" si="33"/>
        <v>880.17000000000007</v>
      </c>
      <c r="AR30" s="50">
        <v>7120.23</v>
      </c>
      <c r="AS30" s="50">
        <v>6711.54</v>
      </c>
      <c r="AT30" s="51">
        <f t="shared" si="34"/>
        <v>-408.6899999999996</v>
      </c>
      <c r="AU30" s="50">
        <f t="shared" si="35"/>
        <v>6302.85</v>
      </c>
      <c r="AV30" s="50">
        <v>0</v>
      </c>
      <c r="AW30" s="50">
        <v>0</v>
      </c>
      <c r="AX30" s="51">
        <f t="shared" si="36"/>
        <v>0</v>
      </c>
      <c r="AY30" s="50">
        <f t="shared" si="37"/>
        <v>0</v>
      </c>
      <c r="AZ30" s="50">
        <v>623.76</v>
      </c>
      <c r="BA30" s="50">
        <v>608.89</v>
      </c>
      <c r="BB30" s="51">
        <f t="shared" si="38"/>
        <v>-14.870000000000005</v>
      </c>
      <c r="BC30" s="50">
        <f t="shared" si="39"/>
        <v>594.02</v>
      </c>
      <c r="BD30" s="50">
        <v>-4363.58</v>
      </c>
      <c r="BE30" s="50">
        <v>-2079.75</v>
      </c>
      <c r="BF30" s="51">
        <f t="shared" si="40"/>
        <v>2283.83</v>
      </c>
      <c r="BG30" s="50">
        <f t="shared" si="41"/>
        <v>204.07999999999993</v>
      </c>
      <c r="BH30" s="50">
        <v>0</v>
      </c>
      <c r="BI30" s="50">
        <v>0</v>
      </c>
      <c r="BJ30" s="51">
        <f t="shared" si="42"/>
        <v>0</v>
      </c>
      <c r="BK30" s="50">
        <f t="shared" si="43"/>
        <v>0</v>
      </c>
      <c r="BL30" s="50">
        <v>0</v>
      </c>
      <c r="BM30" s="50">
        <v>0</v>
      </c>
      <c r="BN30" s="51">
        <f t="shared" si="44"/>
        <v>0</v>
      </c>
      <c r="BO30" s="50">
        <f t="shared" si="13"/>
        <v>0</v>
      </c>
      <c r="BP30" s="50">
        <v>199.93</v>
      </c>
      <c r="BQ30" s="50">
        <v>175.84</v>
      </c>
      <c r="BR30" s="51">
        <f t="shared" si="45"/>
        <v>-24.090000000000003</v>
      </c>
      <c r="BS30" s="50">
        <f t="shared" si="46"/>
        <v>151.75</v>
      </c>
    </row>
    <row r="31" spans="1:71" x14ac:dyDescent="0.2">
      <c r="A31" s="20" t="str">
        <f t="shared" si="0"/>
        <v>CJT</v>
      </c>
      <c r="B31" s="31" t="s">
        <v>44</v>
      </c>
      <c r="C31" s="20" t="str">
        <f t="shared" si="15"/>
        <v>CJT-MUN POLICE TRAIN COMM</v>
      </c>
      <c r="D31" s="50">
        <v>0</v>
      </c>
      <c r="E31" s="50">
        <v>0</v>
      </c>
      <c r="F31" s="50">
        <f t="shared" si="16"/>
        <v>0</v>
      </c>
      <c r="G31" s="50">
        <f t="shared" si="1"/>
        <v>0</v>
      </c>
      <c r="H31" s="50">
        <v>712.95</v>
      </c>
      <c r="I31" s="50">
        <v>1351.13</v>
      </c>
      <c r="J31" s="51">
        <f t="shared" si="17"/>
        <v>638.18000000000006</v>
      </c>
      <c r="K31" s="50">
        <f t="shared" si="2"/>
        <v>1989.3100000000002</v>
      </c>
      <c r="L31" s="50"/>
      <c r="M31" s="50">
        <v>0</v>
      </c>
      <c r="N31" s="50">
        <f t="shared" si="18"/>
        <v>0</v>
      </c>
      <c r="O31" s="50">
        <f t="shared" si="19"/>
        <v>0</v>
      </c>
      <c r="P31" s="50"/>
      <c r="Q31" s="50">
        <v>0</v>
      </c>
      <c r="R31" s="50">
        <f t="shared" si="20"/>
        <v>0</v>
      </c>
      <c r="S31" s="50">
        <f t="shared" si="21"/>
        <v>0</v>
      </c>
      <c r="T31" s="50">
        <v>0</v>
      </c>
      <c r="U31" s="50">
        <v>0</v>
      </c>
      <c r="V31" s="50">
        <f t="shared" si="22"/>
        <v>0</v>
      </c>
      <c r="W31" s="50">
        <f t="shared" si="23"/>
        <v>0</v>
      </c>
      <c r="X31" s="50">
        <v>0</v>
      </c>
      <c r="Y31" s="50">
        <v>0</v>
      </c>
      <c r="Z31" s="51">
        <f t="shared" si="24"/>
        <v>0</v>
      </c>
      <c r="AA31" s="50">
        <f t="shared" si="25"/>
        <v>0</v>
      </c>
      <c r="AB31" s="50">
        <v>5902.99</v>
      </c>
      <c r="AC31" s="50">
        <v>9136.99</v>
      </c>
      <c r="AD31" s="51">
        <f t="shared" si="26"/>
        <v>3234</v>
      </c>
      <c r="AE31" s="50">
        <f t="shared" si="27"/>
        <v>12370.99</v>
      </c>
      <c r="AF31" s="50">
        <v>0</v>
      </c>
      <c r="AG31" s="50">
        <v>0</v>
      </c>
      <c r="AH31" s="51">
        <f t="shared" si="28"/>
        <v>0</v>
      </c>
      <c r="AI31" s="50">
        <f t="shared" si="29"/>
        <v>0</v>
      </c>
      <c r="AJ31" s="50">
        <v>42.75</v>
      </c>
      <c r="AK31" s="50">
        <v>89.59</v>
      </c>
      <c r="AL31" s="51">
        <f t="shared" si="30"/>
        <v>46.84</v>
      </c>
      <c r="AM31" s="50">
        <f t="shared" si="31"/>
        <v>136.43</v>
      </c>
      <c r="AN31" s="50">
        <v>13659.31</v>
      </c>
      <c r="AO31" s="50">
        <v>24239.439999999999</v>
      </c>
      <c r="AP31" s="51">
        <f t="shared" si="32"/>
        <v>10580.13</v>
      </c>
      <c r="AQ31" s="50">
        <f t="shared" si="33"/>
        <v>34819.57</v>
      </c>
      <c r="AR31" s="50">
        <v>14240.61</v>
      </c>
      <c r="AS31" s="50">
        <v>33558.33</v>
      </c>
      <c r="AT31" s="51">
        <f t="shared" si="34"/>
        <v>19317.72</v>
      </c>
      <c r="AU31" s="50">
        <f t="shared" si="35"/>
        <v>52876.05</v>
      </c>
      <c r="AV31" s="50">
        <v>0</v>
      </c>
      <c r="AW31" s="50">
        <v>0</v>
      </c>
      <c r="AX31" s="51">
        <f t="shared" si="36"/>
        <v>0</v>
      </c>
      <c r="AY31" s="50">
        <f t="shared" si="37"/>
        <v>0</v>
      </c>
      <c r="AZ31" s="50">
        <v>66082.64</v>
      </c>
      <c r="BA31" s="50">
        <v>95077.63</v>
      </c>
      <c r="BB31" s="51">
        <f t="shared" si="38"/>
        <v>28994.990000000005</v>
      </c>
      <c r="BC31" s="50">
        <f t="shared" si="39"/>
        <v>124072.62000000001</v>
      </c>
      <c r="BD31" s="50">
        <v>-11458.4</v>
      </c>
      <c r="BE31" s="50">
        <v>-8826.4</v>
      </c>
      <c r="BF31" s="51">
        <f t="shared" si="40"/>
        <v>2632</v>
      </c>
      <c r="BG31" s="50">
        <f t="shared" si="41"/>
        <v>-6194.4</v>
      </c>
      <c r="BH31" s="50">
        <v>0</v>
      </c>
      <c r="BI31" s="50">
        <v>0</v>
      </c>
      <c r="BJ31" s="51">
        <f t="shared" si="42"/>
        <v>0</v>
      </c>
      <c r="BK31" s="50">
        <f t="shared" si="43"/>
        <v>0</v>
      </c>
      <c r="BL31" s="50">
        <v>112.57</v>
      </c>
      <c r="BM31" s="50">
        <v>630.82000000000005</v>
      </c>
      <c r="BN31" s="51">
        <f t="shared" si="44"/>
        <v>518.25</v>
      </c>
      <c r="BO31" s="50">
        <f t="shared" si="13"/>
        <v>1149.0700000000002</v>
      </c>
      <c r="BP31" s="50">
        <v>13415.87</v>
      </c>
      <c r="BQ31" s="50">
        <v>16079.42</v>
      </c>
      <c r="BR31" s="51">
        <f t="shared" si="45"/>
        <v>2663.5499999999993</v>
      </c>
      <c r="BS31" s="50">
        <f t="shared" si="46"/>
        <v>18742.97</v>
      </c>
    </row>
    <row r="32" spans="1:71" x14ac:dyDescent="0.2">
      <c r="A32" s="20" t="str">
        <f t="shared" si="0"/>
        <v>CME</v>
      </c>
      <c r="B32" s="31" t="s">
        <v>45</v>
      </c>
      <c r="C32" s="20" t="str">
        <f t="shared" si="15"/>
        <v>CME-CHIEF MEDICAL EXAMINER</v>
      </c>
      <c r="D32" s="50">
        <v>0</v>
      </c>
      <c r="E32" s="50">
        <v>0</v>
      </c>
      <c r="F32" s="50">
        <f t="shared" si="16"/>
        <v>0</v>
      </c>
      <c r="G32" s="50">
        <f t="shared" si="1"/>
        <v>0</v>
      </c>
      <c r="H32" s="50">
        <v>9114.83</v>
      </c>
      <c r="I32" s="50">
        <v>12536.67</v>
      </c>
      <c r="J32" s="51">
        <f t="shared" si="17"/>
        <v>3421.84</v>
      </c>
      <c r="K32" s="50">
        <f t="shared" si="2"/>
        <v>15958.51</v>
      </c>
      <c r="L32" s="50"/>
      <c r="M32" s="50">
        <v>0</v>
      </c>
      <c r="N32" s="50">
        <f t="shared" si="18"/>
        <v>0</v>
      </c>
      <c r="O32" s="50">
        <f t="shared" si="19"/>
        <v>0</v>
      </c>
      <c r="P32" s="50"/>
      <c r="Q32" s="50">
        <v>0</v>
      </c>
      <c r="R32" s="50">
        <f t="shared" si="20"/>
        <v>0</v>
      </c>
      <c r="S32" s="50">
        <f t="shared" si="21"/>
        <v>0</v>
      </c>
      <c r="T32" s="50">
        <v>0</v>
      </c>
      <c r="U32" s="50">
        <v>0</v>
      </c>
      <c r="V32" s="50">
        <f t="shared" si="22"/>
        <v>0</v>
      </c>
      <c r="W32" s="50">
        <f t="shared" si="23"/>
        <v>0</v>
      </c>
      <c r="X32" s="50">
        <v>6533.61</v>
      </c>
      <c r="Y32" s="50">
        <v>15783.55</v>
      </c>
      <c r="Z32" s="51">
        <f t="shared" si="24"/>
        <v>9249.9399999999987</v>
      </c>
      <c r="AA32" s="50">
        <f t="shared" si="25"/>
        <v>25033.489999999998</v>
      </c>
      <c r="AB32" s="50">
        <v>12721.84</v>
      </c>
      <c r="AC32" s="50">
        <v>10280.469999999999</v>
      </c>
      <c r="AD32" s="51">
        <f t="shared" si="26"/>
        <v>-2441.3700000000008</v>
      </c>
      <c r="AE32" s="50">
        <f t="shared" si="27"/>
        <v>7839.0999999999985</v>
      </c>
      <c r="AF32" s="50">
        <v>0</v>
      </c>
      <c r="AG32" s="50">
        <v>0</v>
      </c>
      <c r="AH32" s="51">
        <f t="shared" si="28"/>
        <v>0</v>
      </c>
      <c r="AI32" s="50">
        <f t="shared" si="29"/>
        <v>0</v>
      </c>
      <c r="AJ32" s="50">
        <v>191.35</v>
      </c>
      <c r="AK32" s="50">
        <v>311.70999999999998</v>
      </c>
      <c r="AL32" s="51">
        <f t="shared" si="30"/>
        <v>120.35999999999999</v>
      </c>
      <c r="AM32" s="50">
        <f t="shared" si="31"/>
        <v>432.06999999999994</v>
      </c>
      <c r="AN32" s="50">
        <v>13220.28</v>
      </c>
      <c r="AO32" s="50">
        <v>17478.919999999998</v>
      </c>
      <c r="AP32" s="51">
        <f t="shared" si="32"/>
        <v>4258.6399999999976</v>
      </c>
      <c r="AQ32" s="50">
        <f t="shared" si="33"/>
        <v>21737.559999999998</v>
      </c>
      <c r="AR32" s="50">
        <v>0</v>
      </c>
      <c r="AS32" s="50">
        <v>0</v>
      </c>
      <c r="AT32" s="51">
        <f t="shared" si="34"/>
        <v>0</v>
      </c>
      <c r="AU32" s="50">
        <f t="shared" si="35"/>
        <v>0</v>
      </c>
      <c r="AV32" s="50">
        <v>0</v>
      </c>
      <c r="AW32" s="50">
        <v>0</v>
      </c>
      <c r="AX32" s="51">
        <f t="shared" si="36"/>
        <v>0</v>
      </c>
      <c r="AY32" s="50">
        <f t="shared" si="37"/>
        <v>0</v>
      </c>
      <c r="AZ32" s="50">
        <v>17543.400000000001</v>
      </c>
      <c r="BA32" s="50">
        <v>30033.65</v>
      </c>
      <c r="BB32" s="51">
        <f t="shared" si="38"/>
        <v>12490.25</v>
      </c>
      <c r="BC32" s="50">
        <f t="shared" si="39"/>
        <v>42523.9</v>
      </c>
      <c r="BD32" s="50">
        <v>-18034.96</v>
      </c>
      <c r="BE32" s="50">
        <v>-11930.17</v>
      </c>
      <c r="BF32" s="51">
        <f t="shared" si="40"/>
        <v>6104.7899999999991</v>
      </c>
      <c r="BG32" s="50">
        <f t="shared" si="41"/>
        <v>-5825.380000000001</v>
      </c>
      <c r="BH32" s="50">
        <v>0</v>
      </c>
      <c r="BI32" s="50">
        <v>0</v>
      </c>
      <c r="BJ32" s="51">
        <f t="shared" si="42"/>
        <v>0</v>
      </c>
      <c r="BK32" s="50">
        <f t="shared" si="43"/>
        <v>0</v>
      </c>
      <c r="BL32" s="50">
        <v>320.37</v>
      </c>
      <c r="BM32" s="50">
        <v>1795.2</v>
      </c>
      <c r="BN32" s="51">
        <f t="shared" si="44"/>
        <v>1474.83</v>
      </c>
      <c r="BO32" s="50">
        <f t="shared" si="13"/>
        <v>3270.0299999999997</v>
      </c>
      <c r="BP32" s="50">
        <v>3867.35</v>
      </c>
      <c r="BQ32" s="50">
        <v>4530.37</v>
      </c>
      <c r="BR32" s="51">
        <f t="shared" si="45"/>
        <v>663.02</v>
      </c>
      <c r="BS32" s="50">
        <f t="shared" si="46"/>
        <v>5193.3899999999994</v>
      </c>
    </row>
    <row r="33" spans="1:71" x14ac:dyDescent="0.2">
      <c r="A33" s="20" t="str">
        <f t="shared" si="0"/>
        <v>CNB</v>
      </c>
      <c r="B33" s="31" t="s">
        <v>240</v>
      </c>
      <c r="C33" s="20" t="s">
        <v>240</v>
      </c>
      <c r="D33" s="50">
        <v>0</v>
      </c>
      <c r="E33" s="50">
        <v>0</v>
      </c>
      <c r="F33" s="50">
        <f t="shared" si="16"/>
        <v>0</v>
      </c>
      <c r="G33" s="50">
        <f t="shared" ref="G33" si="47">E33+F33</f>
        <v>0</v>
      </c>
      <c r="H33" s="50">
        <v>8486.3700000000008</v>
      </c>
      <c r="I33" s="50">
        <v>11857.21</v>
      </c>
      <c r="J33" s="51">
        <f t="shared" si="17"/>
        <v>3370.8399999999983</v>
      </c>
      <c r="K33" s="50">
        <f t="shared" ref="K33" si="48">I33+J33</f>
        <v>15228.049999999997</v>
      </c>
      <c r="L33" s="50"/>
      <c r="M33" s="50">
        <v>0</v>
      </c>
      <c r="N33" s="50">
        <f t="shared" si="18"/>
        <v>0</v>
      </c>
      <c r="O33" s="50">
        <f t="shared" si="19"/>
        <v>0</v>
      </c>
      <c r="P33" s="50"/>
      <c r="Q33" s="50">
        <v>0</v>
      </c>
      <c r="R33" s="50">
        <f t="shared" si="20"/>
        <v>0</v>
      </c>
      <c r="S33" s="50">
        <f t="shared" si="21"/>
        <v>0</v>
      </c>
      <c r="T33" s="50">
        <v>0</v>
      </c>
      <c r="U33" s="50">
        <v>0</v>
      </c>
      <c r="V33" s="50">
        <f t="shared" si="22"/>
        <v>0</v>
      </c>
      <c r="W33" s="50">
        <f t="shared" si="23"/>
        <v>0</v>
      </c>
      <c r="X33" s="50">
        <v>8401.02</v>
      </c>
      <c r="Y33" s="50">
        <v>3422.61</v>
      </c>
      <c r="Z33" s="51">
        <f t="shared" si="24"/>
        <v>-4978.41</v>
      </c>
      <c r="AA33" s="50">
        <f t="shared" si="25"/>
        <v>-1555.7999999999997</v>
      </c>
      <c r="AB33" s="50">
        <v>8722.1200000000008</v>
      </c>
      <c r="AC33" s="50">
        <v>8015.35</v>
      </c>
      <c r="AD33" s="51">
        <f t="shared" si="26"/>
        <v>-706.77000000000044</v>
      </c>
      <c r="AE33" s="50">
        <f t="shared" si="27"/>
        <v>7308.58</v>
      </c>
      <c r="AF33" s="50">
        <v>0</v>
      </c>
      <c r="AG33" s="50">
        <v>0</v>
      </c>
      <c r="AH33" s="51">
        <f t="shared" si="28"/>
        <v>0</v>
      </c>
      <c r="AI33" s="50">
        <f t="shared" si="29"/>
        <v>0</v>
      </c>
      <c r="AJ33" s="50">
        <v>11</v>
      </c>
      <c r="AK33" s="50">
        <v>11.76</v>
      </c>
      <c r="AL33" s="51">
        <f t="shared" si="30"/>
        <v>0.75999999999999979</v>
      </c>
      <c r="AM33" s="50">
        <f t="shared" si="31"/>
        <v>12.52</v>
      </c>
      <c r="AN33" s="50">
        <v>8884.43</v>
      </c>
      <c r="AO33" s="50">
        <v>13395.54</v>
      </c>
      <c r="AP33" s="51">
        <f t="shared" si="32"/>
        <v>4511.1100000000006</v>
      </c>
      <c r="AQ33" s="50">
        <f t="shared" si="33"/>
        <v>17906.650000000001</v>
      </c>
      <c r="AR33" s="50">
        <v>14240.61</v>
      </c>
      <c r="AS33" s="50">
        <v>13423.27</v>
      </c>
      <c r="AT33" s="51">
        <f t="shared" si="34"/>
        <v>-817.34000000000015</v>
      </c>
      <c r="AU33" s="50">
        <f t="shared" si="35"/>
        <v>12605.93</v>
      </c>
      <c r="AV33" s="50">
        <v>0</v>
      </c>
      <c r="AW33" s="50">
        <v>0</v>
      </c>
      <c r="AX33" s="51">
        <f t="shared" si="36"/>
        <v>0</v>
      </c>
      <c r="AY33" s="50">
        <f t="shared" si="37"/>
        <v>0</v>
      </c>
      <c r="AZ33" s="50">
        <v>7163.99</v>
      </c>
      <c r="BA33" s="50">
        <v>11096.56</v>
      </c>
      <c r="BB33" s="51">
        <f t="shared" si="38"/>
        <v>3932.5699999999997</v>
      </c>
      <c r="BC33" s="50">
        <f t="shared" si="39"/>
        <v>15029.13</v>
      </c>
      <c r="BD33" s="50">
        <v>-14598.55</v>
      </c>
      <c r="BE33" s="50">
        <v>-13323.06</v>
      </c>
      <c r="BF33" s="51">
        <f t="shared" si="40"/>
        <v>1275.4899999999998</v>
      </c>
      <c r="BG33" s="50">
        <f t="shared" si="41"/>
        <v>-12047.57</v>
      </c>
      <c r="BH33" s="50">
        <v>0</v>
      </c>
      <c r="BI33" s="50">
        <v>0</v>
      </c>
      <c r="BJ33" s="51">
        <f t="shared" si="42"/>
        <v>0</v>
      </c>
      <c r="BK33" s="50">
        <f t="shared" si="43"/>
        <v>0</v>
      </c>
      <c r="BL33" s="50">
        <v>0</v>
      </c>
      <c r="BM33" s="50">
        <v>0</v>
      </c>
      <c r="BN33" s="51">
        <f t="shared" si="44"/>
        <v>0</v>
      </c>
      <c r="BO33" s="50">
        <f t="shared" si="13"/>
        <v>0</v>
      </c>
      <c r="BP33" s="50">
        <v>2315.2600000000002</v>
      </c>
      <c r="BQ33" s="50">
        <v>3131.2</v>
      </c>
      <c r="BR33" s="51">
        <f t="shared" si="45"/>
        <v>815.9399999999996</v>
      </c>
      <c r="BS33" s="50">
        <f t="shared" si="46"/>
        <v>3947.1399999999994</v>
      </c>
    </row>
    <row r="34" spans="1:71" x14ac:dyDescent="0.2">
      <c r="A34" s="20" t="str">
        <f t="shared" si="0"/>
        <v>CPC</v>
      </c>
      <c r="B34" s="31" t="s">
        <v>46</v>
      </c>
      <c r="C34" s="20" t="str">
        <f t="shared" si="15"/>
        <v>CPC-COMMI FOR PUBLIC COUNSEL SVCS</v>
      </c>
      <c r="D34" s="50">
        <v>0</v>
      </c>
      <c r="E34" s="50">
        <v>0</v>
      </c>
      <c r="F34" s="50">
        <f t="shared" si="16"/>
        <v>0</v>
      </c>
      <c r="G34" s="50">
        <f t="shared" si="1"/>
        <v>0</v>
      </c>
      <c r="H34" s="50">
        <v>31098.07</v>
      </c>
      <c r="I34" s="50">
        <v>47810.05</v>
      </c>
      <c r="J34" s="51">
        <f t="shared" si="17"/>
        <v>16711.980000000003</v>
      </c>
      <c r="K34" s="50">
        <f t="shared" si="2"/>
        <v>64522.030000000006</v>
      </c>
      <c r="L34" s="50"/>
      <c r="M34" s="50">
        <v>0</v>
      </c>
      <c r="N34" s="50">
        <f t="shared" si="18"/>
        <v>0</v>
      </c>
      <c r="O34" s="50">
        <f t="shared" si="19"/>
        <v>0</v>
      </c>
      <c r="P34" s="50"/>
      <c r="Q34" s="50">
        <v>0</v>
      </c>
      <c r="R34" s="50">
        <f t="shared" si="20"/>
        <v>0</v>
      </c>
      <c r="S34" s="50">
        <f t="shared" si="21"/>
        <v>0</v>
      </c>
      <c r="T34" s="50">
        <v>0</v>
      </c>
      <c r="U34" s="50">
        <v>0</v>
      </c>
      <c r="V34" s="50">
        <f t="shared" si="22"/>
        <v>0</v>
      </c>
      <c r="W34" s="50">
        <f t="shared" si="23"/>
        <v>0</v>
      </c>
      <c r="X34" s="50">
        <v>6533.61</v>
      </c>
      <c r="Y34" s="50">
        <v>4469.12</v>
      </c>
      <c r="Z34" s="51">
        <f t="shared" si="24"/>
        <v>-2064.4899999999998</v>
      </c>
      <c r="AA34" s="50">
        <f t="shared" si="25"/>
        <v>2404.63</v>
      </c>
      <c r="AB34" s="50">
        <v>56519.39</v>
      </c>
      <c r="AC34" s="50">
        <v>40800.33</v>
      </c>
      <c r="AD34" s="51">
        <f t="shared" si="26"/>
        <v>-15719.059999999998</v>
      </c>
      <c r="AE34" s="50">
        <f t="shared" si="27"/>
        <v>25081.270000000004</v>
      </c>
      <c r="AF34" s="50">
        <v>0</v>
      </c>
      <c r="AG34" s="50">
        <v>0</v>
      </c>
      <c r="AH34" s="51">
        <f t="shared" si="28"/>
        <v>0</v>
      </c>
      <c r="AI34" s="50">
        <f t="shared" si="29"/>
        <v>0</v>
      </c>
      <c r="AJ34" s="50">
        <v>0</v>
      </c>
      <c r="AK34" s="50">
        <v>0</v>
      </c>
      <c r="AL34" s="51">
        <f t="shared" si="30"/>
        <v>0</v>
      </c>
      <c r="AM34" s="50">
        <f t="shared" si="31"/>
        <v>0</v>
      </c>
      <c r="AN34" s="50">
        <v>61119.79</v>
      </c>
      <c r="AO34" s="50">
        <v>71014.92</v>
      </c>
      <c r="AP34" s="51">
        <f t="shared" si="32"/>
        <v>9895.1299999999974</v>
      </c>
      <c r="AQ34" s="50">
        <f t="shared" si="33"/>
        <v>80910.049999999988</v>
      </c>
      <c r="AR34" s="50">
        <v>142406.73000000001</v>
      </c>
      <c r="AS34" s="50">
        <v>127521.66</v>
      </c>
      <c r="AT34" s="51">
        <f t="shared" si="34"/>
        <v>-14885.070000000007</v>
      </c>
      <c r="AU34" s="50">
        <f t="shared" si="35"/>
        <v>112636.59</v>
      </c>
      <c r="AV34" s="50">
        <v>0</v>
      </c>
      <c r="AW34" s="50">
        <v>0</v>
      </c>
      <c r="AX34" s="51">
        <f t="shared" si="36"/>
        <v>0</v>
      </c>
      <c r="AY34" s="50">
        <f t="shared" si="37"/>
        <v>0</v>
      </c>
      <c r="AZ34" s="50">
        <v>69956.490000000005</v>
      </c>
      <c r="BA34" s="50">
        <v>75233.75</v>
      </c>
      <c r="BB34" s="51">
        <f t="shared" si="38"/>
        <v>5277.2599999999948</v>
      </c>
      <c r="BC34" s="50">
        <f t="shared" si="39"/>
        <v>80511.009999999995</v>
      </c>
      <c r="BD34" s="50">
        <v>-60812.43</v>
      </c>
      <c r="BE34" s="50">
        <v>-55419.44</v>
      </c>
      <c r="BF34" s="51">
        <f t="shared" si="40"/>
        <v>5392.989999999998</v>
      </c>
      <c r="BG34" s="50">
        <f t="shared" si="41"/>
        <v>-50026.450000000004</v>
      </c>
      <c r="BH34" s="50">
        <v>0</v>
      </c>
      <c r="BI34" s="50">
        <v>0</v>
      </c>
      <c r="BJ34" s="51">
        <f t="shared" si="42"/>
        <v>0</v>
      </c>
      <c r="BK34" s="50">
        <f t="shared" si="43"/>
        <v>0</v>
      </c>
      <c r="BL34" s="50">
        <v>0</v>
      </c>
      <c r="BM34" s="50">
        <v>0</v>
      </c>
      <c r="BN34" s="51">
        <f t="shared" si="44"/>
        <v>0</v>
      </c>
      <c r="BO34" s="50">
        <f t="shared" si="13"/>
        <v>0</v>
      </c>
      <c r="BP34" s="50">
        <v>20501.330000000002</v>
      </c>
      <c r="BQ34" s="50">
        <v>19884.310000000001</v>
      </c>
      <c r="BR34" s="51">
        <f t="shared" si="45"/>
        <v>-617.02000000000044</v>
      </c>
      <c r="BS34" s="50">
        <f t="shared" si="46"/>
        <v>19267.29</v>
      </c>
    </row>
    <row r="35" spans="1:71" x14ac:dyDescent="0.2">
      <c r="A35" s="20" t="str">
        <f t="shared" si="0"/>
        <v>CPF</v>
      </c>
      <c r="B35" s="31" t="s">
        <v>47</v>
      </c>
      <c r="C35" s="20" t="str">
        <f t="shared" si="15"/>
        <v>CPF-CAMPAIGN &amp; POL FIN</v>
      </c>
      <c r="D35" s="50">
        <v>0</v>
      </c>
      <c r="E35" s="50">
        <v>0</v>
      </c>
      <c r="F35" s="50">
        <f t="shared" si="16"/>
        <v>0</v>
      </c>
      <c r="G35" s="50">
        <f>E35+F35</f>
        <v>0</v>
      </c>
      <c r="H35" s="50">
        <v>96.73</v>
      </c>
      <c r="I35" s="50">
        <v>164.81</v>
      </c>
      <c r="J35" s="51">
        <f t="shared" si="17"/>
        <v>68.08</v>
      </c>
      <c r="K35" s="50">
        <f>I35+J35</f>
        <v>232.89</v>
      </c>
      <c r="L35" s="50"/>
      <c r="M35" s="50">
        <v>0</v>
      </c>
      <c r="N35" s="50">
        <f t="shared" si="18"/>
        <v>0</v>
      </c>
      <c r="O35" s="50">
        <f t="shared" si="19"/>
        <v>0</v>
      </c>
      <c r="P35" s="50"/>
      <c r="Q35" s="50">
        <v>0</v>
      </c>
      <c r="R35" s="50">
        <f t="shared" si="20"/>
        <v>0</v>
      </c>
      <c r="S35" s="50">
        <f t="shared" si="21"/>
        <v>0</v>
      </c>
      <c r="T35" s="50">
        <v>0</v>
      </c>
      <c r="U35" s="50">
        <v>0</v>
      </c>
      <c r="V35" s="50">
        <f t="shared" si="22"/>
        <v>0</v>
      </c>
      <c r="W35" s="50">
        <f t="shared" si="23"/>
        <v>0</v>
      </c>
      <c r="X35" s="50">
        <v>0</v>
      </c>
      <c r="Y35" s="50">
        <v>0</v>
      </c>
      <c r="Z35" s="51">
        <f t="shared" si="24"/>
        <v>0</v>
      </c>
      <c r="AA35" s="50">
        <f t="shared" si="25"/>
        <v>0</v>
      </c>
      <c r="AB35" s="50">
        <v>1466.03</v>
      </c>
      <c r="AC35" s="50">
        <v>1007.72</v>
      </c>
      <c r="AD35" s="51">
        <f t="shared" si="26"/>
        <v>-458.30999999999995</v>
      </c>
      <c r="AE35" s="50">
        <f t="shared" si="27"/>
        <v>549.41000000000008</v>
      </c>
      <c r="AF35" s="50">
        <v>0</v>
      </c>
      <c r="AG35" s="50">
        <v>0</v>
      </c>
      <c r="AH35" s="51">
        <f t="shared" si="28"/>
        <v>0</v>
      </c>
      <c r="AI35" s="50">
        <f t="shared" si="29"/>
        <v>0</v>
      </c>
      <c r="AJ35" s="50">
        <v>0</v>
      </c>
      <c r="AK35" s="50">
        <v>0</v>
      </c>
      <c r="AL35" s="51">
        <f t="shared" si="30"/>
        <v>0</v>
      </c>
      <c r="AM35" s="50">
        <f t="shared" si="31"/>
        <v>0</v>
      </c>
      <c r="AN35" s="50">
        <v>1564.76</v>
      </c>
      <c r="AO35" s="50">
        <v>1729.66</v>
      </c>
      <c r="AP35" s="51">
        <f t="shared" si="32"/>
        <v>164.90000000000009</v>
      </c>
      <c r="AQ35" s="50">
        <f t="shared" si="33"/>
        <v>1894.5600000000002</v>
      </c>
      <c r="AR35" s="50">
        <v>0</v>
      </c>
      <c r="AS35" s="50">
        <v>0</v>
      </c>
      <c r="AT35" s="51">
        <f t="shared" si="34"/>
        <v>0</v>
      </c>
      <c r="AU35" s="50">
        <f t="shared" si="35"/>
        <v>0</v>
      </c>
      <c r="AV35" s="50">
        <v>0</v>
      </c>
      <c r="AW35" s="50">
        <v>0</v>
      </c>
      <c r="AX35" s="51">
        <f t="shared" si="36"/>
        <v>0</v>
      </c>
      <c r="AY35" s="50">
        <f t="shared" si="37"/>
        <v>0</v>
      </c>
      <c r="AZ35" s="50">
        <v>1684.66</v>
      </c>
      <c r="BA35" s="50">
        <v>1703.48</v>
      </c>
      <c r="BB35" s="51">
        <f t="shared" si="38"/>
        <v>18.819999999999936</v>
      </c>
      <c r="BC35" s="50">
        <f t="shared" si="39"/>
        <v>1722.3</v>
      </c>
      <c r="BD35" s="50">
        <v>-4353.3999999999996</v>
      </c>
      <c r="BE35" s="50">
        <v>-3727.26</v>
      </c>
      <c r="BF35" s="51">
        <f t="shared" si="40"/>
        <v>626.13999999999942</v>
      </c>
      <c r="BG35" s="50">
        <f t="shared" si="41"/>
        <v>-3101.1200000000008</v>
      </c>
      <c r="BH35" s="50">
        <v>0</v>
      </c>
      <c r="BI35" s="50">
        <v>0</v>
      </c>
      <c r="BJ35" s="51">
        <f t="shared" si="42"/>
        <v>0</v>
      </c>
      <c r="BK35" s="50">
        <f t="shared" si="43"/>
        <v>0</v>
      </c>
      <c r="BL35" s="50">
        <v>0</v>
      </c>
      <c r="BM35" s="50">
        <v>0</v>
      </c>
      <c r="BN35" s="51">
        <f t="shared" si="44"/>
        <v>0</v>
      </c>
      <c r="BO35" s="50">
        <f t="shared" si="13"/>
        <v>0</v>
      </c>
      <c r="BP35" s="50">
        <v>499.86</v>
      </c>
      <c r="BQ35" s="50">
        <v>456.98</v>
      </c>
      <c r="BR35" s="51">
        <f t="shared" si="45"/>
        <v>-42.879999999999995</v>
      </c>
      <c r="BS35" s="50">
        <f t="shared" si="46"/>
        <v>414.1</v>
      </c>
    </row>
    <row r="36" spans="1:71" x14ac:dyDescent="0.2">
      <c r="A36" s="20" t="str">
        <f t="shared" si="0"/>
        <v>CPI</v>
      </c>
      <c r="B36" s="31" t="s">
        <v>48</v>
      </c>
      <c r="C36" s="20" t="str">
        <f t="shared" si="15"/>
        <v>CPI-CAPE &amp; ISLANDS DISTRICT ATTY</v>
      </c>
      <c r="D36" s="50">
        <v>0</v>
      </c>
      <c r="E36" s="50">
        <v>0</v>
      </c>
      <c r="F36" s="50">
        <f t="shared" si="16"/>
        <v>0</v>
      </c>
      <c r="G36" s="50">
        <f t="shared" si="1"/>
        <v>0</v>
      </c>
      <c r="H36" s="50">
        <v>647.66999999999996</v>
      </c>
      <c r="I36" s="50">
        <v>999.24</v>
      </c>
      <c r="J36" s="51">
        <f t="shared" si="17"/>
        <v>351.57000000000005</v>
      </c>
      <c r="K36" s="50">
        <f t="shared" si="2"/>
        <v>1350.81</v>
      </c>
      <c r="L36" s="50"/>
      <c r="M36" s="50">
        <v>0</v>
      </c>
      <c r="N36" s="50">
        <f t="shared" si="18"/>
        <v>0</v>
      </c>
      <c r="O36" s="50">
        <f t="shared" si="19"/>
        <v>0</v>
      </c>
      <c r="P36" s="50"/>
      <c r="Q36" s="50">
        <v>0</v>
      </c>
      <c r="R36" s="50">
        <f t="shared" si="20"/>
        <v>0</v>
      </c>
      <c r="S36" s="50">
        <f t="shared" si="21"/>
        <v>0</v>
      </c>
      <c r="T36" s="50">
        <v>0</v>
      </c>
      <c r="U36" s="50">
        <v>0</v>
      </c>
      <c r="V36" s="50">
        <f t="shared" si="22"/>
        <v>0</v>
      </c>
      <c r="W36" s="50">
        <f t="shared" si="23"/>
        <v>0</v>
      </c>
      <c r="X36" s="50">
        <v>2100.14</v>
      </c>
      <c r="Y36" s="50">
        <v>3422.61</v>
      </c>
      <c r="Z36" s="51">
        <f t="shared" si="24"/>
        <v>1322.4700000000003</v>
      </c>
      <c r="AA36" s="50">
        <f t="shared" si="25"/>
        <v>4745.08</v>
      </c>
      <c r="AB36" s="50">
        <v>4673.3599999999997</v>
      </c>
      <c r="AC36" s="50">
        <v>3072.52</v>
      </c>
      <c r="AD36" s="51">
        <f t="shared" si="26"/>
        <v>-1600.8399999999997</v>
      </c>
      <c r="AE36" s="50">
        <f t="shared" si="27"/>
        <v>1471.6800000000003</v>
      </c>
      <c r="AF36" s="50">
        <v>0</v>
      </c>
      <c r="AG36" s="50">
        <v>0</v>
      </c>
      <c r="AH36" s="51">
        <f t="shared" si="28"/>
        <v>0</v>
      </c>
      <c r="AI36" s="50">
        <f t="shared" si="29"/>
        <v>0</v>
      </c>
      <c r="AJ36" s="50">
        <v>0</v>
      </c>
      <c r="AK36" s="50">
        <v>0</v>
      </c>
      <c r="AL36" s="51">
        <f t="shared" si="30"/>
        <v>0</v>
      </c>
      <c r="AM36" s="50">
        <f t="shared" si="31"/>
        <v>0</v>
      </c>
      <c r="AN36" s="50">
        <v>5051.32</v>
      </c>
      <c r="AO36" s="50">
        <v>5406.51</v>
      </c>
      <c r="AP36" s="51">
        <f t="shared" si="32"/>
        <v>355.19000000000051</v>
      </c>
      <c r="AQ36" s="50">
        <f t="shared" si="33"/>
        <v>5761.7000000000007</v>
      </c>
      <c r="AR36" s="50">
        <v>14240.61</v>
      </c>
      <c r="AS36" s="50">
        <v>13423.27</v>
      </c>
      <c r="AT36" s="51">
        <f t="shared" si="34"/>
        <v>-817.34000000000015</v>
      </c>
      <c r="AU36" s="50">
        <f t="shared" si="35"/>
        <v>12605.93</v>
      </c>
      <c r="AV36" s="50">
        <v>0</v>
      </c>
      <c r="AW36" s="50">
        <v>0</v>
      </c>
      <c r="AX36" s="51">
        <f t="shared" si="36"/>
        <v>0</v>
      </c>
      <c r="AY36" s="50">
        <f t="shared" si="37"/>
        <v>0</v>
      </c>
      <c r="AZ36" s="50">
        <v>5769.48</v>
      </c>
      <c r="BA36" s="50">
        <v>6037.77</v>
      </c>
      <c r="BB36" s="51">
        <f t="shared" si="38"/>
        <v>268.29000000000087</v>
      </c>
      <c r="BC36" s="50">
        <f t="shared" si="39"/>
        <v>6306.0600000000013</v>
      </c>
      <c r="BD36" s="50">
        <v>-11804.54</v>
      </c>
      <c r="BE36" s="50">
        <v>-10527.95</v>
      </c>
      <c r="BF36" s="51">
        <f t="shared" si="40"/>
        <v>1276.5900000000001</v>
      </c>
      <c r="BG36" s="50">
        <f t="shared" si="41"/>
        <v>-9251.36</v>
      </c>
      <c r="BH36" s="50">
        <v>0</v>
      </c>
      <c r="BI36" s="50">
        <v>0</v>
      </c>
      <c r="BJ36" s="51">
        <f t="shared" si="42"/>
        <v>0</v>
      </c>
      <c r="BK36" s="50">
        <f t="shared" si="43"/>
        <v>0</v>
      </c>
      <c r="BL36" s="50">
        <v>0</v>
      </c>
      <c r="BM36" s="50">
        <v>0</v>
      </c>
      <c r="BN36" s="51">
        <f t="shared" si="44"/>
        <v>0</v>
      </c>
      <c r="BO36" s="50">
        <f t="shared" si="13"/>
        <v>0</v>
      </c>
      <c r="BP36" s="50">
        <v>1691.38</v>
      </c>
      <c r="BQ36" s="50">
        <v>1579.05</v>
      </c>
      <c r="BR36" s="51">
        <f t="shared" si="45"/>
        <v>-112.33000000000015</v>
      </c>
      <c r="BS36" s="50">
        <f t="shared" si="46"/>
        <v>1466.7199999999998</v>
      </c>
    </row>
    <row r="37" spans="1:71" x14ac:dyDescent="0.2">
      <c r="A37" s="20" t="str">
        <f t="shared" si="0"/>
        <v>CSW</v>
      </c>
      <c r="B37" s="31" t="s">
        <v>49</v>
      </c>
      <c r="C37" s="20" t="str">
        <f t="shared" si="15"/>
        <v>CSW-COMM ON STATUS OF WOMEN</v>
      </c>
      <c r="D37" s="50">
        <v>589.44000000000005</v>
      </c>
      <c r="E37" s="50">
        <v>4654.38</v>
      </c>
      <c r="F37" s="50">
        <f t="shared" si="16"/>
        <v>4064.94</v>
      </c>
      <c r="G37" s="50">
        <f t="shared" ref="G37:G53" si="49">E37+F37</f>
        <v>8719.32</v>
      </c>
      <c r="H37" s="50">
        <v>39.89</v>
      </c>
      <c r="I37" s="50">
        <v>204.36</v>
      </c>
      <c r="J37" s="51">
        <f t="shared" si="17"/>
        <v>164.47000000000003</v>
      </c>
      <c r="K37" s="50">
        <f t="shared" si="2"/>
        <v>368.83000000000004</v>
      </c>
      <c r="L37" s="50"/>
      <c r="M37" s="50">
        <v>0</v>
      </c>
      <c r="N37" s="50">
        <f t="shared" si="18"/>
        <v>0</v>
      </c>
      <c r="O37" s="50">
        <f t="shared" si="19"/>
        <v>0</v>
      </c>
      <c r="P37" s="50"/>
      <c r="Q37" s="50">
        <v>0</v>
      </c>
      <c r="R37" s="50">
        <f t="shared" si="20"/>
        <v>0</v>
      </c>
      <c r="S37" s="50">
        <f t="shared" si="21"/>
        <v>0</v>
      </c>
      <c r="T37" s="50">
        <v>0</v>
      </c>
      <c r="U37" s="50">
        <v>0</v>
      </c>
      <c r="V37" s="50">
        <f t="shared" si="22"/>
        <v>0</v>
      </c>
      <c r="W37" s="50">
        <f t="shared" si="23"/>
        <v>0</v>
      </c>
      <c r="X37" s="50">
        <v>0</v>
      </c>
      <c r="Y37" s="50">
        <v>0</v>
      </c>
      <c r="Z37" s="51">
        <f t="shared" si="24"/>
        <v>0</v>
      </c>
      <c r="AA37" s="50">
        <f t="shared" si="25"/>
        <v>0</v>
      </c>
      <c r="AB37" s="50">
        <v>173.02</v>
      </c>
      <c r="AC37" s="50">
        <v>526.24</v>
      </c>
      <c r="AD37" s="51">
        <f t="shared" si="26"/>
        <v>353.22</v>
      </c>
      <c r="AE37" s="50">
        <f t="shared" si="27"/>
        <v>879.46</v>
      </c>
      <c r="AF37" s="50">
        <v>0</v>
      </c>
      <c r="AG37" s="50">
        <v>0</v>
      </c>
      <c r="AH37" s="51">
        <f t="shared" si="28"/>
        <v>0</v>
      </c>
      <c r="AI37" s="50">
        <f t="shared" si="29"/>
        <v>0</v>
      </c>
      <c r="AJ37" s="50">
        <v>0</v>
      </c>
      <c r="AK37" s="50">
        <v>0</v>
      </c>
      <c r="AL37" s="51">
        <f t="shared" si="30"/>
        <v>0</v>
      </c>
      <c r="AM37" s="50">
        <f t="shared" si="31"/>
        <v>0</v>
      </c>
      <c r="AN37" s="50">
        <v>207.13</v>
      </c>
      <c r="AO37" s="50">
        <v>909.46</v>
      </c>
      <c r="AP37" s="51">
        <f t="shared" si="32"/>
        <v>702.33</v>
      </c>
      <c r="AQ37" s="50">
        <f t="shared" si="33"/>
        <v>1611.79</v>
      </c>
      <c r="AR37" s="50">
        <v>45164.41</v>
      </c>
      <c r="AS37" s="50">
        <v>27101.62</v>
      </c>
      <c r="AT37" s="51">
        <f t="shared" si="34"/>
        <v>-18062.790000000005</v>
      </c>
      <c r="AU37" s="50">
        <f t="shared" si="35"/>
        <v>9038.8299999999945</v>
      </c>
      <c r="AV37" s="50">
        <v>0</v>
      </c>
      <c r="AW37" s="50">
        <v>0</v>
      </c>
      <c r="AX37" s="51">
        <f t="shared" si="36"/>
        <v>0</v>
      </c>
      <c r="AY37" s="50">
        <f t="shared" si="37"/>
        <v>0</v>
      </c>
      <c r="AZ37" s="50">
        <v>341.12</v>
      </c>
      <c r="BA37" s="50">
        <v>929.32</v>
      </c>
      <c r="BB37" s="51">
        <f t="shared" si="38"/>
        <v>588.20000000000005</v>
      </c>
      <c r="BC37" s="50">
        <f t="shared" si="39"/>
        <v>1517.52</v>
      </c>
      <c r="BD37" s="50">
        <v>-933.24</v>
      </c>
      <c r="BE37" s="50">
        <v>-2909.55</v>
      </c>
      <c r="BF37" s="51">
        <f t="shared" si="40"/>
        <v>-1976.3100000000002</v>
      </c>
      <c r="BG37" s="50">
        <f t="shared" si="41"/>
        <v>-4885.8600000000006</v>
      </c>
      <c r="BH37" s="50">
        <v>3979.85</v>
      </c>
      <c r="BI37" s="50">
        <v>3604.73</v>
      </c>
      <c r="BJ37" s="51">
        <f t="shared" si="42"/>
        <v>-375.11999999999989</v>
      </c>
      <c r="BK37" s="50">
        <f t="shared" si="43"/>
        <v>3229.61</v>
      </c>
      <c r="BL37" s="50">
        <v>0</v>
      </c>
      <c r="BM37" s="50">
        <v>0</v>
      </c>
      <c r="BN37" s="51">
        <f t="shared" si="44"/>
        <v>0</v>
      </c>
      <c r="BO37" s="50">
        <f t="shared" si="13"/>
        <v>0</v>
      </c>
      <c r="BP37" s="50">
        <v>93.72</v>
      </c>
      <c r="BQ37" s="50">
        <v>247.37</v>
      </c>
      <c r="BR37" s="51">
        <f t="shared" si="45"/>
        <v>153.65</v>
      </c>
      <c r="BS37" s="50">
        <f t="shared" si="46"/>
        <v>401.02</v>
      </c>
    </row>
    <row r="38" spans="1:71" x14ac:dyDescent="0.2">
      <c r="A38" s="20" t="str">
        <f t="shared" si="0"/>
        <v>CTF</v>
      </c>
      <c r="B38" s="31" t="s">
        <v>214</v>
      </c>
      <c r="C38" s="20" t="str">
        <f t="shared" si="15"/>
        <v>CTF-CHILDREN TRUST FUND</v>
      </c>
      <c r="D38" s="50">
        <v>0</v>
      </c>
      <c r="E38" s="50">
        <v>0</v>
      </c>
      <c r="F38" s="50">
        <f t="shared" si="16"/>
        <v>0</v>
      </c>
      <c r="G38" s="50">
        <f t="shared" si="49"/>
        <v>0</v>
      </c>
      <c r="H38" s="50">
        <v>0</v>
      </c>
      <c r="I38" s="50">
        <v>0</v>
      </c>
      <c r="J38" s="51">
        <f t="shared" si="17"/>
        <v>0</v>
      </c>
      <c r="K38" s="50">
        <f t="shared" si="2"/>
        <v>0</v>
      </c>
      <c r="L38" s="50"/>
      <c r="M38" s="50">
        <v>0</v>
      </c>
      <c r="N38" s="50">
        <f t="shared" si="18"/>
        <v>0</v>
      </c>
      <c r="O38" s="50">
        <f t="shared" si="19"/>
        <v>0</v>
      </c>
      <c r="P38" s="50"/>
      <c r="Q38" s="50">
        <v>0</v>
      </c>
      <c r="R38" s="50">
        <f t="shared" si="20"/>
        <v>0</v>
      </c>
      <c r="S38" s="50">
        <f t="shared" si="21"/>
        <v>0</v>
      </c>
      <c r="T38" s="50">
        <v>0</v>
      </c>
      <c r="U38" s="50">
        <v>0</v>
      </c>
      <c r="V38" s="50">
        <f t="shared" si="22"/>
        <v>0</v>
      </c>
      <c r="W38" s="50">
        <f t="shared" si="23"/>
        <v>0</v>
      </c>
      <c r="X38" s="50">
        <v>0</v>
      </c>
      <c r="Y38" s="50">
        <v>0</v>
      </c>
      <c r="Z38" s="51">
        <f t="shared" si="24"/>
        <v>0</v>
      </c>
      <c r="AA38" s="50">
        <f t="shared" si="25"/>
        <v>0</v>
      </c>
      <c r="AB38" s="50">
        <v>0</v>
      </c>
      <c r="AC38" s="50">
        <v>0</v>
      </c>
      <c r="AD38" s="51">
        <f t="shared" si="26"/>
        <v>0</v>
      </c>
      <c r="AE38" s="50">
        <f t="shared" si="27"/>
        <v>0</v>
      </c>
      <c r="AF38" s="50">
        <v>0</v>
      </c>
      <c r="AG38" s="50">
        <v>0</v>
      </c>
      <c r="AH38" s="51">
        <f t="shared" si="28"/>
        <v>0</v>
      </c>
      <c r="AI38" s="50">
        <f t="shared" si="29"/>
        <v>0</v>
      </c>
      <c r="AJ38" s="50">
        <v>0</v>
      </c>
      <c r="AK38" s="50">
        <v>0</v>
      </c>
      <c r="AL38" s="51">
        <f t="shared" si="30"/>
        <v>0</v>
      </c>
      <c r="AM38" s="50">
        <f t="shared" si="31"/>
        <v>0</v>
      </c>
      <c r="AN38" s="50">
        <v>0</v>
      </c>
      <c r="AO38" s="50">
        <v>0</v>
      </c>
      <c r="AP38" s="51">
        <f t="shared" si="32"/>
        <v>0</v>
      </c>
      <c r="AQ38" s="50">
        <f t="shared" si="33"/>
        <v>0</v>
      </c>
      <c r="AR38" s="50">
        <v>7120.23</v>
      </c>
      <c r="AS38" s="50">
        <v>6711.54</v>
      </c>
      <c r="AT38" s="51">
        <f t="shared" si="34"/>
        <v>-408.6899999999996</v>
      </c>
      <c r="AU38" s="50">
        <f t="shared" si="35"/>
        <v>6302.85</v>
      </c>
      <c r="AV38" s="50">
        <v>0</v>
      </c>
      <c r="AW38" s="50">
        <v>0</v>
      </c>
      <c r="AX38" s="51">
        <f t="shared" si="36"/>
        <v>0</v>
      </c>
      <c r="AY38" s="50">
        <f t="shared" si="37"/>
        <v>0</v>
      </c>
      <c r="AZ38" s="50">
        <v>0</v>
      </c>
      <c r="BA38" s="50">
        <v>0</v>
      </c>
      <c r="BB38" s="51">
        <f t="shared" si="38"/>
        <v>0</v>
      </c>
      <c r="BC38" s="50">
        <f t="shared" si="39"/>
        <v>0</v>
      </c>
      <c r="BD38" s="50">
        <v>0</v>
      </c>
      <c r="BE38" s="50">
        <v>0</v>
      </c>
      <c r="BF38" s="51">
        <f t="shared" si="40"/>
        <v>0</v>
      </c>
      <c r="BG38" s="50">
        <f t="shared" si="41"/>
        <v>0</v>
      </c>
      <c r="BH38" s="50">
        <v>0</v>
      </c>
      <c r="BI38" s="50">
        <v>0</v>
      </c>
      <c r="BJ38" s="51">
        <f t="shared" si="42"/>
        <v>0</v>
      </c>
      <c r="BK38" s="50">
        <f t="shared" si="43"/>
        <v>0</v>
      </c>
      <c r="BL38" s="50">
        <v>0</v>
      </c>
      <c r="BM38" s="50">
        <v>0</v>
      </c>
      <c r="BN38" s="51">
        <f t="shared" si="44"/>
        <v>0</v>
      </c>
      <c r="BO38" s="50">
        <f t="shared" si="13"/>
        <v>0</v>
      </c>
      <c r="BP38" s="50">
        <v>0</v>
      </c>
      <c r="BQ38" s="50">
        <v>0</v>
      </c>
      <c r="BR38" s="51">
        <f t="shared" si="45"/>
        <v>0</v>
      </c>
      <c r="BS38" s="50">
        <f t="shared" si="46"/>
        <v>0</v>
      </c>
    </row>
    <row r="39" spans="1:71" x14ac:dyDescent="0.2">
      <c r="A39" s="20" t="str">
        <f t="shared" si="0"/>
        <v>CZM</v>
      </c>
      <c r="B39" s="31" t="s">
        <v>245</v>
      </c>
      <c r="C39" s="20" t="s">
        <v>245</v>
      </c>
      <c r="D39" s="50">
        <v>0</v>
      </c>
      <c r="E39" s="50">
        <v>0</v>
      </c>
      <c r="F39" s="50">
        <f t="shared" si="16"/>
        <v>0</v>
      </c>
      <c r="G39" s="50">
        <f t="shared" ref="G39" si="50">E39+F39</f>
        <v>0</v>
      </c>
      <c r="H39" s="50">
        <v>0</v>
      </c>
      <c r="I39" s="50">
        <v>0</v>
      </c>
      <c r="J39" s="51">
        <f t="shared" si="17"/>
        <v>0</v>
      </c>
      <c r="K39" s="50">
        <f t="shared" ref="K39" si="51">I39+J39</f>
        <v>0</v>
      </c>
      <c r="L39" s="50"/>
      <c r="M39" s="50">
        <v>0</v>
      </c>
      <c r="N39" s="50">
        <f t="shared" si="18"/>
        <v>0</v>
      </c>
      <c r="O39" s="50">
        <f t="shared" si="19"/>
        <v>0</v>
      </c>
      <c r="P39" s="50"/>
      <c r="Q39" s="50">
        <v>0</v>
      </c>
      <c r="R39" s="50">
        <f t="shared" si="20"/>
        <v>0</v>
      </c>
      <c r="S39" s="50">
        <f t="shared" si="21"/>
        <v>0</v>
      </c>
      <c r="T39" s="50">
        <v>0</v>
      </c>
      <c r="U39" s="50">
        <v>0</v>
      </c>
      <c r="V39" s="50">
        <f t="shared" si="22"/>
        <v>0</v>
      </c>
      <c r="W39" s="50">
        <f t="shared" si="23"/>
        <v>0</v>
      </c>
      <c r="X39" s="50">
        <v>0</v>
      </c>
      <c r="Y39" s="50">
        <v>0</v>
      </c>
      <c r="Z39" s="51">
        <f t="shared" si="24"/>
        <v>0</v>
      </c>
      <c r="AA39" s="50">
        <f t="shared" ref="AA39" si="52">Y39+Z39</f>
        <v>0</v>
      </c>
      <c r="AB39" s="50">
        <v>0</v>
      </c>
      <c r="AC39" s="50">
        <v>0</v>
      </c>
      <c r="AD39" s="51">
        <f t="shared" si="26"/>
        <v>0</v>
      </c>
      <c r="AE39" s="50">
        <f t="shared" ref="AE39" si="53">AC39+AD39</f>
        <v>0</v>
      </c>
      <c r="AF39" s="50">
        <v>0</v>
      </c>
      <c r="AG39" s="50">
        <v>0</v>
      </c>
      <c r="AH39" s="51">
        <f t="shared" si="28"/>
        <v>0</v>
      </c>
      <c r="AI39" s="50">
        <f t="shared" ref="AI39" si="54">AG39+AH39</f>
        <v>0</v>
      </c>
      <c r="AJ39" s="50">
        <v>0</v>
      </c>
      <c r="AK39" s="50">
        <v>0</v>
      </c>
      <c r="AL39" s="51">
        <f t="shared" si="30"/>
        <v>0</v>
      </c>
      <c r="AM39" s="50">
        <f t="shared" ref="AM39" si="55">AK39+AL39</f>
        <v>0</v>
      </c>
      <c r="AN39" s="50">
        <v>0</v>
      </c>
      <c r="AO39" s="50">
        <v>0</v>
      </c>
      <c r="AP39" s="51">
        <f t="shared" si="32"/>
        <v>0</v>
      </c>
      <c r="AQ39" s="50">
        <f t="shared" ref="AQ39" si="56">AO39+AP39</f>
        <v>0</v>
      </c>
      <c r="AR39" s="50">
        <v>14240.61</v>
      </c>
      <c r="AS39" s="50">
        <v>13423.27</v>
      </c>
      <c r="AT39" s="51">
        <f t="shared" si="34"/>
        <v>-817.34000000000015</v>
      </c>
      <c r="AU39" s="50">
        <f t="shared" ref="AU39" si="57">AS39+AT39</f>
        <v>12605.93</v>
      </c>
      <c r="AV39" s="50">
        <v>0</v>
      </c>
      <c r="AW39" s="50">
        <v>0</v>
      </c>
      <c r="AX39" s="51">
        <f t="shared" si="36"/>
        <v>0</v>
      </c>
      <c r="AY39" s="50">
        <f t="shared" si="37"/>
        <v>0</v>
      </c>
      <c r="AZ39" s="50">
        <v>0</v>
      </c>
      <c r="BA39" s="50">
        <v>0</v>
      </c>
      <c r="BB39" s="51">
        <f t="shared" si="38"/>
        <v>0</v>
      </c>
      <c r="BC39" s="50">
        <f t="shared" si="39"/>
        <v>0</v>
      </c>
      <c r="BD39" s="50">
        <v>0</v>
      </c>
      <c r="BE39" s="50">
        <v>0</v>
      </c>
      <c r="BF39" s="51">
        <f t="shared" si="40"/>
        <v>0</v>
      </c>
      <c r="BG39" s="50">
        <f t="shared" si="41"/>
        <v>0</v>
      </c>
      <c r="BH39" s="50">
        <v>0</v>
      </c>
      <c r="BI39" s="50">
        <v>0</v>
      </c>
      <c r="BJ39" s="51">
        <f t="shared" si="42"/>
        <v>0</v>
      </c>
      <c r="BK39" s="50">
        <f t="shared" si="43"/>
        <v>0</v>
      </c>
      <c r="BL39" s="50">
        <v>0</v>
      </c>
      <c r="BM39" s="50">
        <v>0</v>
      </c>
      <c r="BN39" s="51">
        <f t="shared" si="44"/>
        <v>0</v>
      </c>
      <c r="BO39" s="50">
        <f t="shared" si="13"/>
        <v>0</v>
      </c>
      <c r="BP39" s="50">
        <v>0</v>
      </c>
      <c r="BQ39" s="50">
        <v>0</v>
      </c>
      <c r="BR39" s="51">
        <f t="shared" si="45"/>
        <v>0</v>
      </c>
      <c r="BS39" s="50">
        <f t="shared" si="46"/>
        <v>0</v>
      </c>
    </row>
    <row r="40" spans="1:71" x14ac:dyDescent="0.2">
      <c r="A40" s="20" t="str">
        <f t="shared" si="0"/>
        <v>DAA</v>
      </c>
      <c r="B40" s="31" t="s">
        <v>50</v>
      </c>
      <c r="C40" s="20" t="str">
        <f t="shared" si="15"/>
        <v>DAA-DISTRICT ATTY ASSC</v>
      </c>
      <c r="D40" s="50">
        <v>0</v>
      </c>
      <c r="E40" s="50">
        <v>0</v>
      </c>
      <c r="F40" s="50">
        <f t="shared" si="16"/>
        <v>0</v>
      </c>
      <c r="G40" s="50">
        <f t="shared" si="49"/>
        <v>0</v>
      </c>
      <c r="H40" s="50">
        <v>309.89</v>
      </c>
      <c r="I40" s="50">
        <v>430.25</v>
      </c>
      <c r="J40" s="51">
        <f t="shared" si="17"/>
        <v>120.36000000000001</v>
      </c>
      <c r="K40" s="50">
        <f t="shared" si="2"/>
        <v>550.61</v>
      </c>
      <c r="L40" s="50"/>
      <c r="M40" s="50">
        <v>0</v>
      </c>
      <c r="N40" s="50">
        <f t="shared" si="18"/>
        <v>0</v>
      </c>
      <c r="O40" s="50">
        <f t="shared" si="19"/>
        <v>0</v>
      </c>
      <c r="P40" s="50"/>
      <c r="Q40" s="50">
        <v>0</v>
      </c>
      <c r="R40" s="50">
        <f t="shared" si="20"/>
        <v>0</v>
      </c>
      <c r="S40" s="50">
        <f t="shared" si="21"/>
        <v>0</v>
      </c>
      <c r="T40" s="50">
        <v>0</v>
      </c>
      <c r="U40" s="50">
        <v>0</v>
      </c>
      <c r="V40" s="50">
        <f t="shared" si="22"/>
        <v>0</v>
      </c>
      <c r="W40" s="50">
        <f t="shared" si="23"/>
        <v>0</v>
      </c>
      <c r="X40" s="50">
        <v>0</v>
      </c>
      <c r="Y40" s="50">
        <v>0</v>
      </c>
      <c r="Z40" s="51">
        <f t="shared" si="24"/>
        <v>0</v>
      </c>
      <c r="AA40" s="50">
        <f t="shared" si="25"/>
        <v>0</v>
      </c>
      <c r="AB40" s="50">
        <v>2504.09</v>
      </c>
      <c r="AC40" s="50">
        <v>1770.8</v>
      </c>
      <c r="AD40" s="51">
        <f t="shared" si="26"/>
        <v>-733.29000000000019</v>
      </c>
      <c r="AE40" s="50">
        <f t="shared" si="27"/>
        <v>1037.5099999999998</v>
      </c>
      <c r="AF40" s="50">
        <v>0</v>
      </c>
      <c r="AG40" s="50">
        <v>0</v>
      </c>
      <c r="AH40" s="51">
        <f t="shared" si="28"/>
        <v>0</v>
      </c>
      <c r="AI40" s="50">
        <f t="shared" si="29"/>
        <v>0</v>
      </c>
      <c r="AJ40" s="50">
        <v>0</v>
      </c>
      <c r="AK40" s="50">
        <v>0</v>
      </c>
      <c r="AL40" s="51">
        <f t="shared" si="30"/>
        <v>0</v>
      </c>
      <c r="AM40" s="50">
        <f t="shared" si="31"/>
        <v>0</v>
      </c>
      <c r="AN40" s="50">
        <v>2366.86</v>
      </c>
      <c r="AO40" s="50">
        <v>2737.68</v>
      </c>
      <c r="AP40" s="51">
        <f t="shared" si="32"/>
        <v>370.81999999999971</v>
      </c>
      <c r="AQ40" s="50">
        <f t="shared" si="33"/>
        <v>3108.4999999999995</v>
      </c>
      <c r="AR40" s="50">
        <v>7120.23</v>
      </c>
      <c r="AS40" s="50">
        <v>6711.54</v>
      </c>
      <c r="AT40" s="51">
        <f t="shared" si="34"/>
        <v>-408.6899999999996</v>
      </c>
      <c r="AU40" s="50">
        <f t="shared" si="35"/>
        <v>6302.85</v>
      </c>
      <c r="AV40" s="50">
        <v>0</v>
      </c>
      <c r="AW40" s="50">
        <v>0</v>
      </c>
      <c r="AX40" s="51">
        <f t="shared" si="36"/>
        <v>0</v>
      </c>
      <c r="AY40" s="50">
        <f t="shared" si="37"/>
        <v>0</v>
      </c>
      <c r="AZ40" s="50">
        <v>1156.3</v>
      </c>
      <c r="BA40" s="50">
        <v>1432.54</v>
      </c>
      <c r="BB40" s="51">
        <f t="shared" si="38"/>
        <v>276.24</v>
      </c>
      <c r="BC40" s="50">
        <f t="shared" si="39"/>
        <v>1708.78</v>
      </c>
      <c r="BD40" s="50">
        <v>-28704.39</v>
      </c>
      <c r="BE40" s="50">
        <v>-17367.189999999999</v>
      </c>
      <c r="BF40" s="51">
        <f t="shared" si="40"/>
        <v>11337.2</v>
      </c>
      <c r="BG40" s="50">
        <f t="shared" si="41"/>
        <v>-6029.989999999998</v>
      </c>
      <c r="BH40" s="50">
        <v>0</v>
      </c>
      <c r="BI40" s="50">
        <v>0</v>
      </c>
      <c r="BJ40" s="51">
        <f t="shared" si="42"/>
        <v>0</v>
      </c>
      <c r="BK40" s="50">
        <f t="shared" si="43"/>
        <v>0</v>
      </c>
      <c r="BL40" s="50">
        <v>0</v>
      </c>
      <c r="BM40" s="50">
        <v>0</v>
      </c>
      <c r="BN40" s="51">
        <f t="shared" si="44"/>
        <v>0</v>
      </c>
      <c r="BO40" s="50">
        <f t="shared" si="13"/>
        <v>0</v>
      </c>
      <c r="BP40" s="50">
        <v>379.95</v>
      </c>
      <c r="BQ40" s="50">
        <v>382.39</v>
      </c>
      <c r="BR40" s="51">
        <f t="shared" si="45"/>
        <v>2.4399999999999977</v>
      </c>
      <c r="BS40" s="50">
        <f t="shared" si="46"/>
        <v>384.83</v>
      </c>
    </row>
    <row r="41" spans="1:71" x14ac:dyDescent="0.2">
      <c r="A41" s="20" t="str">
        <f t="shared" si="0"/>
        <v>DAC</v>
      </c>
      <c r="B41" s="31" t="s">
        <v>51</v>
      </c>
      <c r="C41" s="20" t="str">
        <f t="shared" si="15"/>
        <v>DAC-DISABLED PROTECTION COMM</v>
      </c>
      <c r="D41" s="50">
        <v>0</v>
      </c>
      <c r="E41" s="50">
        <v>0</v>
      </c>
      <c r="F41" s="50">
        <f t="shared" si="16"/>
        <v>0</v>
      </c>
      <c r="G41" s="50">
        <f t="shared" si="49"/>
        <v>0</v>
      </c>
      <c r="H41" s="50">
        <v>610.44000000000005</v>
      </c>
      <c r="I41" s="50">
        <v>1056.07</v>
      </c>
      <c r="J41" s="51">
        <f t="shared" si="17"/>
        <v>445.62999999999988</v>
      </c>
      <c r="K41" s="50">
        <f t="shared" si="2"/>
        <v>1501.6999999999998</v>
      </c>
      <c r="L41" s="50"/>
      <c r="M41" s="50">
        <v>0</v>
      </c>
      <c r="N41" s="50">
        <f t="shared" si="18"/>
        <v>0</v>
      </c>
      <c r="O41" s="50">
        <f t="shared" si="19"/>
        <v>0</v>
      </c>
      <c r="P41" s="50"/>
      <c r="Q41" s="50">
        <v>0</v>
      </c>
      <c r="R41" s="50">
        <f t="shared" si="20"/>
        <v>0</v>
      </c>
      <c r="S41" s="50">
        <f t="shared" si="21"/>
        <v>0</v>
      </c>
      <c r="T41" s="50">
        <v>0</v>
      </c>
      <c r="U41" s="50">
        <v>0</v>
      </c>
      <c r="V41" s="50">
        <f t="shared" si="22"/>
        <v>0</v>
      </c>
      <c r="W41" s="50">
        <f t="shared" si="23"/>
        <v>0</v>
      </c>
      <c r="X41" s="50">
        <v>4433.47</v>
      </c>
      <c r="Y41" s="50">
        <v>0</v>
      </c>
      <c r="Z41" s="51">
        <f t="shared" si="24"/>
        <v>-4433.47</v>
      </c>
      <c r="AA41" s="50">
        <f t="shared" si="25"/>
        <v>-4433.47</v>
      </c>
      <c r="AB41" s="50">
        <v>5486.27</v>
      </c>
      <c r="AC41" s="50">
        <v>5978.44</v>
      </c>
      <c r="AD41" s="51">
        <f t="shared" si="26"/>
        <v>492.16999999999916</v>
      </c>
      <c r="AE41" s="50">
        <f t="shared" si="27"/>
        <v>6470.6099999999988</v>
      </c>
      <c r="AF41" s="50">
        <v>0</v>
      </c>
      <c r="AG41" s="50">
        <v>0</v>
      </c>
      <c r="AH41" s="51">
        <f t="shared" si="28"/>
        <v>0</v>
      </c>
      <c r="AI41" s="50">
        <f t="shared" si="29"/>
        <v>0</v>
      </c>
      <c r="AJ41" s="50">
        <v>36.14</v>
      </c>
      <c r="AK41" s="50">
        <v>41.29</v>
      </c>
      <c r="AL41" s="51">
        <f t="shared" si="30"/>
        <v>5.1499999999999986</v>
      </c>
      <c r="AM41" s="50">
        <f t="shared" si="31"/>
        <v>46.44</v>
      </c>
      <c r="AN41" s="50">
        <v>5921.76</v>
      </c>
      <c r="AO41" s="50">
        <v>10438.5</v>
      </c>
      <c r="AP41" s="51">
        <f t="shared" si="32"/>
        <v>4516.74</v>
      </c>
      <c r="AQ41" s="50">
        <f t="shared" si="33"/>
        <v>14955.24</v>
      </c>
      <c r="AR41" s="50">
        <v>7120.23</v>
      </c>
      <c r="AS41" s="50">
        <v>6711.54</v>
      </c>
      <c r="AT41" s="51">
        <f t="shared" si="34"/>
        <v>-408.6899999999996</v>
      </c>
      <c r="AU41" s="50">
        <f t="shared" si="35"/>
        <v>6302.85</v>
      </c>
      <c r="AV41" s="50">
        <v>0</v>
      </c>
      <c r="AW41" s="50">
        <v>0</v>
      </c>
      <c r="AX41" s="51">
        <f t="shared" si="36"/>
        <v>0</v>
      </c>
      <c r="AY41" s="50">
        <f t="shared" si="37"/>
        <v>0</v>
      </c>
      <c r="AZ41" s="50">
        <v>6183.43</v>
      </c>
      <c r="BA41" s="50">
        <v>10692.29</v>
      </c>
      <c r="BB41" s="51">
        <f t="shared" si="38"/>
        <v>4508.8600000000006</v>
      </c>
      <c r="BC41" s="50">
        <f t="shared" si="39"/>
        <v>15201.150000000001</v>
      </c>
      <c r="BD41" s="50">
        <v>-20541.13</v>
      </c>
      <c r="BE41" s="50">
        <v>-23383.83</v>
      </c>
      <c r="BF41" s="51">
        <f t="shared" si="40"/>
        <v>-2842.7000000000007</v>
      </c>
      <c r="BG41" s="50">
        <f t="shared" si="41"/>
        <v>-26226.530000000002</v>
      </c>
      <c r="BH41" s="50">
        <v>0</v>
      </c>
      <c r="BI41" s="50">
        <v>0</v>
      </c>
      <c r="BJ41" s="51">
        <f t="shared" si="42"/>
        <v>0</v>
      </c>
      <c r="BK41" s="50">
        <f t="shared" si="43"/>
        <v>0</v>
      </c>
      <c r="BL41" s="50">
        <v>170.72</v>
      </c>
      <c r="BM41" s="50">
        <v>956.77</v>
      </c>
      <c r="BN41" s="51">
        <f t="shared" si="44"/>
        <v>786.05</v>
      </c>
      <c r="BO41" s="50">
        <f t="shared" si="13"/>
        <v>1742.82</v>
      </c>
      <c r="BP41" s="50">
        <v>1972.82</v>
      </c>
      <c r="BQ41" s="50">
        <v>2959.21</v>
      </c>
      <c r="BR41" s="51">
        <f t="shared" si="45"/>
        <v>986.3900000000001</v>
      </c>
      <c r="BS41" s="50">
        <f t="shared" si="46"/>
        <v>3945.6000000000004</v>
      </c>
    </row>
    <row r="42" spans="1:71" x14ac:dyDescent="0.2">
      <c r="A42" s="20" t="str">
        <f t="shared" si="0"/>
        <v>DCR</v>
      </c>
      <c r="B42" s="31" t="s">
        <v>52</v>
      </c>
      <c r="C42" s="20" t="str">
        <f t="shared" si="15"/>
        <v>DCR - RECEIVING</v>
      </c>
      <c r="D42" s="50">
        <v>0</v>
      </c>
      <c r="E42" s="50">
        <v>0</v>
      </c>
      <c r="F42" s="50">
        <f t="shared" si="16"/>
        <v>0</v>
      </c>
      <c r="G42" s="50">
        <f t="shared" si="49"/>
        <v>0</v>
      </c>
      <c r="H42" s="50">
        <v>0</v>
      </c>
      <c r="I42" s="50">
        <v>0</v>
      </c>
      <c r="J42" s="51">
        <f t="shared" si="17"/>
        <v>0</v>
      </c>
      <c r="K42" s="50">
        <f t="shared" si="2"/>
        <v>0</v>
      </c>
      <c r="L42" s="50"/>
      <c r="M42" s="50">
        <v>0</v>
      </c>
      <c r="N42" s="50">
        <f t="shared" si="18"/>
        <v>0</v>
      </c>
      <c r="O42" s="50">
        <f t="shared" si="19"/>
        <v>0</v>
      </c>
      <c r="P42" s="50"/>
      <c r="Q42" s="50">
        <v>0</v>
      </c>
      <c r="R42" s="50">
        <f t="shared" si="20"/>
        <v>0</v>
      </c>
      <c r="S42" s="50">
        <f t="shared" si="21"/>
        <v>0</v>
      </c>
      <c r="T42" s="50">
        <v>0</v>
      </c>
      <c r="U42" s="50">
        <v>0</v>
      </c>
      <c r="V42" s="50">
        <f t="shared" si="22"/>
        <v>0</v>
      </c>
      <c r="W42" s="50">
        <f t="shared" si="23"/>
        <v>0</v>
      </c>
      <c r="X42" s="50">
        <v>0</v>
      </c>
      <c r="Y42" s="50">
        <v>0</v>
      </c>
      <c r="Z42" s="51">
        <f t="shared" si="24"/>
        <v>0</v>
      </c>
      <c r="AA42" s="50">
        <f t="shared" si="25"/>
        <v>0</v>
      </c>
      <c r="AB42" s="50">
        <v>0</v>
      </c>
      <c r="AC42" s="50">
        <v>0</v>
      </c>
      <c r="AD42" s="51">
        <f t="shared" si="26"/>
        <v>0</v>
      </c>
      <c r="AE42" s="50">
        <f t="shared" si="27"/>
        <v>0</v>
      </c>
      <c r="AF42" s="50">
        <v>0</v>
      </c>
      <c r="AG42" s="50">
        <v>0</v>
      </c>
      <c r="AH42" s="51">
        <f t="shared" si="28"/>
        <v>0</v>
      </c>
      <c r="AI42" s="50">
        <f t="shared" si="29"/>
        <v>0</v>
      </c>
      <c r="AJ42" s="50">
        <v>0</v>
      </c>
      <c r="AK42" s="50">
        <v>0</v>
      </c>
      <c r="AL42" s="51">
        <f t="shared" si="30"/>
        <v>0</v>
      </c>
      <c r="AM42" s="50">
        <f t="shared" si="31"/>
        <v>0</v>
      </c>
      <c r="AN42" s="50">
        <v>0</v>
      </c>
      <c r="AO42" s="50">
        <v>0</v>
      </c>
      <c r="AP42" s="51">
        <f t="shared" si="32"/>
        <v>0</v>
      </c>
      <c r="AQ42" s="50">
        <f t="shared" si="33"/>
        <v>0</v>
      </c>
      <c r="AR42" s="50">
        <v>0</v>
      </c>
      <c r="AS42" s="50">
        <v>0</v>
      </c>
      <c r="AT42" s="51">
        <f t="shared" si="34"/>
        <v>0</v>
      </c>
      <c r="AU42" s="50">
        <f t="shared" si="35"/>
        <v>0</v>
      </c>
      <c r="AV42" s="50">
        <v>1213690.51</v>
      </c>
      <c r="AW42" s="50">
        <v>2179722.0699999998</v>
      </c>
      <c r="AX42" s="51">
        <f t="shared" si="36"/>
        <v>966031.55999999982</v>
      </c>
      <c r="AY42" s="50">
        <f t="shared" si="37"/>
        <v>3145753.63</v>
      </c>
      <c r="AZ42" s="50">
        <v>0</v>
      </c>
      <c r="BA42" s="50">
        <v>0</v>
      </c>
      <c r="BB42" s="51">
        <f t="shared" si="38"/>
        <v>0</v>
      </c>
      <c r="BC42" s="50">
        <f t="shared" si="39"/>
        <v>0</v>
      </c>
      <c r="BD42" s="50">
        <v>0</v>
      </c>
      <c r="BE42" s="50">
        <v>0</v>
      </c>
      <c r="BF42" s="51">
        <f t="shared" si="40"/>
        <v>0</v>
      </c>
      <c r="BG42" s="50">
        <f t="shared" si="41"/>
        <v>0</v>
      </c>
      <c r="BH42" s="50">
        <v>0</v>
      </c>
      <c r="BI42" s="50">
        <v>0</v>
      </c>
      <c r="BJ42" s="51">
        <f t="shared" si="42"/>
        <v>0</v>
      </c>
      <c r="BK42" s="50">
        <f t="shared" si="43"/>
        <v>0</v>
      </c>
      <c r="BL42" s="50">
        <v>0</v>
      </c>
      <c r="BM42" s="50">
        <v>0</v>
      </c>
      <c r="BN42" s="51">
        <f t="shared" si="44"/>
        <v>0</v>
      </c>
      <c r="BO42" s="50">
        <f t="shared" si="13"/>
        <v>0</v>
      </c>
      <c r="BP42" s="50">
        <v>0</v>
      </c>
      <c r="BQ42" s="50">
        <v>0</v>
      </c>
      <c r="BR42" s="51">
        <f t="shared" si="45"/>
        <v>0</v>
      </c>
      <c r="BS42" s="50">
        <f t="shared" si="46"/>
        <v>0</v>
      </c>
    </row>
    <row r="43" spans="1:71" x14ac:dyDescent="0.2">
      <c r="A43" s="20" t="str">
        <f t="shared" si="0"/>
        <v>DEP</v>
      </c>
      <c r="B43" s="31" t="s">
        <v>242</v>
      </c>
      <c r="C43" s="20" t="s">
        <v>242</v>
      </c>
      <c r="D43" s="50">
        <v>0</v>
      </c>
      <c r="E43" s="50">
        <v>0</v>
      </c>
      <c r="F43" s="50">
        <f t="shared" si="16"/>
        <v>0</v>
      </c>
      <c r="G43" s="50">
        <f t="shared" si="49"/>
        <v>0</v>
      </c>
      <c r="H43" s="50">
        <v>0</v>
      </c>
      <c r="I43" s="50">
        <v>0</v>
      </c>
      <c r="J43" s="51">
        <f t="shared" si="17"/>
        <v>0</v>
      </c>
      <c r="K43" s="50">
        <f t="shared" si="2"/>
        <v>0</v>
      </c>
      <c r="L43" s="50"/>
      <c r="M43" s="50">
        <v>0</v>
      </c>
      <c r="N43" s="50">
        <f t="shared" si="18"/>
        <v>0</v>
      </c>
      <c r="O43" s="50">
        <f t="shared" si="19"/>
        <v>0</v>
      </c>
      <c r="P43" s="50"/>
      <c r="Q43" s="50">
        <v>0</v>
      </c>
      <c r="R43" s="50">
        <f t="shared" si="20"/>
        <v>0</v>
      </c>
      <c r="S43" s="50">
        <f t="shared" si="21"/>
        <v>0</v>
      </c>
      <c r="T43" s="50">
        <v>0</v>
      </c>
      <c r="U43" s="50">
        <v>0</v>
      </c>
      <c r="V43" s="50">
        <f t="shared" si="22"/>
        <v>0</v>
      </c>
      <c r="W43" s="50">
        <f t="shared" si="23"/>
        <v>0</v>
      </c>
      <c r="X43" s="50">
        <v>105243.03</v>
      </c>
      <c r="Y43" s="50">
        <v>85763.62</v>
      </c>
      <c r="Z43" s="51">
        <f t="shared" si="24"/>
        <v>-19479.410000000003</v>
      </c>
      <c r="AA43" s="50">
        <f t="shared" si="25"/>
        <v>66284.209999999992</v>
      </c>
      <c r="AB43" s="50">
        <v>0</v>
      </c>
      <c r="AC43" s="50">
        <v>0</v>
      </c>
      <c r="AD43" s="51">
        <f t="shared" si="26"/>
        <v>0</v>
      </c>
      <c r="AE43" s="50">
        <f t="shared" si="27"/>
        <v>0</v>
      </c>
      <c r="AF43" s="50">
        <v>0</v>
      </c>
      <c r="AG43" s="50">
        <v>0</v>
      </c>
      <c r="AH43" s="51">
        <f t="shared" si="28"/>
        <v>0</v>
      </c>
      <c r="AI43" s="50">
        <f t="shared" si="29"/>
        <v>0</v>
      </c>
      <c r="AJ43" s="50">
        <v>0</v>
      </c>
      <c r="AK43" s="50">
        <v>0</v>
      </c>
      <c r="AL43" s="51">
        <f t="shared" si="30"/>
        <v>0</v>
      </c>
      <c r="AM43" s="50">
        <f t="shared" si="31"/>
        <v>0</v>
      </c>
      <c r="AN43" s="50">
        <v>0</v>
      </c>
      <c r="AO43" s="50">
        <v>0</v>
      </c>
      <c r="AP43" s="51">
        <f t="shared" si="32"/>
        <v>0</v>
      </c>
      <c r="AQ43" s="50">
        <f t="shared" si="33"/>
        <v>0</v>
      </c>
      <c r="AR43" s="50">
        <v>0</v>
      </c>
      <c r="AS43" s="50">
        <v>0</v>
      </c>
      <c r="AT43" s="51">
        <f t="shared" si="34"/>
        <v>0</v>
      </c>
      <c r="AU43" s="50">
        <f t="shared" si="35"/>
        <v>0</v>
      </c>
      <c r="AV43" s="50">
        <v>0</v>
      </c>
      <c r="AW43" s="50">
        <v>0</v>
      </c>
      <c r="AX43" s="51">
        <f t="shared" si="36"/>
        <v>0</v>
      </c>
      <c r="AY43" s="50">
        <f t="shared" si="37"/>
        <v>0</v>
      </c>
      <c r="AZ43" s="50">
        <v>0</v>
      </c>
      <c r="BA43" s="50">
        <v>0</v>
      </c>
      <c r="BB43" s="51">
        <f t="shared" si="38"/>
        <v>0</v>
      </c>
      <c r="BC43" s="50">
        <f t="shared" si="39"/>
        <v>0</v>
      </c>
      <c r="BD43" s="50">
        <v>0</v>
      </c>
      <c r="BE43" s="50">
        <v>0</v>
      </c>
      <c r="BF43" s="51">
        <f t="shared" si="40"/>
        <v>0</v>
      </c>
      <c r="BG43" s="50">
        <f t="shared" si="41"/>
        <v>0</v>
      </c>
      <c r="BH43" s="50">
        <v>0</v>
      </c>
      <c r="BI43" s="50">
        <v>0</v>
      </c>
      <c r="BJ43" s="51">
        <f t="shared" si="42"/>
        <v>0</v>
      </c>
      <c r="BK43" s="50">
        <f t="shared" si="43"/>
        <v>0</v>
      </c>
      <c r="BL43" s="50">
        <v>0</v>
      </c>
      <c r="BM43" s="50">
        <v>0</v>
      </c>
      <c r="BN43" s="51">
        <f t="shared" si="44"/>
        <v>0</v>
      </c>
      <c r="BO43" s="50">
        <f t="shared" si="13"/>
        <v>0</v>
      </c>
      <c r="BP43" s="50">
        <v>0</v>
      </c>
      <c r="BQ43" s="50">
        <v>0</v>
      </c>
      <c r="BR43" s="51">
        <f t="shared" si="45"/>
        <v>0</v>
      </c>
      <c r="BS43" s="50">
        <f t="shared" si="46"/>
        <v>0</v>
      </c>
    </row>
    <row r="44" spans="1:71" x14ac:dyDescent="0.2">
      <c r="A44" s="20" t="str">
        <f t="shared" si="0"/>
        <v>DES</v>
      </c>
      <c r="B44" s="31" t="s">
        <v>53</v>
      </c>
      <c r="C44" s="20" t="str">
        <f t="shared" si="15"/>
        <v>DES-DES</v>
      </c>
      <c r="D44" s="50">
        <v>0</v>
      </c>
      <c r="E44" s="50">
        <v>0</v>
      </c>
      <c r="F44" s="50">
        <f t="shared" si="16"/>
        <v>0</v>
      </c>
      <c r="G44" s="50">
        <f t="shared" si="49"/>
        <v>0</v>
      </c>
      <c r="H44" s="50">
        <v>0</v>
      </c>
      <c r="I44" s="50">
        <v>0</v>
      </c>
      <c r="J44" s="51">
        <f t="shared" si="17"/>
        <v>0</v>
      </c>
      <c r="K44" s="50">
        <f t="shared" si="2"/>
        <v>0</v>
      </c>
      <c r="L44" s="50"/>
      <c r="M44" s="50">
        <v>0</v>
      </c>
      <c r="N44" s="50">
        <f t="shared" si="18"/>
        <v>0</v>
      </c>
      <c r="O44" s="50">
        <f t="shared" si="19"/>
        <v>0</v>
      </c>
      <c r="P44" s="50"/>
      <c r="Q44" s="50">
        <v>0</v>
      </c>
      <c r="R44" s="50">
        <f t="shared" si="20"/>
        <v>0</v>
      </c>
      <c r="S44" s="50">
        <f t="shared" si="21"/>
        <v>0</v>
      </c>
      <c r="T44" s="50">
        <v>0</v>
      </c>
      <c r="U44" s="50">
        <v>0</v>
      </c>
      <c r="V44" s="50">
        <f t="shared" si="22"/>
        <v>0</v>
      </c>
      <c r="W44" s="50">
        <f t="shared" si="23"/>
        <v>0</v>
      </c>
      <c r="X44" s="50">
        <v>0</v>
      </c>
      <c r="Y44" s="50">
        <v>0</v>
      </c>
      <c r="Z44" s="51">
        <f t="shared" si="24"/>
        <v>0</v>
      </c>
      <c r="AA44" s="50">
        <f t="shared" si="25"/>
        <v>0</v>
      </c>
      <c r="AB44" s="50">
        <v>0</v>
      </c>
      <c r="AC44" s="50">
        <v>0</v>
      </c>
      <c r="AD44" s="51">
        <f t="shared" si="26"/>
        <v>0</v>
      </c>
      <c r="AE44" s="50">
        <f t="shared" si="27"/>
        <v>0</v>
      </c>
      <c r="AF44" s="50">
        <v>0</v>
      </c>
      <c r="AG44" s="50">
        <v>0</v>
      </c>
      <c r="AH44" s="51">
        <f t="shared" si="28"/>
        <v>0</v>
      </c>
      <c r="AI44" s="50">
        <f t="shared" si="29"/>
        <v>0</v>
      </c>
      <c r="AJ44" s="50">
        <v>0</v>
      </c>
      <c r="AK44" s="50">
        <v>0</v>
      </c>
      <c r="AL44" s="51">
        <f t="shared" si="30"/>
        <v>0</v>
      </c>
      <c r="AM44" s="50">
        <f t="shared" si="31"/>
        <v>0</v>
      </c>
      <c r="AN44" s="50">
        <v>0</v>
      </c>
      <c r="AO44" s="50">
        <v>0</v>
      </c>
      <c r="AP44" s="51">
        <f t="shared" si="32"/>
        <v>0</v>
      </c>
      <c r="AQ44" s="50">
        <f t="shared" si="33"/>
        <v>0</v>
      </c>
      <c r="AR44" s="50">
        <v>0</v>
      </c>
      <c r="AS44" s="50">
        <v>0</v>
      </c>
      <c r="AT44" s="51">
        <f t="shared" si="34"/>
        <v>0</v>
      </c>
      <c r="AU44" s="50">
        <f t="shared" si="35"/>
        <v>0</v>
      </c>
      <c r="AV44" s="50">
        <v>0</v>
      </c>
      <c r="AW44" s="50">
        <v>0</v>
      </c>
      <c r="AX44" s="51">
        <f t="shared" si="36"/>
        <v>0</v>
      </c>
      <c r="AY44" s="50">
        <f t="shared" si="37"/>
        <v>0</v>
      </c>
      <c r="AZ44" s="50">
        <v>0</v>
      </c>
      <c r="BA44" s="50">
        <v>0</v>
      </c>
      <c r="BB44" s="51">
        <f t="shared" si="38"/>
        <v>0</v>
      </c>
      <c r="BC44" s="50">
        <f t="shared" si="39"/>
        <v>0</v>
      </c>
      <c r="BD44" s="50">
        <v>0</v>
      </c>
      <c r="BE44" s="50">
        <v>0</v>
      </c>
      <c r="BF44" s="51">
        <f t="shared" si="40"/>
        <v>0</v>
      </c>
      <c r="BG44" s="50">
        <f t="shared" si="41"/>
        <v>0</v>
      </c>
      <c r="BH44" s="50">
        <v>0</v>
      </c>
      <c r="BI44" s="50">
        <v>0</v>
      </c>
      <c r="BJ44" s="51">
        <f t="shared" si="42"/>
        <v>0</v>
      </c>
      <c r="BK44" s="50">
        <f t="shared" si="43"/>
        <v>0</v>
      </c>
      <c r="BL44" s="50">
        <v>0</v>
      </c>
      <c r="BM44" s="50">
        <v>0</v>
      </c>
      <c r="BN44" s="51">
        <f t="shared" si="44"/>
        <v>0</v>
      </c>
      <c r="BO44" s="50">
        <f t="shared" si="13"/>
        <v>0</v>
      </c>
      <c r="BP44" s="50">
        <v>0</v>
      </c>
      <c r="BQ44" s="50">
        <v>0</v>
      </c>
      <c r="BR44" s="51">
        <f t="shared" si="45"/>
        <v>0</v>
      </c>
      <c r="BS44" s="50">
        <f t="shared" si="46"/>
        <v>0</v>
      </c>
    </row>
    <row r="45" spans="1:71" x14ac:dyDescent="0.2">
      <c r="A45" s="20" t="str">
        <f t="shared" si="0"/>
        <v>DFS</v>
      </c>
      <c r="B45" s="31" t="s">
        <v>54</v>
      </c>
      <c r="C45" s="20" t="str">
        <f t="shared" si="15"/>
        <v>DFS- FIRE SVCS</v>
      </c>
      <c r="D45" s="50">
        <v>0</v>
      </c>
      <c r="E45" s="50">
        <v>0</v>
      </c>
      <c r="F45" s="50">
        <f t="shared" si="16"/>
        <v>0</v>
      </c>
      <c r="G45" s="50">
        <f t="shared" si="49"/>
        <v>0</v>
      </c>
      <c r="H45" s="50">
        <v>4317.88</v>
      </c>
      <c r="I45" s="50">
        <v>6045.45</v>
      </c>
      <c r="J45" s="51">
        <f t="shared" si="17"/>
        <v>1727.5699999999997</v>
      </c>
      <c r="K45" s="50">
        <f t="shared" si="2"/>
        <v>7773.0199999999995</v>
      </c>
      <c r="L45" s="50"/>
      <c r="M45" s="50">
        <v>0</v>
      </c>
      <c r="N45" s="50">
        <f t="shared" si="18"/>
        <v>0</v>
      </c>
      <c r="O45" s="50">
        <f t="shared" si="19"/>
        <v>0</v>
      </c>
      <c r="P45" s="50"/>
      <c r="Q45" s="50">
        <v>0</v>
      </c>
      <c r="R45" s="50">
        <f t="shared" si="20"/>
        <v>0</v>
      </c>
      <c r="S45" s="50">
        <f t="shared" si="21"/>
        <v>0</v>
      </c>
      <c r="T45" s="50">
        <v>0</v>
      </c>
      <c r="U45" s="50">
        <v>0</v>
      </c>
      <c r="V45" s="50">
        <f t="shared" si="22"/>
        <v>0</v>
      </c>
      <c r="W45" s="50">
        <f t="shared" si="23"/>
        <v>0</v>
      </c>
      <c r="X45" s="50">
        <v>19368.310000000001</v>
      </c>
      <c r="Y45" s="50">
        <v>11314.39</v>
      </c>
      <c r="Z45" s="51">
        <f t="shared" si="24"/>
        <v>-8053.9200000000019</v>
      </c>
      <c r="AA45" s="50">
        <f t="shared" si="25"/>
        <v>3260.4699999999975</v>
      </c>
      <c r="AB45" s="50">
        <v>14949.28</v>
      </c>
      <c r="AC45" s="50">
        <v>11528.15</v>
      </c>
      <c r="AD45" s="51">
        <f t="shared" si="26"/>
        <v>-3421.130000000001</v>
      </c>
      <c r="AE45" s="50">
        <f t="shared" si="27"/>
        <v>8107.0199999999986</v>
      </c>
      <c r="AF45" s="50">
        <v>0</v>
      </c>
      <c r="AG45" s="50">
        <v>0</v>
      </c>
      <c r="AH45" s="51">
        <f t="shared" si="28"/>
        <v>0</v>
      </c>
      <c r="AI45" s="50">
        <f t="shared" si="29"/>
        <v>0</v>
      </c>
      <c r="AJ45" s="50">
        <v>165.31</v>
      </c>
      <c r="AK45" s="50">
        <v>219.66</v>
      </c>
      <c r="AL45" s="51">
        <f t="shared" si="30"/>
        <v>54.349999999999994</v>
      </c>
      <c r="AM45" s="50">
        <f t="shared" si="31"/>
        <v>274.01</v>
      </c>
      <c r="AN45" s="50">
        <v>23000.75</v>
      </c>
      <c r="AO45" s="50">
        <v>25243.95</v>
      </c>
      <c r="AP45" s="51">
        <f t="shared" si="32"/>
        <v>2243.2000000000007</v>
      </c>
      <c r="AQ45" s="50">
        <f t="shared" si="33"/>
        <v>27487.15</v>
      </c>
      <c r="AR45" s="50">
        <v>0</v>
      </c>
      <c r="AS45" s="50">
        <v>6711.54</v>
      </c>
      <c r="AT45" s="51">
        <f t="shared" si="34"/>
        <v>6711.54</v>
      </c>
      <c r="AU45" s="50">
        <f t="shared" si="35"/>
        <v>13423.08</v>
      </c>
      <c r="AV45" s="50">
        <v>0</v>
      </c>
      <c r="AW45" s="50">
        <v>0</v>
      </c>
      <c r="AX45" s="51">
        <f t="shared" si="36"/>
        <v>0</v>
      </c>
      <c r="AY45" s="50">
        <f t="shared" si="37"/>
        <v>0</v>
      </c>
      <c r="AZ45" s="50">
        <v>77985.2</v>
      </c>
      <c r="BA45" s="50">
        <v>77721.83</v>
      </c>
      <c r="BB45" s="51">
        <f t="shared" si="38"/>
        <v>-263.36999999999534</v>
      </c>
      <c r="BC45" s="50">
        <f t="shared" si="39"/>
        <v>77458.460000000006</v>
      </c>
      <c r="BD45" s="50">
        <v>-10083.14</v>
      </c>
      <c r="BE45" s="50">
        <v>-8615.26</v>
      </c>
      <c r="BF45" s="51">
        <f t="shared" si="40"/>
        <v>1467.8799999999992</v>
      </c>
      <c r="BG45" s="50">
        <f t="shared" si="41"/>
        <v>-7147.380000000001</v>
      </c>
      <c r="BH45" s="50">
        <v>0</v>
      </c>
      <c r="BI45" s="50">
        <v>0</v>
      </c>
      <c r="BJ45" s="51">
        <f t="shared" si="42"/>
        <v>0</v>
      </c>
      <c r="BK45" s="50">
        <f t="shared" si="43"/>
        <v>0</v>
      </c>
      <c r="BL45" s="50">
        <v>836.69</v>
      </c>
      <c r="BM45" s="50">
        <v>4688.58</v>
      </c>
      <c r="BN45" s="51">
        <f t="shared" si="44"/>
        <v>3851.89</v>
      </c>
      <c r="BO45" s="50">
        <f t="shared" si="13"/>
        <v>8540.4699999999993</v>
      </c>
      <c r="BP45" s="50">
        <v>16937.740000000002</v>
      </c>
      <c r="BQ45" s="50">
        <v>14682.62</v>
      </c>
      <c r="BR45" s="51">
        <f t="shared" si="45"/>
        <v>-2255.1200000000008</v>
      </c>
      <c r="BS45" s="50">
        <f t="shared" si="46"/>
        <v>12427.5</v>
      </c>
    </row>
    <row r="46" spans="1:71" x14ac:dyDescent="0.2">
      <c r="A46" s="20" t="str">
        <f t="shared" si="0"/>
        <v>DIA</v>
      </c>
      <c r="B46" s="31" t="s">
        <v>55</v>
      </c>
      <c r="C46" s="20" t="str">
        <f t="shared" si="15"/>
        <v>DIA- IND ACCIDENTS</v>
      </c>
      <c r="D46" s="50">
        <v>0</v>
      </c>
      <c r="E46" s="50">
        <v>0</v>
      </c>
      <c r="F46" s="50">
        <f t="shared" si="16"/>
        <v>0</v>
      </c>
      <c r="G46" s="50">
        <f t="shared" si="49"/>
        <v>0</v>
      </c>
      <c r="H46" s="50">
        <v>0</v>
      </c>
      <c r="I46" s="50">
        <v>0</v>
      </c>
      <c r="J46" s="51">
        <f t="shared" si="17"/>
        <v>0</v>
      </c>
      <c r="K46" s="50">
        <f t="shared" si="2"/>
        <v>0</v>
      </c>
      <c r="L46" s="50"/>
      <c r="M46" s="50">
        <v>0</v>
      </c>
      <c r="N46" s="50">
        <f t="shared" si="18"/>
        <v>0</v>
      </c>
      <c r="O46" s="50">
        <f t="shared" si="19"/>
        <v>0</v>
      </c>
      <c r="P46" s="50"/>
      <c r="Q46" s="50">
        <v>0</v>
      </c>
      <c r="R46" s="50">
        <f t="shared" si="20"/>
        <v>0</v>
      </c>
      <c r="S46" s="50">
        <f t="shared" si="21"/>
        <v>0</v>
      </c>
      <c r="T46" s="50">
        <v>0</v>
      </c>
      <c r="U46" s="50">
        <v>0</v>
      </c>
      <c r="V46" s="50">
        <f t="shared" si="22"/>
        <v>0</v>
      </c>
      <c r="W46" s="50">
        <f t="shared" si="23"/>
        <v>0</v>
      </c>
      <c r="X46" s="50">
        <v>17501.04</v>
      </c>
      <c r="Y46" s="50">
        <v>19206.169999999998</v>
      </c>
      <c r="Z46" s="51">
        <f t="shared" si="24"/>
        <v>1705.1299999999974</v>
      </c>
      <c r="AA46" s="50">
        <f t="shared" si="25"/>
        <v>20911.299999999996</v>
      </c>
      <c r="AB46" s="50">
        <v>0</v>
      </c>
      <c r="AC46" s="50">
        <v>0</v>
      </c>
      <c r="AD46" s="51">
        <f t="shared" si="26"/>
        <v>0</v>
      </c>
      <c r="AE46" s="50">
        <f t="shared" si="27"/>
        <v>0</v>
      </c>
      <c r="AF46" s="50">
        <v>0</v>
      </c>
      <c r="AG46" s="50">
        <v>0</v>
      </c>
      <c r="AH46" s="51">
        <f t="shared" si="28"/>
        <v>0</v>
      </c>
      <c r="AI46" s="50">
        <f t="shared" si="29"/>
        <v>0</v>
      </c>
      <c r="AJ46" s="50">
        <v>0</v>
      </c>
      <c r="AK46" s="50">
        <v>0</v>
      </c>
      <c r="AL46" s="51">
        <f t="shared" si="30"/>
        <v>0</v>
      </c>
      <c r="AM46" s="50">
        <f t="shared" si="31"/>
        <v>0</v>
      </c>
      <c r="AN46" s="50">
        <v>0</v>
      </c>
      <c r="AO46" s="50">
        <v>0</v>
      </c>
      <c r="AP46" s="51">
        <f t="shared" si="32"/>
        <v>0</v>
      </c>
      <c r="AQ46" s="50">
        <f t="shared" si="33"/>
        <v>0</v>
      </c>
      <c r="AR46" s="50">
        <v>28481.25</v>
      </c>
      <c r="AS46" s="50">
        <v>26846.560000000001</v>
      </c>
      <c r="AT46" s="51">
        <f t="shared" si="34"/>
        <v>-1634.6899999999987</v>
      </c>
      <c r="AU46" s="50">
        <f t="shared" si="35"/>
        <v>25211.870000000003</v>
      </c>
      <c r="AV46" s="50">
        <v>0</v>
      </c>
      <c r="AW46" s="50">
        <v>0</v>
      </c>
      <c r="AX46" s="51">
        <f t="shared" si="36"/>
        <v>0</v>
      </c>
      <c r="AY46" s="50">
        <f t="shared" si="37"/>
        <v>0</v>
      </c>
      <c r="AZ46" s="50">
        <v>0</v>
      </c>
      <c r="BA46" s="50">
        <v>0</v>
      </c>
      <c r="BB46" s="51">
        <f t="shared" si="38"/>
        <v>0</v>
      </c>
      <c r="BC46" s="50">
        <f t="shared" si="39"/>
        <v>0</v>
      </c>
      <c r="BD46" s="50">
        <v>0</v>
      </c>
      <c r="BE46" s="50">
        <v>0</v>
      </c>
      <c r="BF46" s="51">
        <f t="shared" si="40"/>
        <v>0</v>
      </c>
      <c r="BG46" s="50">
        <f t="shared" si="41"/>
        <v>0</v>
      </c>
      <c r="BH46" s="50">
        <v>0</v>
      </c>
      <c r="BI46" s="50">
        <v>0</v>
      </c>
      <c r="BJ46" s="51">
        <f t="shared" si="42"/>
        <v>0</v>
      </c>
      <c r="BK46" s="50">
        <f t="shared" si="43"/>
        <v>0</v>
      </c>
      <c r="BL46" s="50">
        <v>0</v>
      </c>
      <c r="BM46" s="50">
        <v>0</v>
      </c>
      <c r="BN46" s="51">
        <f t="shared" si="44"/>
        <v>0</v>
      </c>
      <c r="BO46" s="50">
        <f t="shared" si="13"/>
        <v>0</v>
      </c>
      <c r="BP46" s="50">
        <v>39598.230000000003</v>
      </c>
      <c r="BQ46" s="50">
        <v>33107.94</v>
      </c>
      <c r="BR46" s="51">
        <f t="shared" si="45"/>
        <v>-6490.2900000000009</v>
      </c>
      <c r="BS46" s="50">
        <f t="shared" si="46"/>
        <v>26617.65</v>
      </c>
    </row>
    <row r="47" spans="1:71" x14ac:dyDescent="0.2">
      <c r="A47" s="20" t="str">
        <f t="shared" si="0"/>
        <v>DLS</v>
      </c>
      <c r="B47" s="31" t="s">
        <v>243</v>
      </c>
      <c r="C47" s="20" t="str">
        <f t="shared" si="15"/>
        <v>DLS- DEPT OF LABOR STANDARDS</v>
      </c>
      <c r="D47" s="50">
        <v>0</v>
      </c>
      <c r="E47" s="50">
        <v>0</v>
      </c>
      <c r="F47" s="50">
        <f t="shared" si="16"/>
        <v>0</v>
      </c>
      <c r="G47" s="50">
        <f t="shared" si="49"/>
        <v>0</v>
      </c>
      <c r="H47" s="50">
        <v>0</v>
      </c>
      <c r="I47" s="50">
        <v>0</v>
      </c>
      <c r="J47" s="51">
        <f t="shared" si="17"/>
        <v>0</v>
      </c>
      <c r="K47" s="50">
        <f t="shared" si="2"/>
        <v>0</v>
      </c>
      <c r="L47" s="50"/>
      <c r="M47" s="50">
        <v>0</v>
      </c>
      <c r="N47" s="50">
        <f t="shared" si="18"/>
        <v>0</v>
      </c>
      <c r="O47" s="50">
        <f t="shared" si="19"/>
        <v>0</v>
      </c>
      <c r="P47" s="50"/>
      <c r="Q47" s="50">
        <v>0</v>
      </c>
      <c r="R47" s="50">
        <f t="shared" si="20"/>
        <v>0</v>
      </c>
      <c r="S47" s="50">
        <f t="shared" si="21"/>
        <v>0</v>
      </c>
      <c r="T47" s="50">
        <v>0</v>
      </c>
      <c r="U47" s="50">
        <v>0</v>
      </c>
      <c r="V47" s="50">
        <f t="shared" si="22"/>
        <v>0</v>
      </c>
      <c r="W47" s="50">
        <f t="shared" si="23"/>
        <v>0</v>
      </c>
      <c r="X47" s="50">
        <v>10501.35</v>
      </c>
      <c r="Y47" s="50">
        <v>10267.89</v>
      </c>
      <c r="Z47" s="51">
        <f t="shared" si="24"/>
        <v>-233.46000000000095</v>
      </c>
      <c r="AA47" s="50">
        <f t="shared" si="25"/>
        <v>10034.429999999998</v>
      </c>
      <c r="AB47" s="50">
        <v>0</v>
      </c>
      <c r="AC47" s="50">
        <v>0</v>
      </c>
      <c r="AD47" s="51">
        <f t="shared" si="26"/>
        <v>0</v>
      </c>
      <c r="AE47" s="50">
        <f t="shared" si="27"/>
        <v>0</v>
      </c>
      <c r="AF47" s="50">
        <v>0</v>
      </c>
      <c r="AG47" s="50">
        <v>0</v>
      </c>
      <c r="AH47" s="51">
        <f t="shared" si="28"/>
        <v>0</v>
      </c>
      <c r="AI47" s="50">
        <f t="shared" si="29"/>
        <v>0</v>
      </c>
      <c r="AJ47" s="50">
        <v>0</v>
      </c>
      <c r="AK47" s="50">
        <v>0</v>
      </c>
      <c r="AL47" s="51">
        <f t="shared" si="30"/>
        <v>0</v>
      </c>
      <c r="AM47" s="50">
        <f t="shared" si="31"/>
        <v>0</v>
      </c>
      <c r="AN47" s="50">
        <v>0</v>
      </c>
      <c r="AO47" s="50">
        <v>0</v>
      </c>
      <c r="AP47" s="51">
        <f t="shared" si="32"/>
        <v>0</v>
      </c>
      <c r="AQ47" s="50">
        <f t="shared" si="33"/>
        <v>0</v>
      </c>
      <c r="AR47" s="50">
        <v>7120.23</v>
      </c>
      <c r="AS47" s="50">
        <v>6711.54</v>
      </c>
      <c r="AT47" s="51">
        <f t="shared" si="34"/>
        <v>-408.6899999999996</v>
      </c>
      <c r="AU47" s="50">
        <f t="shared" si="35"/>
        <v>6302.85</v>
      </c>
      <c r="AV47" s="50">
        <v>0</v>
      </c>
      <c r="AW47" s="50">
        <v>0</v>
      </c>
      <c r="AX47" s="51">
        <f t="shared" si="36"/>
        <v>0</v>
      </c>
      <c r="AY47" s="50">
        <f t="shared" si="37"/>
        <v>0</v>
      </c>
      <c r="AZ47" s="50">
        <v>0</v>
      </c>
      <c r="BA47" s="50">
        <v>0</v>
      </c>
      <c r="BB47" s="51">
        <f t="shared" si="38"/>
        <v>0</v>
      </c>
      <c r="BC47" s="50">
        <f t="shared" si="39"/>
        <v>0</v>
      </c>
      <c r="BD47" s="50">
        <v>0</v>
      </c>
      <c r="BE47" s="50">
        <v>0</v>
      </c>
      <c r="BF47" s="51">
        <f t="shared" si="40"/>
        <v>0</v>
      </c>
      <c r="BG47" s="50">
        <f t="shared" si="41"/>
        <v>0</v>
      </c>
      <c r="BH47" s="50">
        <v>0</v>
      </c>
      <c r="BI47" s="50">
        <v>0</v>
      </c>
      <c r="BJ47" s="51">
        <f t="shared" si="42"/>
        <v>0</v>
      </c>
      <c r="BK47" s="50">
        <f t="shared" si="43"/>
        <v>0</v>
      </c>
      <c r="BL47" s="50">
        <v>0</v>
      </c>
      <c r="BM47" s="50">
        <v>0</v>
      </c>
      <c r="BN47" s="51">
        <f t="shared" si="44"/>
        <v>0</v>
      </c>
      <c r="BO47" s="50">
        <f t="shared" si="13"/>
        <v>0</v>
      </c>
      <c r="BP47" s="50">
        <v>0</v>
      </c>
      <c r="BQ47" s="50">
        <v>0</v>
      </c>
      <c r="BR47" s="51">
        <f t="shared" si="45"/>
        <v>0</v>
      </c>
      <c r="BS47" s="50">
        <f t="shared" si="46"/>
        <v>0</v>
      </c>
    </row>
    <row r="48" spans="1:71" x14ac:dyDescent="0.2">
      <c r="A48" s="20" t="str">
        <f t="shared" si="0"/>
        <v>DMH</v>
      </c>
      <c r="B48" s="31" t="s">
        <v>56</v>
      </c>
      <c r="C48" s="20" t="str">
        <f t="shared" si="15"/>
        <v>DMH- MENTAL HEALTH</v>
      </c>
      <c r="D48" s="50">
        <v>84617.74</v>
      </c>
      <c r="E48" s="50">
        <v>0</v>
      </c>
      <c r="F48" s="50">
        <f t="shared" si="16"/>
        <v>-84617.74</v>
      </c>
      <c r="G48" s="50">
        <f t="shared" si="49"/>
        <v>-84617.74</v>
      </c>
      <c r="H48" s="50">
        <v>31661.79</v>
      </c>
      <c r="I48" s="50">
        <v>47653.05</v>
      </c>
      <c r="J48" s="51">
        <f t="shared" si="17"/>
        <v>15991.260000000002</v>
      </c>
      <c r="K48" s="50">
        <f t="shared" si="2"/>
        <v>63644.310000000005</v>
      </c>
      <c r="L48" s="50"/>
      <c r="M48" s="50">
        <v>0</v>
      </c>
      <c r="N48" s="50">
        <f t="shared" si="18"/>
        <v>0</v>
      </c>
      <c r="O48" s="50">
        <f t="shared" si="19"/>
        <v>0</v>
      </c>
      <c r="P48" s="50"/>
      <c r="Q48" s="50">
        <v>0</v>
      </c>
      <c r="R48" s="50">
        <f t="shared" si="20"/>
        <v>0</v>
      </c>
      <c r="S48" s="50">
        <f t="shared" si="21"/>
        <v>0</v>
      </c>
      <c r="T48" s="50">
        <v>0</v>
      </c>
      <c r="U48" s="50">
        <v>0</v>
      </c>
      <c r="V48" s="50">
        <f t="shared" si="22"/>
        <v>0</v>
      </c>
      <c r="W48" s="50">
        <f t="shared" si="23"/>
        <v>0</v>
      </c>
      <c r="X48" s="50">
        <v>169878.34</v>
      </c>
      <c r="Y48" s="50">
        <v>106779.68</v>
      </c>
      <c r="Z48" s="51">
        <f t="shared" si="24"/>
        <v>-63098.66</v>
      </c>
      <c r="AA48" s="50">
        <f t="shared" si="25"/>
        <v>43681.01999999999</v>
      </c>
      <c r="AB48" s="50">
        <v>648497.30000000005</v>
      </c>
      <c r="AC48" s="50">
        <v>478456.42</v>
      </c>
      <c r="AD48" s="51">
        <f t="shared" si="26"/>
        <v>-170040.88000000006</v>
      </c>
      <c r="AE48" s="50">
        <f t="shared" si="27"/>
        <v>308415.53999999992</v>
      </c>
      <c r="AF48" s="50">
        <v>0</v>
      </c>
      <c r="AG48" s="50">
        <v>0</v>
      </c>
      <c r="AH48" s="51">
        <f t="shared" si="28"/>
        <v>0</v>
      </c>
      <c r="AI48" s="50">
        <f t="shared" si="29"/>
        <v>0</v>
      </c>
      <c r="AJ48" s="50">
        <v>3422.25</v>
      </c>
      <c r="AK48" s="50">
        <v>4710.08</v>
      </c>
      <c r="AL48" s="51">
        <f t="shared" si="30"/>
        <v>1287.83</v>
      </c>
      <c r="AM48" s="50">
        <f t="shared" si="31"/>
        <v>5997.91</v>
      </c>
      <c r="AN48" s="50">
        <v>629048.37</v>
      </c>
      <c r="AO48" s="50">
        <v>752008.84</v>
      </c>
      <c r="AP48" s="51">
        <f t="shared" si="32"/>
        <v>122960.46999999997</v>
      </c>
      <c r="AQ48" s="50">
        <f t="shared" si="33"/>
        <v>874969.30999999994</v>
      </c>
      <c r="AR48" s="50">
        <v>3164580.27</v>
      </c>
      <c r="AS48" s="50">
        <v>3775902.84</v>
      </c>
      <c r="AT48" s="51">
        <f t="shared" si="34"/>
        <v>611322.56999999983</v>
      </c>
      <c r="AU48" s="50">
        <f t="shared" si="35"/>
        <v>4387225.41</v>
      </c>
      <c r="AV48" s="50">
        <v>0</v>
      </c>
      <c r="AW48" s="50">
        <v>0</v>
      </c>
      <c r="AX48" s="51">
        <f t="shared" si="36"/>
        <v>0</v>
      </c>
      <c r="AY48" s="50">
        <f t="shared" si="37"/>
        <v>0</v>
      </c>
      <c r="AZ48" s="50">
        <v>560371.29</v>
      </c>
      <c r="BA48" s="50">
        <v>796389.76</v>
      </c>
      <c r="BB48" s="51">
        <f t="shared" si="38"/>
        <v>236018.46999999997</v>
      </c>
      <c r="BC48" s="50">
        <f t="shared" si="39"/>
        <v>1032408.23</v>
      </c>
      <c r="BD48" s="50">
        <v>39835.06</v>
      </c>
      <c r="BE48" s="50">
        <v>-30389.51</v>
      </c>
      <c r="BF48" s="51">
        <f t="shared" si="40"/>
        <v>-70224.569999999992</v>
      </c>
      <c r="BG48" s="50">
        <f t="shared" si="41"/>
        <v>-100614.07999999999</v>
      </c>
      <c r="BH48" s="50">
        <v>571345.47</v>
      </c>
      <c r="BI48" s="50">
        <v>635192.21</v>
      </c>
      <c r="BJ48" s="51">
        <f t="shared" si="42"/>
        <v>63846.739999999991</v>
      </c>
      <c r="BK48" s="50">
        <f t="shared" si="43"/>
        <v>699038.95</v>
      </c>
      <c r="BL48" s="50">
        <v>61628.72</v>
      </c>
      <c r="BM48" s="50">
        <v>345312.19</v>
      </c>
      <c r="BN48" s="51">
        <f t="shared" si="44"/>
        <v>283683.46999999997</v>
      </c>
      <c r="BO48" s="50">
        <f t="shared" si="13"/>
        <v>628995.65999999992</v>
      </c>
      <c r="BP48" s="50">
        <v>123850.27</v>
      </c>
      <c r="BQ48" s="50">
        <v>121336.4</v>
      </c>
      <c r="BR48" s="51">
        <f t="shared" si="45"/>
        <v>-2513.8700000000099</v>
      </c>
      <c r="BS48" s="50">
        <f t="shared" si="46"/>
        <v>118822.52999999998</v>
      </c>
    </row>
    <row r="49" spans="1:71" x14ac:dyDescent="0.2">
      <c r="A49" s="20" t="str">
        <f t="shared" si="0"/>
        <v>DMR</v>
      </c>
      <c r="B49" s="31" t="s">
        <v>57</v>
      </c>
      <c r="C49" s="20" t="str">
        <f t="shared" si="15"/>
        <v>DMR- MENTAL RETARDATION</v>
      </c>
      <c r="D49" s="50">
        <v>0</v>
      </c>
      <c r="E49" s="50">
        <v>0</v>
      </c>
      <c r="F49" s="50">
        <f t="shared" si="16"/>
        <v>0</v>
      </c>
      <c r="G49" s="50">
        <f t="shared" si="49"/>
        <v>0</v>
      </c>
      <c r="H49" s="50">
        <v>123660.95</v>
      </c>
      <c r="I49" s="50">
        <v>172525.29</v>
      </c>
      <c r="J49" s="51">
        <f t="shared" si="17"/>
        <v>48864.340000000011</v>
      </c>
      <c r="K49" s="50">
        <f t="shared" si="2"/>
        <v>221389.63</v>
      </c>
      <c r="L49" s="50"/>
      <c r="M49" s="50">
        <v>0</v>
      </c>
      <c r="N49" s="50">
        <f t="shared" si="18"/>
        <v>0</v>
      </c>
      <c r="O49" s="50">
        <f t="shared" si="19"/>
        <v>0</v>
      </c>
      <c r="P49" s="50"/>
      <c r="Q49" s="50">
        <v>0</v>
      </c>
      <c r="R49" s="50">
        <f t="shared" si="20"/>
        <v>0</v>
      </c>
      <c r="S49" s="50">
        <f t="shared" si="21"/>
        <v>0</v>
      </c>
      <c r="T49" s="50">
        <v>0</v>
      </c>
      <c r="U49" s="50">
        <v>0</v>
      </c>
      <c r="V49" s="50">
        <f t="shared" si="22"/>
        <v>0</v>
      </c>
      <c r="W49" s="50">
        <f t="shared" si="23"/>
        <v>0</v>
      </c>
      <c r="X49" s="50">
        <v>61370.16</v>
      </c>
      <c r="Y49" s="50">
        <v>76542.02</v>
      </c>
      <c r="Z49" s="51">
        <f t="shared" si="24"/>
        <v>15171.86</v>
      </c>
      <c r="AA49" s="50">
        <f t="shared" si="25"/>
        <v>91713.88</v>
      </c>
      <c r="AB49" s="50">
        <v>1570683.64</v>
      </c>
      <c r="AC49" s="50">
        <v>1173606.69</v>
      </c>
      <c r="AD49" s="51">
        <f t="shared" si="26"/>
        <v>-397076.94999999995</v>
      </c>
      <c r="AE49" s="50">
        <f t="shared" si="27"/>
        <v>776529.74</v>
      </c>
      <c r="AF49" s="50">
        <v>0</v>
      </c>
      <c r="AG49" s="50">
        <v>0</v>
      </c>
      <c r="AH49" s="51">
        <f t="shared" si="28"/>
        <v>0</v>
      </c>
      <c r="AI49" s="50">
        <f t="shared" si="29"/>
        <v>0</v>
      </c>
      <c r="AJ49" s="50">
        <v>3726.99</v>
      </c>
      <c r="AK49" s="50">
        <v>4916.09</v>
      </c>
      <c r="AL49" s="51">
        <f t="shared" si="30"/>
        <v>1189.1000000000004</v>
      </c>
      <c r="AM49" s="50">
        <f t="shared" si="31"/>
        <v>6105.1900000000005</v>
      </c>
      <c r="AN49" s="50">
        <v>1486128.95</v>
      </c>
      <c r="AO49" s="50">
        <v>1792431.7</v>
      </c>
      <c r="AP49" s="51">
        <f t="shared" si="32"/>
        <v>306302.75</v>
      </c>
      <c r="AQ49" s="50">
        <f t="shared" si="33"/>
        <v>2098734.4500000002</v>
      </c>
      <c r="AR49" s="50">
        <v>228371.31</v>
      </c>
      <c r="AS49" s="50">
        <v>281532.13</v>
      </c>
      <c r="AT49" s="51">
        <f t="shared" si="34"/>
        <v>53160.820000000007</v>
      </c>
      <c r="AU49" s="50">
        <f t="shared" si="35"/>
        <v>334692.95</v>
      </c>
      <c r="AV49" s="50">
        <v>0</v>
      </c>
      <c r="AW49" s="50">
        <v>0</v>
      </c>
      <c r="AX49" s="51">
        <f t="shared" si="36"/>
        <v>0</v>
      </c>
      <c r="AY49" s="50">
        <f t="shared" si="37"/>
        <v>0</v>
      </c>
      <c r="AZ49" s="50">
        <v>1017306.33</v>
      </c>
      <c r="BA49" s="50">
        <v>1288248.56</v>
      </c>
      <c r="BB49" s="51">
        <f t="shared" si="38"/>
        <v>270942.2300000001</v>
      </c>
      <c r="BC49" s="50">
        <f t="shared" si="39"/>
        <v>1559190.79</v>
      </c>
      <c r="BD49" s="50">
        <v>199090.89</v>
      </c>
      <c r="BE49" s="50">
        <v>-73963.73</v>
      </c>
      <c r="BF49" s="51">
        <f t="shared" si="40"/>
        <v>-273054.62</v>
      </c>
      <c r="BG49" s="50">
        <f t="shared" si="41"/>
        <v>-347018.35</v>
      </c>
      <c r="BH49" s="50">
        <v>0</v>
      </c>
      <c r="BI49" s="50">
        <v>0</v>
      </c>
      <c r="BJ49" s="51">
        <f t="shared" si="42"/>
        <v>0</v>
      </c>
      <c r="BK49" s="50">
        <f t="shared" si="43"/>
        <v>0</v>
      </c>
      <c r="BL49" s="50">
        <v>155107.85</v>
      </c>
      <c r="BM49" s="50">
        <v>869073.94</v>
      </c>
      <c r="BN49" s="51">
        <f t="shared" si="44"/>
        <v>713966.09</v>
      </c>
      <c r="BO49" s="50">
        <f t="shared" si="13"/>
        <v>1583040.0299999998</v>
      </c>
      <c r="BP49" s="50">
        <v>240718.28</v>
      </c>
      <c r="BQ49" s="50">
        <v>223518.61</v>
      </c>
      <c r="BR49" s="51">
        <f t="shared" si="45"/>
        <v>-17199.670000000013</v>
      </c>
      <c r="BS49" s="50">
        <f t="shared" si="46"/>
        <v>206318.93999999997</v>
      </c>
    </row>
    <row r="50" spans="1:71" x14ac:dyDescent="0.2">
      <c r="A50" s="20" t="str">
        <f t="shared" si="0"/>
        <v>DOB</v>
      </c>
      <c r="B50" s="31" t="s">
        <v>58</v>
      </c>
      <c r="C50" s="20" t="str">
        <f t="shared" si="15"/>
        <v>DOB- BANKS</v>
      </c>
      <c r="D50" s="50">
        <v>0</v>
      </c>
      <c r="E50" s="50">
        <v>0</v>
      </c>
      <c r="F50" s="50">
        <f t="shared" si="16"/>
        <v>0</v>
      </c>
      <c r="G50" s="50">
        <f>E50+F50</f>
        <v>0</v>
      </c>
      <c r="H50" s="50">
        <v>549.92999999999995</v>
      </c>
      <c r="I50" s="50">
        <v>720.91</v>
      </c>
      <c r="J50" s="51">
        <f t="shared" si="17"/>
        <v>170.98000000000002</v>
      </c>
      <c r="K50" s="50">
        <f>I50+J50</f>
        <v>891.89</v>
      </c>
      <c r="L50" s="50"/>
      <c r="M50" s="50">
        <v>0</v>
      </c>
      <c r="N50" s="50">
        <f t="shared" si="18"/>
        <v>0</v>
      </c>
      <c r="O50" s="50">
        <f t="shared" si="19"/>
        <v>0</v>
      </c>
      <c r="P50" s="50"/>
      <c r="Q50" s="50">
        <v>0</v>
      </c>
      <c r="R50" s="50">
        <f t="shared" si="20"/>
        <v>0</v>
      </c>
      <c r="S50" s="50">
        <f t="shared" si="21"/>
        <v>0</v>
      </c>
      <c r="T50" s="50">
        <v>0</v>
      </c>
      <c r="U50" s="50">
        <v>0</v>
      </c>
      <c r="V50" s="50">
        <f t="shared" si="22"/>
        <v>0</v>
      </c>
      <c r="W50" s="50">
        <f t="shared" si="23"/>
        <v>0</v>
      </c>
      <c r="X50" s="50">
        <v>2100.14</v>
      </c>
      <c r="Y50" s="50">
        <v>3422.61</v>
      </c>
      <c r="Z50" s="51">
        <f t="shared" si="24"/>
        <v>1322.4700000000003</v>
      </c>
      <c r="AA50" s="50">
        <f t="shared" si="25"/>
        <v>4745.08</v>
      </c>
      <c r="AB50" s="50">
        <v>14646.9</v>
      </c>
      <c r="AC50" s="50">
        <v>10181.200000000001</v>
      </c>
      <c r="AD50" s="51">
        <f t="shared" si="26"/>
        <v>-4465.6999999999989</v>
      </c>
      <c r="AE50" s="50">
        <f t="shared" si="27"/>
        <v>5715.5000000000018</v>
      </c>
      <c r="AF50" s="50">
        <v>0</v>
      </c>
      <c r="AG50" s="50">
        <v>0</v>
      </c>
      <c r="AH50" s="51">
        <f t="shared" si="28"/>
        <v>0</v>
      </c>
      <c r="AI50" s="50">
        <f t="shared" si="29"/>
        <v>0</v>
      </c>
      <c r="AJ50" s="50">
        <v>19.78</v>
      </c>
      <c r="AK50" s="50">
        <v>26.46</v>
      </c>
      <c r="AL50" s="51">
        <f t="shared" si="30"/>
        <v>6.68</v>
      </c>
      <c r="AM50" s="50">
        <f t="shared" si="31"/>
        <v>33.14</v>
      </c>
      <c r="AN50" s="50">
        <v>15449.22</v>
      </c>
      <c r="AO50" s="50">
        <v>17339.03</v>
      </c>
      <c r="AP50" s="51">
        <f t="shared" si="32"/>
        <v>1889.8099999999995</v>
      </c>
      <c r="AQ50" s="50">
        <f t="shared" si="33"/>
        <v>19228.839999999997</v>
      </c>
      <c r="AR50" s="50">
        <v>21361.03</v>
      </c>
      <c r="AS50" s="50">
        <v>20134.97</v>
      </c>
      <c r="AT50" s="51">
        <f t="shared" si="34"/>
        <v>-1226.0599999999977</v>
      </c>
      <c r="AU50" s="50">
        <f t="shared" si="35"/>
        <v>18908.910000000003</v>
      </c>
      <c r="AV50" s="50">
        <v>0</v>
      </c>
      <c r="AW50" s="50">
        <v>0</v>
      </c>
      <c r="AX50" s="51">
        <f t="shared" si="36"/>
        <v>0</v>
      </c>
      <c r="AY50" s="50">
        <f t="shared" si="37"/>
        <v>0</v>
      </c>
      <c r="AZ50" s="50">
        <v>25600.49</v>
      </c>
      <c r="BA50" s="50">
        <v>34102.07</v>
      </c>
      <c r="BB50" s="51">
        <f t="shared" si="38"/>
        <v>8501.5799999999981</v>
      </c>
      <c r="BC50" s="50">
        <f t="shared" si="39"/>
        <v>42603.649999999994</v>
      </c>
      <c r="BD50" s="50">
        <v>-8828.43</v>
      </c>
      <c r="BE50" s="50">
        <v>-3965.32</v>
      </c>
      <c r="BF50" s="51">
        <f t="shared" si="40"/>
        <v>4863.1100000000006</v>
      </c>
      <c r="BG50" s="50">
        <f t="shared" si="41"/>
        <v>897.79000000000042</v>
      </c>
      <c r="BH50" s="50">
        <v>0</v>
      </c>
      <c r="BI50" s="50">
        <v>0</v>
      </c>
      <c r="BJ50" s="51">
        <f t="shared" si="42"/>
        <v>0</v>
      </c>
      <c r="BK50" s="50">
        <f t="shared" si="43"/>
        <v>0</v>
      </c>
      <c r="BL50" s="50">
        <v>40.53</v>
      </c>
      <c r="BM50" s="50">
        <v>227.18</v>
      </c>
      <c r="BN50" s="51">
        <f t="shared" si="44"/>
        <v>186.65</v>
      </c>
      <c r="BO50" s="50">
        <f t="shared" si="13"/>
        <v>413.83000000000004</v>
      </c>
      <c r="BP50" s="50">
        <v>4708.68</v>
      </c>
      <c r="BQ50" s="50">
        <v>4429.17</v>
      </c>
      <c r="BR50" s="51">
        <f t="shared" si="45"/>
        <v>-279.51000000000022</v>
      </c>
      <c r="BS50" s="50">
        <f t="shared" si="46"/>
        <v>4149.66</v>
      </c>
    </row>
    <row r="51" spans="1:71" x14ac:dyDescent="0.2">
      <c r="A51" s="20" t="str">
        <f t="shared" si="0"/>
        <v>DOC</v>
      </c>
      <c r="B51" s="31" t="s">
        <v>59</v>
      </c>
      <c r="C51" s="20" t="str">
        <f t="shared" si="15"/>
        <v>DOC- CORRECTION</v>
      </c>
      <c r="D51" s="50">
        <v>0</v>
      </c>
      <c r="E51" s="50">
        <v>0</v>
      </c>
      <c r="F51" s="50">
        <f t="shared" si="16"/>
        <v>0</v>
      </c>
      <c r="G51" s="50">
        <f t="shared" si="49"/>
        <v>0</v>
      </c>
      <c r="H51" s="50">
        <v>21183.24</v>
      </c>
      <c r="I51" s="50">
        <v>27191.279999999999</v>
      </c>
      <c r="J51" s="51">
        <f t="shared" si="17"/>
        <v>6008.0399999999972</v>
      </c>
      <c r="K51" s="50">
        <f t="shared" si="2"/>
        <v>33199.319999999992</v>
      </c>
      <c r="L51" s="50"/>
      <c r="M51" s="50">
        <v>0</v>
      </c>
      <c r="N51" s="50">
        <f t="shared" si="18"/>
        <v>0</v>
      </c>
      <c r="O51" s="50">
        <f t="shared" si="19"/>
        <v>0</v>
      </c>
      <c r="P51" s="50"/>
      <c r="Q51" s="50">
        <v>0</v>
      </c>
      <c r="R51" s="50">
        <f t="shared" si="20"/>
        <v>0</v>
      </c>
      <c r="S51" s="50">
        <f t="shared" si="21"/>
        <v>0</v>
      </c>
      <c r="T51" s="50">
        <v>0</v>
      </c>
      <c r="U51" s="50">
        <v>0</v>
      </c>
      <c r="V51" s="50">
        <f t="shared" si="22"/>
        <v>0</v>
      </c>
      <c r="W51" s="50">
        <f t="shared" si="23"/>
        <v>0</v>
      </c>
      <c r="X51" s="50">
        <v>463887.41</v>
      </c>
      <c r="Y51" s="50">
        <v>551321.06000000006</v>
      </c>
      <c r="Z51" s="51">
        <f t="shared" si="24"/>
        <v>87433.650000000081</v>
      </c>
      <c r="AA51" s="50">
        <f t="shared" si="25"/>
        <v>638754.7100000002</v>
      </c>
      <c r="AB51" s="50">
        <v>441583.47</v>
      </c>
      <c r="AC51" s="50">
        <v>277618.13</v>
      </c>
      <c r="AD51" s="51">
        <f t="shared" si="26"/>
        <v>-163965.33999999997</v>
      </c>
      <c r="AE51" s="50">
        <f t="shared" si="27"/>
        <v>113652.79000000004</v>
      </c>
      <c r="AF51" s="50">
        <v>0</v>
      </c>
      <c r="AG51" s="50">
        <v>0</v>
      </c>
      <c r="AH51" s="51">
        <f t="shared" si="28"/>
        <v>0</v>
      </c>
      <c r="AI51" s="50">
        <f t="shared" si="29"/>
        <v>0</v>
      </c>
      <c r="AJ51" s="50">
        <v>9344.2800000000007</v>
      </c>
      <c r="AK51" s="50">
        <v>11344.05</v>
      </c>
      <c r="AL51" s="51">
        <f t="shared" si="30"/>
        <v>1999.7699999999986</v>
      </c>
      <c r="AM51" s="50">
        <f t="shared" si="31"/>
        <v>13343.819999999998</v>
      </c>
      <c r="AN51" s="50">
        <v>464774.8</v>
      </c>
      <c r="AO51" s="50">
        <v>472685.7</v>
      </c>
      <c r="AP51" s="51">
        <f t="shared" si="32"/>
        <v>7910.9000000000233</v>
      </c>
      <c r="AQ51" s="50">
        <f t="shared" si="33"/>
        <v>480596.60000000003</v>
      </c>
      <c r="AR51" s="50">
        <v>383657.23</v>
      </c>
      <c r="AS51" s="50">
        <v>335105.27</v>
      </c>
      <c r="AT51" s="51">
        <f t="shared" si="34"/>
        <v>-48551.959999999963</v>
      </c>
      <c r="AU51" s="50">
        <f t="shared" si="35"/>
        <v>286553.31000000006</v>
      </c>
      <c r="AV51" s="50">
        <v>0</v>
      </c>
      <c r="AW51" s="50">
        <v>0</v>
      </c>
      <c r="AX51" s="51">
        <f t="shared" si="36"/>
        <v>0</v>
      </c>
      <c r="AY51" s="50">
        <f t="shared" si="37"/>
        <v>0</v>
      </c>
      <c r="AZ51" s="50">
        <v>693484.78</v>
      </c>
      <c r="BA51" s="50">
        <v>896785.12</v>
      </c>
      <c r="BB51" s="51">
        <f t="shared" si="38"/>
        <v>203300.33999999997</v>
      </c>
      <c r="BC51" s="50">
        <f t="shared" si="39"/>
        <v>1100085.46</v>
      </c>
      <c r="BD51" s="50">
        <v>-36137.57</v>
      </c>
      <c r="BE51" s="50">
        <v>-42616.160000000003</v>
      </c>
      <c r="BF51" s="51">
        <f t="shared" si="40"/>
        <v>-6478.5900000000038</v>
      </c>
      <c r="BG51" s="50">
        <f t="shared" si="41"/>
        <v>-49094.750000000007</v>
      </c>
      <c r="BH51" s="50">
        <v>0</v>
      </c>
      <c r="BI51" s="50">
        <v>0</v>
      </c>
      <c r="BJ51" s="51">
        <f t="shared" si="42"/>
        <v>0</v>
      </c>
      <c r="BK51" s="50">
        <f t="shared" si="43"/>
        <v>0</v>
      </c>
      <c r="BL51" s="50">
        <v>6963.31</v>
      </c>
      <c r="BM51" s="50">
        <v>39016.480000000003</v>
      </c>
      <c r="BN51" s="51">
        <f t="shared" si="44"/>
        <v>32053.170000000002</v>
      </c>
      <c r="BO51" s="50">
        <f t="shared" si="13"/>
        <v>71069.650000000009</v>
      </c>
      <c r="BP51" s="50">
        <v>143368.99</v>
      </c>
      <c r="BQ51" s="50">
        <v>126270.66</v>
      </c>
      <c r="BR51" s="51">
        <f t="shared" si="45"/>
        <v>-17098.329999999987</v>
      </c>
      <c r="BS51" s="50">
        <f t="shared" si="46"/>
        <v>109172.33000000002</v>
      </c>
    </row>
    <row r="52" spans="1:71" x14ac:dyDescent="0.2">
      <c r="A52" s="20" t="str">
        <f t="shared" si="0"/>
        <v>DOE</v>
      </c>
      <c r="B52" s="31" t="s">
        <v>60</v>
      </c>
      <c r="C52" s="20" t="str">
        <f t="shared" si="15"/>
        <v>DOE- EDUCATION</v>
      </c>
      <c r="D52" s="50">
        <v>0</v>
      </c>
      <c r="E52" s="50">
        <v>0</v>
      </c>
      <c r="F52" s="50">
        <f t="shared" si="16"/>
        <v>0</v>
      </c>
      <c r="G52" s="50">
        <f>E52+F52</f>
        <v>0</v>
      </c>
      <c r="H52" s="50">
        <v>51049.279999999999</v>
      </c>
      <c r="I52" s="50">
        <v>73712.95</v>
      </c>
      <c r="J52" s="51">
        <f t="shared" si="17"/>
        <v>22663.67</v>
      </c>
      <c r="K52" s="50">
        <f t="shared" si="2"/>
        <v>96376.62</v>
      </c>
      <c r="L52" s="50"/>
      <c r="M52" s="50">
        <v>0</v>
      </c>
      <c r="N52" s="50">
        <f t="shared" si="18"/>
        <v>0</v>
      </c>
      <c r="O52" s="50">
        <f t="shared" si="19"/>
        <v>0</v>
      </c>
      <c r="P52" s="50"/>
      <c r="Q52" s="50">
        <v>0</v>
      </c>
      <c r="R52" s="50">
        <f t="shared" si="20"/>
        <v>0</v>
      </c>
      <c r="S52" s="50">
        <f t="shared" si="21"/>
        <v>0</v>
      </c>
      <c r="T52" s="50">
        <v>0</v>
      </c>
      <c r="U52" s="50">
        <v>0</v>
      </c>
      <c r="V52" s="50">
        <f t="shared" si="22"/>
        <v>0</v>
      </c>
      <c r="W52" s="50">
        <f t="shared" si="23"/>
        <v>0</v>
      </c>
      <c r="X52" s="50">
        <v>0</v>
      </c>
      <c r="Y52" s="50">
        <v>0</v>
      </c>
      <c r="Z52" s="51">
        <f t="shared" si="24"/>
        <v>0</v>
      </c>
      <c r="AA52" s="50">
        <f t="shared" si="25"/>
        <v>0</v>
      </c>
      <c r="AB52" s="50">
        <v>99181.02</v>
      </c>
      <c r="AC52" s="50">
        <v>87023.61</v>
      </c>
      <c r="AD52" s="51">
        <f t="shared" si="26"/>
        <v>-12157.410000000003</v>
      </c>
      <c r="AE52" s="50">
        <f t="shared" si="27"/>
        <v>74866.2</v>
      </c>
      <c r="AF52" s="50">
        <v>0</v>
      </c>
      <c r="AG52" s="50">
        <v>0</v>
      </c>
      <c r="AH52" s="51">
        <f t="shared" si="28"/>
        <v>0</v>
      </c>
      <c r="AI52" s="50">
        <f t="shared" si="29"/>
        <v>0</v>
      </c>
      <c r="AJ52" s="50">
        <v>168</v>
      </c>
      <c r="AK52" s="50">
        <v>205.39</v>
      </c>
      <c r="AL52" s="51">
        <f t="shared" si="30"/>
        <v>37.389999999999986</v>
      </c>
      <c r="AM52" s="50">
        <f t="shared" si="31"/>
        <v>242.77999999999997</v>
      </c>
      <c r="AN52" s="50">
        <v>95496.07</v>
      </c>
      <c r="AO52" s="50">
        <v>134248.29999999999</v>
      </c>
      <c r="AP52" s="51">
        <f t="shared" si="32"/>
        <v>38752.229999999981</v>
      </c>
      <c r="AQ52" s="50">
        <f t="shared" si="33"/>
        <v>173000.52999999997</v>
      </c>
      <c r="AR52" s="50">
        <v>7120.23</v>
      </c>
      <c r="AS52" s="50">
        <v>6711.54</v>
      </c>
      <c r="AT52" s="51">
        <f t="shared" si="34"/>
        <v>-408.6899999999996</v>
      </c>
      <c r="AU52" s="50">
        <f t="shared" si="35"/>
        <v>6302.85</v>
      </c>
      <c r="AV52" s="50">
        <v>0</v>
      </c>
      <c r="AW52" s="50">
        <v>0</v>
      </c>
      <c r="AX52" s="51">
        <f t="shared" si="36"/>
        <v>0</v>
      </c>
      <c r="AY52" s="50">
        <f t="shared" si="37"/>
        <v>0</v>
      </c>
      <c r="AZ52" s="50">
        <v>77608.539999999994</v>
      </c>
      <c r="BA52" s="50">
        <v>104321.5</v>
      </c>
      <c r="BB52" s="51">
        <f t="shared" si="38"/>
        <v>26712.960000000006</v>
      </c>
      <c r="BC52" s="50">
        <f t="shared" si="39"/>
        <v>131034.46</v>
      </c>
      <c r="BD52" s="50">
        <v>-109430.02</v>
      </c>
      <c r="BE52" s="50">
        <v>-101334.79</v>
      </c>
      <c r="BF52" s="51">
        <f t="shared" si="40"/>
        <v>8095.2300000000105</v>
      </c>
      <c r="BG52" s="50">
        <f t="shared" si="41"/>
        <v>-93239.559999999983</v>
      </c>
      <c r="BH52" s="50">
        <v>0</v>
      </c>
      <c r="BI52" s="50">
        <v>0</v>
      </c>
      <c r="BJ52" s="51">
        <f t="shared" si="42"/>
        <v>0</v>
      </c>
      <c r="BK52" s="50">
        <f t="shared" si="43"/>
        <v>0</v>
      </c>
      <c r="BL52" s="50">
        <v>2774.1</v>
      </c>
      <c r="BM52" s="50">
        <v>15543.91</v>
      </c>
      <c r="BN52" s="51">
        <f t="shared" si="44"/>
        <v>12769.81</v>
      </c>
      <c r="BO52" s="50">
        <f t="shared" si="13"/>
        <v>28313.72</v>
      </c>
      <c r="BP52" s="50">
        <v>17756.189999999999</v>
      </c>
      <c r="BQ52" s="50">
        <v>18393.400000000001</v>
      </c>
      <c r="BR52" s="51">
        <f t="shared" si="45"/>
        <v>637.21000000000276</v>
      </c>
      <c r="BS52" s="50">
        <f t="shared" si="46"/>
        <v>19030.610000000004</v>
      </c>
    </row>
    <row r="53" spans="1:71" x14ac:dyDescent="0.2">
      <c r="A53" s="20" t="str">
        <f t="shared" si="0"/>
        <v>DOI</v>
      </c>
      <c r="B53" s="31" t="s">
        <v>61</v>
      </c>
      <c r="C53" s="20" t="str">
        <f t="shared" si="15"/>
        <v>DOI- INSURANCE</v>
      </c>
      <c r="D53" s="50">
        <v>0</v>
      </c>
      <c r="E53" s="50">
        <v>0</v>
      </c>
      <c r="F53" s="50">
        <f t="shared" si="16"/>
        <v>0</v>
      </c>
      <c r="G53" s="50">
        <f t="shared" si="49"/>
        <v>0</v>
      </c>
      <c r="H53" s="50">
        <v>1702.48</v>
      </c>
      <c r="I53" s="50">
        <v>2326.04</v>
      </c>
      <c r="J53" s="51">
        <f t="shared" si="17"/>
        <v>623.55999999999995</v>
      </c>
      <c r="K53" s="50">
        <f t="shared" si="2"/>
        <v>2949.6</v>
      </c>
      <c r="L53" s="50"/>
      <c r="M53" s="50">
        <v>0</v>
      </c>
      <c r="N53" s="50">
        <f t="shared" si="18"/>
        <v>0</v>
      </c>
      <c r="O53" s="50">
        <f t="shared" si="19"/>
        <v>0</v>
      </c>
      <c r="P53" s="50"/>
      <c r="Q53" s="50">
        <v>0</v>
      </c>
      <c r="R53" s="50">
        <f t="shared" si="20"/>
        <v>0</v>
      </c>
      <c r="S53" s="50">
        <f t="shared" si="21"/>
        <v>0</v>
      </c>
      <c r="T53" s="50">
        <v>0</v>
      </c>
      <c r="U53" s="50">
        <v>0</v>
      </c>
      <c r="V53" s="50">
        <f t="shared" si="22"/>
        <v>0</v>
      </c>
      <c r="W53" s="50">
        <f t="shared" si="23"/>
        <v>0</v>
      </c>
      <c r="X53" s="50">
        <v>1831873.5</v>
      </c>
      <c r="Y53" s="50">
        <v>2176647.39</v>
      </c>
      <c r="Z53" s="51">
        <f t="shared" si="24"/>
        <v>344773.89000000013</v>
      </c>
      <c r="AA53" s="50">
        <f t="shared" si="25"/>
        <v>2521421.2800000003</v>
      </c>
      <c r="AB53" s="50">
        <v>11638.23</v>
      </c>
      <c r="AC53" s="50">
        <v>7655.05</v>
      </c>
      <c r="AD53" s="51">
        <f t="shared" si="26"/>
        <v>-3983.1799999999994</v>
      </c>
      <c r="AE53" s="50">
        <f t="shared" si="27"/>
        <v>3671.8700000000008</v>
      </c>
      <c r="AF53" s="50">
        <v>0</v>
      </c>
      <c r="AG53" s="50">
        <v>0</v>
      </c>
      <c r="AH53" s="51">
        <f t="shared" si="28"/>
        <v>0</v>
      </c>
      <c r="AI53" s="50">
        <f t="shared" si="29"/>
        <v>0</v>
      </c>
      <c r="AJ53" s="50">
        <v>53.65</v>
      </c>
      <c r="AK53" s="50">
        <v>74.97</v>
      </c>
      <c r="AL53" s="51">
        <f t="shared" si="30"/>
        <v>21.32</v>
      </c>
      <c r="AM53" s="50">
        <f t="shared" si="31"/>
        <v>96.289999999999992</v>
      </c>
      <c r="AN53" s="50">
        <v>12256.11</v>
      </c>
      <c r="AO53" s="50">
        <v>13101.57</v>
      </c>
      <c r="AP53" s="51">
        <f t="shared" si="32"/>
        <v>845.45999999999913</v>
      </c>
      <c r="AQ53" s="50">
        <f t="shared" si="33"/>
        <v>13947.029999999999</v>
      </c>
      <c r="AR53" s="50">
        <v>7120.23</v>
      </c>
      <c r="AS53" s="50">
        <v>6711.54</v>
      </c>
      <c r="AT53" s="51">
        <f t="shared" si="34"/>
        <v>-408.6899999999996</v>
      </c>
      <c r="AU53" s="50">
        <f t="shared" si="35"/>
        <v>6302.85</v>
      </c>
      <c r="AV53" s="50">
        <v>0</v>
      </c>
      <c r="AW53" s="50">
        <v>0</v>
      </c>
      <c r="AX53" s="51">
        <f t="shared" si="36"/>
        <v>0</v>
      </c>
      <c r="AY53" s="50">
        <f t="shared" si="37"/>
        <v>0</v>
      </c>
      <c r="AZ53" s="50">
        <v>19162.95</v>
      </c>
      <c r="BA53" s="50">
        <v>24944.6</v>
      </c>
      <c r="BB53" s="51">
        <f t="shared" si="38"/>
        <v>5781.6499999999978</v>
      </c>
      <c r="BC53" s="50">
        <f t="shared" si="39"/>
        <v>30726.249999999996</v>
      </c>
      <c r="BD53" s="50">
        <v>-6357.19</v>
      </c>
      <c r="BE53" s="50">
        <v>-4900.8999999999996</v>
      </c>
      <c r="BF53" s="51">
        <f t="shared" si="40"/>
        <v>1456.29</v>
      </c>
      <c r="BG53" s="50">
        <f t="shared" si="41"/>
        <v>-3444.6099999999997</v>
      </c>
      <c r="BH53" s="50">
        <v>0</v>
      </c>
      <c r="BI53" s="50">
        <v>0</v>
      </c>
      <c r="BJ53" s="51">
        <f t="shared" si="42"/>
        <v>0</v>
      </c>
      <c r="BK53" s="50">
        <f t="shared" si="43"/>
        <v>0</v>
      </c>
      <c r="BL53" s="50">
        <v>218.63</v>
      </c>
      <c r="BM53" s="50">
        <v>1225.31</v>
      </c>
      <c r="BN53" s="51">
        <f t="shared" si="44"/>
        <v>1006.68</v>
      </c>
      <c r="BO53" s="50">
        <f t="shared" si="13"/>
        <v>2231.9899999999998</v>
      </c>
      <c r="BP53" s="50">
        <v>3710.98</v>
      </c>
      <c r="BQ53" s="50">
        <v>3420.51</v>
      </c>
      <c r="BR53" s="51">
        <f t="shared" si="45"/>
        <v>-290.4699999999998</v>
      </c>
      <c r="BS53" s="50">
        <f t="shared" si="46"/>
        <v>3130.0400000000004</v>
      </c>
    </row>
    <row r="54" spans="1:71" x14ac:dyDescent="0.2">
      <c r="A54" s="20" t="str">
        <f t="shared" si="0"/>
        <v>DOR</v>
      </c>
      <c r="B54" s="31" t="s">
        <v>62</v>
      </c>
      <c r="C54" s="20" t="str">
        <f t="shared" si="15"/>
        <v>DOR- REVENUE</v>
      </c>
      <c r="D54" s="50">
        <v>246.28</v>
      </c>
      <c r="E54" s="50">
        <v>0</v>
      </c>
      <c r="F54" s="50">
        <f t="shared" si="16"/>
        <v>-246.28</v>
      </c>
      <c r="G54" s="50">
        <f t="shared" ref="G54:G108" si="58">E54+F54</f>
        <v>-246.28</v>
      </c>
      <c r="H54" s="50">
        <v>38757.56</v>
      </c>
      <c r="I54" s="50">
        <v>51517.919999999998</v>
      </c>
      <c r="J54" s="51">
        <f t="shared" si="17"/>
        <v>12760.36</v>
      </c>
      <c r="K54" s="50">
        <f t="shared" ref="K54:K108" si="59">I54+J54</f>
        <v>64278.28</v>
      </c>
      <c r="L54" s="50"/>
      <c r="M54" s="50">
        <v>0</v>
      </c>
      <c r="N54" s="50">
        <f t="shared" si="18"/>
        <v>0</v>
      </c>
      <c r="O54" s="50">
        <f t="shared" si="19"/>
        <v>0</v>
      </c>
      <c r="P54" s="50"/>
      <c r="Q54" s="50">
        <v>0</v>
      </c>
      <c r="R54" s="50">
        <f t="shared" si="20"/>
        <v>0</v>
      </c>
      <c r="S54" s="50">
        <f t="shared" si="21"/>
        <v>0</v>
      </c>
      <c r="T54" s="50">
        <v>0</v>
      </c>
      <c r="U54" s="50">
        <v>0</v>
      </c>
      <c r="V54" s="50">
        <f t="shared" si="22"/>
        <v>0</v>
      </c>
      <c r="W54" s="50">
        <f t="shared" si="23"/>
        <v>0</v>
      </c>
      <c r="X54" s="50">
        <v>152380.92000000001</v>
      </c>
      <c r="Y54" s="50">
        <v>138913.34</v>
      </c>
      <c r="Z54" s="51">
        <f t="shared" si="24"/>
        <v>-13467.580000000016</v>
      </c>
      <c r="AA54" s="50">
        <f t="shared" si="25"/>
        <v>125445.75999999998</v>
      </c>
      <c r="AB54" s="50">
        <v>494519.62</v>
      </c>
      <c r="AC54" s="50">
        <v>365459.36</v>
      </c>
      <c r="AD54" s="51">
        <f t="shared" si="26"/>
        <v>-129060.26000000001</v>
      </c>
      <c r="AE54" s="50">
        <f t="shared" si="27"/>
        <v>236399.09999999998</v>
      </c>
      <c r="AF54" s="50">
        <v>0</v>
      </c>
      <c r="AG54" s="50">
        <v>0</v>
      </c>
      <c r="AH54" s="51">
        <f t="shared" si="28"/>
        <v>0</v>
      </c>
      <c r="AI54" s="50">
        <f t="shared" si="29"/>
        <v>0</v>
      </c>
      <c r="AJ54" s="50">
        <v>2483.15</v>
      </c>
      <c r="AK54" s="50">
        <v>3278.61</v>
      </c>
      <c r="AL54" s="51">
        <f t="shared" si="30"/>
        <v>795.46</v>
      </c>
      <c r="AM54" s="50">
        <f t="shared" si="31"/>
        <v>4074.07</v>
      </c>
      <c r="AN54" s="50">
        <v>154841.87</v>
      </c>
      <c r="AO54" s="50">
        <v>164827.26</v>
      </c>
      <c r="AP54" s="51">
        <f t="shared" si="32"/>
        <v>9985.390000000014</v>
      </c>
      <c r="AQ54" s="50">
        <f t="shared" si="33"/>
        <v>174812.65000000002</v>
      </c>
      <c r="AR54" s="50">
        <v>443922.54</v>
      </c>
      <c r="AS54" s="50">
        <v>377976.88</v>
      </c>
      <c r="AT54" s="51">
        <f t="shared" si="34"/>
        <v>-65945.659999999974</v>
      </c>
      <c r="AU54" s="50">
        <f t="shared" si="35"/>
        <v>312031.22000000003</v>
      </c>
      <c r="AV54" s="50">
        <v>0</v>
      </c>
      <c r="AW54" s="50">
        <v>0</v>
      </c>
      <c r="AX54" s="51">
        <f t="shared" si="36"/>
        <v>0</v>
      </c>
      <c r="AY54" s="50">
        <f t="shared" si="37"/>
        <v>0</v>
      </c>
      <c r="AZ54" s="50">
        <v>218755.13</v>
      </c>
      <c r="BA54" s="50">
        <v>303613.96999999997</v>
      </c>
      <c r="BB54" s="51">
        <f t="shared" si="38"/>
        <v>84858.839999999967</v>
      </c>
      <c r="BC54" s="50">
        <f t="shared" si="39"/>
        <v>388472.80999999994</v>
      </c>
      <c r="BD54" s="50">
        <v>-85822.77</v>
      </c>
      <c r="BE54" s="50">
        <v>-67180.960000000006</v>
      </c>
      <c r="BF54" s="51">
        <f t="shared" si="40"/>
        <v>18641.809999999998</v>
      </c>
      <c r="BG54" s="50">
        <f t="shared" si="41"/>
        <v>-48539.150000000009</v>
      </c>
      <c r="BH54" s="50">
        <v>1662.83</v>
      </c>
      <c r="BI54" s="50">
        <v>0</v>
      </c>
      <c r="BJ54" s="51">
        <f t="shared" si="42"/>
        <v>-1662.83</v>
      </c>
      <c r="BK54" s="50">
        <f t="shared" si="43"/>
        <v>-1662.83</v>
      </c>
      <c r="BL54" s="50">
        <v>2183.37</v>
      </c>
      <c r="BM54" s="50">
        <v>12233.9</v>
      </c>
      <c r="BN54" s="51">
        <f t="shared" si="44"/>
        <v>10050.529999999999</v>
      </c>
      <c r="BO54" s="50">
        <f t="shared" si="13"/>
        <v>22284.43</v>
      </c>
      <c r="BP54" s="50">
        <v>1251996.24</v>
      </c>
      <c r="BQ54" s="50">
        <v>97587.72</v>
      </c>
      <c r="BR54" s="51">
        <f t="shared" si="45"/>
        <v>-1154408.52</v>
      </c>
      <c r="BS54" s="50">
        <f t="shared" si="46"/>
        <v>-1056820.8</v>
      </c>
    </row>
    <row r="55" spans="1:71" ht="9.75" customHeight="1" x14ac:dyDescent="0.2">
      <c r="A55" s="20" t="str">
        <f t="shared" si="0"/>
        <v>DOS</v>
      </c>
      <c r="B55" s="31" t="s">
        <v>63</v>
      </c>
      <c r="C55" s="20" t="str">
        <f t="shared" si="15"/>
        <v>DOS- STANDARDS</v>
      </c>
      <c r="D55" s="50">
        <v>9150.31</v>
      </c>
      <c r="E55" s="50">
        <v>0</v>
      </c>
      <c r="F55" s="50">
        <f t="shared" si="16"/>
        <v>-9150.31</v>
      </c>
      <c r="G55" s="50">
        <f t="shared" si="58"/>
        <v>-9150.31</v>
      </c>
      <c r="H55" s="50">
        <v>220.92</v>
      </c>
      <c r="I55" s="50">
        <v>375.78</v>
      </c>
      <c r="J55" s="51">
        <f t="shared" si="17"/>
        <v>154.85999999999999</v>
      </c>
      <c r="K55" s="50">
        <f t="shared" si="59"/>
        <v>530.64</v>
      </c>
      <c r="L55" s="50"/>
      <c r="M55" s="50">
        <v>0</v>
      </c>
      <c r="N55" s="50">
        <f t="shared" si="18"/>
        <v>0</v>
      </c>
      <c r="O55" s="50">
        <f t="shared" si="19"/>
        <v>0</v>
      </c>
      <c r="P55" s="50"/>
      <c r="Q55" s="50">
        <v>0</v>
      </c>
      <c r="R55" s="50">
        <f t="shared" si="20"/>
        <v>0</v>
      </c>
      <c r="S55" s="50">
        <f t="shared" si="21"/>
        <v>0</v>
      </c>
      <c r="T55" s="50">
        <v>0</v>
      </c>
      <c r="U55" s="50">
        <v>0</v>
      </c>
      <c r="V55" s="50">
        <f t="shared" si="22"/>
        <v>0</v>
      </c>
      <c r="W55" s="50">
        <f t="shared" si="23"/>
        <v>0</v>
      </c>
      <c r="X55" s="50">
        <v>0</v>
      </c>
      <c r="Y55" s="50">
        <v>0</v>
      </c>
      <c r="Z55" s="51">
        <f t="shared" si="24"/>
        <v>0</v>
      </c>
      <c r="AA55" s="50">
        <f t="shared" si="25"/>
        <v>0</v>
      </c>
      <c r="AB55" s="50">
        <v>1345.18</v>
      </c>
      <c r="AC55" s="50">
        <v>1063.83</v>
      </c>
      <c r="AD55" s="51">
        <f t="shared" si="26"/>
        <v>-281.35000000000014</v>
      </c>
      <c r="AE55" s="50">
        <f t="shared" si="27"/>
        <v>782.47999999999979</v>
      </c>
      <c r="AF55" s="50">
        <v>0</v>
      </c>
      <c r="AG55" s="50">
        <v>0</v>
      </c>
      <c r="AH55" s="51">
        <f t="shared" si="28"/>
        <v>0</v>
      </c>
      <c r="AI55" s="50">
        <f t="shared" si="29"/>
        <v>0</v>
      </c>
      <c r="AJ55" s="50">
        <v>30.89</v>
      </c>
      <c r="AK55" s="50">
        <v>49.95</v>
      </c>
      <c r="AL55" s="51">
        <f t="shared" si="30"/>
        <v>19.060000000000002</v>
      </c>
      <c r="AM55" s="50">
        <f t="shared" si="31"/>
        <v>69.010000000000005</v>
      </c>
      <c r="AN55" s="50">
        <v>1468.01</v>
      </c>
      <c r="AO55" s="50">
        <v>1894.03</v>
      </c>
      <c r="AP55" s="51">
        <f t="shared" si="32"/>
        <v>426.02</v>
      </c>
      <c r="AQ55" s="50">
        <f t="shared" si="33"/>
        <v>2320.0500000000002</v>
      </c>
      <c r="AR55" s="50">
        <v>41321.660000000003</v>
      </c>
      <c r="AS55" s="50">
        <v>6711.54</v>
      </c>
      <c r="AT55" s="51">
        <f t="shared" si="34"/>
        <v>-34610.120000000003</v>
      </c>
      <c r="AU55" s="50">
        <f t="shared" si="35"/>
        <v>-27898.58</v>
      </c>
      <c r="AV55" s="50">
        <v>0</v>
      </c>
      <c r="AW55" s="50">
        <v>0</v>
      </c>
      <c r="AX55" s="51">
        <f t="shared" si="36"/>
        <v>0</v>
      </c>
      <c r="AY55" s="50">
        <f t="shared" si="37"/>
        <v>0</v>
      </c>
      <c r="AZ55" s="50">
        <v>2654.63</v>
      </c>
      <c r="BA55" s="50">
        <v>4382.68</v>
      </c>
      <c r="BB55" s="51">
        <f t="shared" si="38"/>
        <v>1728.0500000000002</v>
      </c>
      <c r="BC55" s="50">
        <f t="shared" si="39"/>
        <v>6110.7300000000005</v>
      </c>
      <c r="BD55" s="50">
        <v>-602.45000000000005</v>
      </c>
      <c r="BE55" s="50">
        <v>-150.19</v>
      </c>
      <c r="BF55" s="51">
        <f t="shared" si="40"/>
        <v>452.26000000000005</v>
      </c>
      <c r="BG55" s="50">
        <f t="shared" si="41"/>
        <v>302.07000000000005</v>
      </c>
      <c r="BH55" s="50">
        <v>7373.5</v>
      </c>
      <c r="BI55" s="50">
        <v>0</v>
      </c>
      <c r="BJ55" s="51">
        <f t="shared" si="42"/>
        <v>-7373.5</v>
      </c>
      <c r="BK55" s="50">
        <f t="shared" si="43"/>
        <v>-7373.5</v>
      </c>
      <c r="BL55" s="50">
        <v>2.8</v>
      </c>
      <c r="BM55" s="50">
        <v>15.81</v>
      </c>
      <c r="BN55" s="51">
        <f t="shared" si="44"/>
        <v>13.010000000000002</v>
      </c>
      <c r="BO55" s="50">
        <f t="shared" si="13"/>
        <v>28.82</v>
      </c>
      <c r="BP55" s="50">
        <v>508.79</v>
      </c>
      <c r="BQ55" s="50">
        <v>577.24</v>
      </c>
      <c r="BR55" s="51">
        <f t="shared" si="45"/>
        <v>68.449999999999989</v>
      </c>
      <c r="BS55" s="50">
        <f t="shared" si="46"/>
        <v>645.69000000000005</v>
      </c>
    </row>
    <row r="56" spans="1:71" x14ac:dyDescent="0.2">
      <c r="A56" s="20" t="str">
        <f t="shared" si="0"/>
        <v>DOT</v>
      </c>
      <c r="B56" s="31" t="s">
        <v>202</v>
      </c>
      <c r="C56" s="20" t="str">
        <f t="shared" si="15"/>
        <v>DOT-TRANSPORTATION</v>
      </c>
      <c r="D56" s="50">
        <v>0</v>
      </c>
      <c r="E56" s="50">
        <v>0</v>
      </c>
      <c r="F56" s="50">
        <f t="shared" si="16"/>
        <v>0</v>
      </c>
      <c r="G56" s="50">
        <f t="shared" si="58"/>
        <v>0</v>
      </c>
      <c r="H56" s="50">
        <v>224722.9</v>
      </c>
      <c r="I56" s="50">
        <v>303035.64</v>
      </c>
      <c r="J56" s="51">
        <f t="shared" si="17"/>
        <v>78312.74000000002</v>
      </c>
      <c r="K56" s="50">
        <f t="shared" si="59"/>
        <v>381348.38</v>
      </c>
      <c r="L56" s="50"/>
      <c r="M56" s="50">
        <v>0</v>
      </c>
      <c r="N56" s="50">
        <f t="shared" si="18"/>
        <v>0</v>
      </c>
      <c r="O56" s="50">
        <f t="shared" si="19"/>
        <v>0</v>
      </c>
      <c r="P56" s="50"/>
      <c r="Q56" s="50">
        <v>0</v>
      </c>
      <c r="R56" s="50">
        <f t="shared" si="20"/>
        <v>0</v>
      </c>
      <c r="S56" s="50">
        <f t="shared" si="21"/>
        <v>0</v>
      </c>
      <c r="T56" s="50">
        <v>0</v>
      </c>
      <c r="U56" s="50">
        <v>0</v>
      </c>
      <c r="V56" s="50">
        <f t="shared" si="22"/>
        <v>0</v>
      </c>
      <c r="W56" s="50">
        <f t="shared" si="23"/>
        <v>0</v>
      </c>
      <c r="X56" s="50">
        <v>704476.21</v>
      </c>
      <c r="Y56" s="50">
        <v>647155.43999999994</v>
      </c>
      <c r="Z56" s="51">
        <f t="shared" si="24"/>
        <v>-57320.770000000019</v>
      </c>
      <c r="AA56" s="50">
        <f t="shared" si="25"/>
        <v>589834.66999999993</v>
      </c>
      <c r="AB56" s="50">
        <v>561662.46</v>
      </c>
      <c r="AC56" s="50">
        <v>419695.19</v>
      </c>
      <c r="AD56" s="51">
        <f t="shared" si="26"/>
        <v>-141967.26999999996</v>
      </c>
      <c r="AE56" s="50">
        <f t="shared" si="27"/>
        <v>277727.92000000004</v>
      </c>
      <c r="AF56" s="50">
        <v>0</v>
      </c>
      <c r="AG56" s="50">
        <v>0</v>
      </c>
      <c r="AH56" s="51">
        <f t="shared" si="28"/>
        <v>0</v>
      </c>
      <c r="AI56" s="50">
        <f t="shared" si="29"/>
        <v>0</v>
      </c>
      <c r="AJ56" s="50">
        <v>4408.5600000000004</v>
      </c>
      <c r="AK56" s="50">
        <v>6279.1</v>
      </c>
      <c r="AL56" s="51">
        <f t="shared" si="30"/>
        <v>1870.54</v>
      </c>
      <c r="AM56" s="50">
        <f t="shared" si="31"/>
        <v>8149.64</v>
      </c>
      <c r="AN56" s="50">
        <v>558750.59</v>
      </c>
      <c r="AO56" s="50">
        <v>675731.39</v>
      </c>
      <c r="AP56" s="51">
        <f t="shared" si="32"/>
        <v>116980.80000000005</v>
      </c>
      <c r="AQ56" s="50">
        <f t="shared" si="33"/>
        <v>792712.19000000006</v>
      </c>
      <c r="AR56" s="50">
        <v>170888.09</v>
      </c>
      <c r="AS56" s="50">
        <v>182187.15</v>
      </c>
      <c r="AT56" s="51">
        <f t="shared" si="34"/>
        <v>11299.059999999998</v>
      </c>
      <c r="AU56" s="50">
        <f t="shared" si="35"/>
        <v>193486.21</v>
      </c>
      <c r="AV56" s="50">
        <v>0</v>
      </c>
      <c r="AW56" s="50">
        <v>0</v>
      </c>
      <c r="AX56" s="51">
        <f t="shared" si="36"/>
        <v>0</v>
      </c>
      <c r="AY56" s="50">
        <f t="shared" si="37"/>
        <v>0</v>
      </c>
      <c r="AZ56" s="50">
        <v>617099.64</v>
      </c>
      <c r="BA56" s="50">
        <v>895224.41</v>
      </c>
      <c r="BB56" s="51">
        <f t="shared" si="38"/>
        <v>278124.77</v>
      </c>
      <c r="BC56" s="50">
        <f t="shared" si="39"/>
        <v>1173349.1800000002</v>
      </c>
      <c r="BD56" s="50">
        <v>-315388.51</v>
      </c>
      <c r="BE56" s="50">
        <v>-435262.96</v>
      </c>
      <c r="BF56" s="51">
        <f t="shared" si="40"/>
        <v>-119874.45000000001</v>
      </c>
      <c r="BG56" s="50">
        <f t="shared" si="41"/>
        <v>-555137.41</v>
      </c>
      <c r="BH56" s="50">
        <v>0</v>
      </c>
      <c r="BI56" s="50">
        <v>0</v>
      </c>
      <c r="BJ56" s="51">
        <f t="shared" si="42"/>
        <v>0</v>
      </c>
      <c r="BK56" s="50">
        <f t="shared" si="43"/>
        <v>0</v>
      </c>
      <c r="BL56" s="50">
        <v>127537.69</v>
      </c>
      <c r="BM56" s="50">
        <v>714606.69</v>
      </c>
      <c r="BN56" s="51">
        <f t="shared" si="44"/>
        <v>587069</v>
      </c>
      <c r="BO56" s="50">
        <f t="shared" si="13"/>
        <v>1301675.69</v>
      </c>
      <c r="BP56" s="50">
        <v>1082895.77</v>
      </c>
      <c r="BQ56" s="50">
        <v>1060545.99</v>
      </c>
      <c r="BR56" s="51">
        <f t="shared" si="45"/>
        <v>-22349.780000000028</v>
      </c>
      <c r="BS56" s="50">
        <f t="shared" si="46"/>
        <v>1038196.21</v>
      </c>
    </row>
    <row r="57" spans="1:71" x14ac:dyDescent="0.2">
      <c r="A57" s="20" t="str">
        <f t="shared" si="0"/>
        <v>DPH</v>
      </c>
      <c r="B57" s="31" t="s">
        <v>64</v>
      </c>
      <c r="C57" s="20" t="str">
        <f t="shared" si="15"/>
        <v>DPH- PUBLIC HEALTH</v>
      </c>
      <c r="D57" s="50">
        <v>3931.94</v>
      </c>
      <c r="E57" s="50">
        <v>0</v>
      </c>
      <c r="F57" s="50">
        <f t="shared" si="16"/>
        <v>-3931.94</v>
      </c>
      <c r="G57" s="50">
        <f t="shared" si="58"/>
        <v>-3931.94</v>
      </c>
      <c r="H57" s="50">
        <v>78221.740000000005</v>
      </c>
      <c r="I57" s="50">
        <v>107776.27</v>
      </c>
      <c r="J57" s="51">
        <f t="shared" si="17"/>
        <v>29554.53</v>
      </c>
      <c r="K57" s="50">
        <f t="shared" si="59"/>
        <v>137330.79999999999</v>
      </c>
      <c r="L57" s="50"/>
      <c r="M57" s="50">
        <v>0</v>
      </c>
      <c r="N57" s="50">
        <f t="shared" si="18"/>
        <v>0</v>
      </c>
      <c r="O57" s="50">
        <f t="shared" si="19"/>
        <v>0</v>
      </c>
      <c r="P57" s="50"/>
      <c r="Q57" s="50">
        <v>0</v>
      </c>
      <c r="R57" s="50">
        <f t="shared" si="20"/>
        <v>0</v>
      </c>
      <c r="S57" s="50">
        <f t="shared" si="21"/>
        <v>0</v>
      </c>
      <c r="T57" s="50">
        <v>0</v>
      </c>
      <c r="U57" s="50">
        <v>0</v>
      </c>
      <c r="V57" s="50">
        <f t="shared" si="22"/>
        <v>0</v>
      </c>
      <c r="W57" s="50">
        <f t="shared" si="23"/>
        <v>0</v>
      </c>
      <c r="X57" s="50">
        <v>185921.3</v>
      </c>
      <c r="Y57" s="50">
        <v>174361.13</v>
      </c>
      <c r="Z57" s="51">
        <f t="shared" si="24"/>
        <v>-11560.169999999984</v>
      </c>
      <c r="AA57" s="50">
        <f t="shared" si="25"/>
        <v>162800.96000000002</v>
      </c>
      <c r="AB57" s="50">
        <v>918089.73</v>
      </c>
      <c r="AC57" s="50">
        <v>586388.63</v>
      </c>
      <c r="AD57" s="51">
        <f t="shared" si="26"/>
        <v>-331701.09999999998</v>
      </c>
      <c r="AE57" s="50">
        <f t="shared" si="27"/>
        <v>254687.53000000003</v>
      </c>
      <c r="AF57" s="50">
        <v>0</v>
      </c>
      <c r="AG57" s="50">
        <v>0</v>
      </c>
      <c r="AH57" s="51">
        <f t="shared" si="28"/>
        <v>0</v>
      </c>
      <c r="AI57" s="50">
        <f t="shared" si="29"/>
        <v>0</v>
      </c>
      <c r="AJ57" s="50">
        <v>3496.77</v>
      </c>
      <c r="AK57" s="50">
        <v>4882.78</v>
      </c>
      <c r="AL57" s="51">
        <f t="shared" si="30"/>
        <v>1386.0099999999998</v>
      </c>
      <c r="AM57" s="50">
        <f t="shared" si="31"/>
        <v>6268.7899999999991</v>
      </c>
      <c r="AN57" s="50">
        <v>862699.33</v>
      </c>
      <c r="AO57" s="50">
        <v>902067.13</v>
      </c>
      <c r="AP57" s="51">
        <f t="shared" si="32"/>
        <v>39367.800000000047</v>
      </c>
      <c r="AQ57" s="50">
        <f t="shared" si="33"/>
        <v>941434.93</v>
      </c>
      <c r="AR57" s="50">
        <v>371032.36</v>
      </c>
      <c r="AS57" s="50">
        <v>356743.98</v>
      </c>
      <c r="AT57" s="51">
        <f t="shared" si="34"/>
        <v>-14288.380000000005</v>
      </c>
      <c r="AU57" s="50">
        <f t="shared" si="35"/>
        <v>342455.6</v>
      </c>
      <c r="AV57" s="50">
        <v>0</v>
      </c>
      <c r="AW57" s="50">
        <v>0</v>
      </c>
      <c r="AX57" s="51">
        <f t="shared" si="36"/>
        <v>0</v>
      </c>
      <c r="AY57" s="50">
        <f t="shared" si="37"/>
        <v>0</v>
      </c>
      <c r="AZ57" s="50">
        <v>498846.92</v>
      </c>
      <c r="BA57" s="50">
        <v>688543.54</v>
      </c>
      <c r="BB57" s="51">
        <f t="shared" si="38"/>
        <v>189696.62000000005</v>
      </c>
      <c r="BC57" s="50">
        <f t="shared" si="39"/>
        <v>878240.16000000015</v>
      </c>
      <c r="BD57" s="50">
        <v>-216139.25</v>
      </c>
      <c r="BE57" s="50">
        <v>-247361.31</v>
      </c>
      <c r="BF57" s="51">
        <f t="shared" si="40"/>
        <v>-31222.059999999998</v>
      </c>
      <c r="BG57" s="50">
        <f t="shared" si="41"/>
        <v>-278583.37</v>
      </c>
      <c r="BH57" s="50">
        <v>3168.37</v>
      </c>
      <c r="BI57" s="50">
        <v>0</v>
      </c>
      <c r="BJ57" s="51">
        <f t="shared" si="42"/>
        <v>-3168.37</v>
      </c>
      <c r="BK57" s="50">
        <f t="shared" si="43"/>
        <v>-3168.37</v>
      </c>
      <c r="BL57" s="50">
        <v>84471.18</v>
      </c>
      <c r="BM57" s="50">
        <v>473300.64</v>
      </c>
      <c r="BN57" s="51">
        <f t="shared" si="44"/>
        <v>388829.46</v>
      </c>
      <c r="BO57" s="50">
        <f t="shared" si="13"/>
        <v>862130.10000000009</v>
      </c>
      <c r="BP57" s="50">
        <v>132814.93</v>
      </c>
      <c r="BQ57" s="50">
        <v>122629.9</v>
      </c>
      <c r="BR57" s="51">
        <f t="shared" si="45"/>
        <v>-10185.029999999999</v>
      </c>
      <c r="BS57" s="50">
        <f t="shared" si="46"/>
        <v>112444.87</v>
      </c>
    </row>
    <row r="58" spans="1:71" x14ac:dyDescent="0.2">
      <c r="A58" s="20" t="str">
        <f t="shared" si="0"/>
        <v>DPS</v>
      </c>
      <c r="B58" s="31" t="s">
        <v>65</v>
      </c>
      <c r="C58" s="20" t="str">
        <f t="shared" si="15"/>
        <v>DPS- PUBLIC SAFETY</v>
      </c>
      <c r="D58" s="50">
        <v>34759.68</v>
      </c>
      <c r="E58" s="50">
        <v>40206.51</v>
      </c>
      <c r="F58" s="50">
        <f t="shared" si="16"/>
        <v>5446.8300000000017</v>
      </c>
      <c r="G58" s="50">
        <f t="shared" si="58"/>
        <v>45653.340000000004</v>
      </c>
      <c r="H58" s="50">
        <v>0</v>
      </c>
      <c r="I58" s="50">
        <v>0</v>
      </c>
      <c r="J58" s="51">
        <f t="shared" si="17"/>
        <v>0</v>
      </c>
      <c r="K58" s="50">
        <f t="shared" si="59"/>
        <v>0</v>
      </c>
      <c r="L58" s="50"/>
      <c r="M58" s="50">
        <v>0</v>
      </c>
      <c r="N58" s="50">
        <f t="shared" si="18"/>
        <v>0</v>
      </c>
      <c r="O58" s="50">
        <f t="shared" si="19"/>
        <v>0</v>
      </c>
      <c r="P58" s="50"/>
      <c r="Q58" s="50">
        <v>0</v>
      </c>
      <c r="R58" s="50">
        <f t="shared" si="20"/>
        <v>0</v>
      </c>
      <c r="S58" s="50">
        <f t="shared" si="21"/>
        <v>0</v>
      </c>
      <c r="T58" s="50">
        <v>0</v>
      </c>
      <c r="U58" s="50">
        <v>0</v>
      </c>
      <c r="V58" s="50">
        <f t="shared" si="22"/>
        <v>0</v>
      </c>
      <c r="W58" s="50">
        <f t="shared" si="23"/>
        <v>0</v>
      </c>
      <c r="X58" s="50">
        <v>44105.73</v>
      </c>
      <c r="Y58" s="50">
        <v>23958.57</v>
      </c>
      <c r="Z58" s="51">
        <f t="shared" si="24"/>
        <v>-20147.160000000003</v>
      </c>
      <c r="AA58" s="50">
        <f t="shared" si="25"/>
        <v>3811.4099999999962</v>
      </c>
      <c r="AB58" s="50">
        <v>0</v>
      </c>
      <c r="AC58" s="50">
        <v>0</v>
      </c>
      <c r="AD58" s="51">
        <f t="shared" si="26"/>
        <v>0</v>
      </c>
      <c r="AE58" s="50">
        <f t="shared" si="27"/>
        <v>0</v>
      </c>
      <c r="AF58" s="50">
        <v>0</v>
      </c>
      <c r="AG58" s="50">
        <v>0</v>
      </c>
      <c r="AH58" s="51">
        <f t="shared" si="28"/>
        <v>0</v>
      </c>
      <c r="AI58" s="50">
        <f t="shared" si="29"/>
        <v>0</v>
      </c>
      <c r="AJ58" s="50">
        <v>0</v>
      </c>
      <c r="AK58" s="50">
        <v>0</v>
      </c>
      <c r="AL58" s="51">
        <f t="shared" si="30"/>
        <v>0</v>
      </c>
      <c r="AM58" s="50">
        <f t="shared" si="31"/>
        <v>0</v>
      </c>
      <c r="AN58" s="50">
        <v>0</v>
      </c>
      <c r="AO58" s="50">
        <v>0</v>
      </c>
      <c r="AP58" s="51">
        <f t="shared" si="32"/>
        <v>0</v>
      </c>
      <c r="AQ58" s="50">
        <f t="shared" si="33"/>
        <v>0</v>
      </c>
      <c r="AR58" s="50">
        <v>129922.91</v>
      </c>
      <c r="AS58" s="50">
        <v>234116.42</v>
      </c>
      <c r="AT58" s="51">
        <f t="shared" si="34"/>
        <v>104193.51000000001</v>
      </c>
      <c r="AU58" s="50">
        <f t="shared" si="35"/>
        <v>338309.93000000005</v>
      </c>
      <c r="AV58" s="50">
        <v>0</v>
      </c>
      <c r="AW58" s="50">
        <v>0</v>
      </c>
      <c r="AX58" s="51">
        <f t="shared" si="36"/>
        <v>0</v>
      </c>
      <c r="AY58" s="50">
        <f t="shared" si="37"/>
        <v>0</v>
      </c>
      <c r="AZ58" s="50">
        <v>0</v>
      </c>
      <c r="BA58" s="50">
        <v>0</v>
      </c>
      <c r="BB58" s="51">
        <f t="shared" si="38"/>
        <v>0</v>
      </c>
      <c r="BC58" s="50">
        <f t="shared" si="39"/>
        <v>0</v>
      </c>
      <c r="BD58" s="50">
        <v>0</v>
      </c>
      <c r="BE58" s="50">
        <v>0</v>
      </c>
      <c r="BF58" s="51">
        <f t="shared" si="40"/>
        <v>0</v>
      </c>
      <c r="BG58" s="50">
        <f t="shared" si="41"/>
        <v>0</v>
      </c>
      <c r="BH58" s="50">
        <v>28010.5</v>
      </c>
      <c r="BI58" s="50">
        <v>31140.42</v>
      </c>
      <c r="BJ58" s="51">
        <f t="shared" si="42"/>
        <v>3129.9199999999983</v>
      </c>
      <c r="BK58" s="50">
        <f t="shared" si="43"/>
        <v>34270.339999999997</v>
      </c>
      <c r="BL58" s="50">
        <v>0</v>
      </c>
      <c r="BM58" s="50">
        <v>0</v>
      </c>
      <c r="BN58" s="51">
        <f t="shared" si="44"/>
        <v>0</v>
      </c>
      <c r="BO58" s="50">
        <f t="shared" si="13"/>
        <v>0</v>
      </c>
      <c r="BP58" s="50">
        <v>0</v>
      </c>
      <c r="BQ58" s="50">
        <v>0</v>
      </c>
      <c r="BR58" s="51">
        <f t="shared" si="45"/>
        <v>0</v>
      </c>
      <c r="BS58" s="50">
        <f t="shared" si="46"/>
        <v>0</v>
      </c>
    </row>
    <row r="59" spans="1:71" x14ac:dyDescent="0.2">
      <c r="A59" s="20" t="str">
        <f t="shared" si="0"/>
        <v>DPU</v>
      </c>
      <c r="B59" s="31" t="s">
        <v>66</v>
      </c>
      <c r="C59" s="20" t="str">
        <f t="shared" si="15"/>
        <v>DPU- PUBLIC UTILITIES</v>
      </c>
      <c r="D59" s="50">
        <v>0</v>
      </c>
      <c r="E59" s="50">
        <v>0</v>
      </c>
      <c r="F59" s="50">
        <f t="shared" si="16"/>
        <v>0</v>
      </c>
      <c r="G59" s="50">
        <f t="shared" si="58"/>
        <v>0</v>
      </c>
      <c r="H59" s="50">
        <v>1176.47</v>
      </c>
      <c r="I59" s="50">
        <v>1561.63</v>
      </c>
      <c r="J59" s="51">
        <f t="shared" si="17"/>
        <v>385.16000000000008</v>
      </c>
      <c r="K59" s="50">
        <f t="shared" si="59"/>
        <v>1946.7900000000002</v>
      </c>
      <c r="L59" s="50"/>
      <c r="M59" s="50">
        <v>0</v>
      </c>
      <c r="N59" s="50">
        <f t="shared" si="18"/>
        <v>0</v>
      </c>
      <c r="O59" s="50">
        <f t="shared" si="19"/>
        <v>0</v>
      </c>
      <c r="P59" s="50"/>
      <c r="Q59" s="50">
        <v>0</v>
      </c>
      <c r="R59" s="50">
        <f t="shared" si="20"/>
        <v>0</v>
      </c>
      <c r="S59" s="50">
        <f t="shared" si="21"/>
        <v>0</v>
      </c>
      <c r="T59" s="50">
        <v>0</v>
      </c>
      <c r="U59" s="50">
        <v>0</v>
      </c>
      <c r="V59" s="50">
        <f t="shared" si="22"/>
        <v>0</v>
      </c>
      <c r="W59" s="50">
        <f t="shared" si="23"/>
        <v>0</v>
      </c>
      <c r="X59" s="50">
        <v>1433917.28</v>
      </c>
      <c r="Y59" s="50">
        <v>1718893.3</v>
      </c>
      <c r="Z59" s="51">
        <f t="shared" si="24"/>
        <v>284976.02</v>
      </c>
      <c r="AA59" s="50">
        <f t="shared" si="25"/>
        <v>2003869.32</v>
      </c>
      <c r="AB59" s="50">
        <v>18855.439999999999</v>
      </c>
      <c r="AC59" s="50">
        <v>12741.59</v>
      </c>
      <c r="AD59" s="51">
        <f t="shared" si="26"/>
        <v>-6113.8499999999985</v>
      </c>
      <c r="AE59" s="50">
        <f t="shared" si="27"/>
        <v>6627.7400000000016</v>
      </c>
      <c r="AF59" s="50">
        <v>0</v>
      </c>
      <c r="AG59" s="50">
        <v>0</v>
      </c>
      <c r="AH59" s="51">
        <f t="shared" si="28"/>
        <v>0</v>
      </c>
      <c r="AI59" s="50">
        <f t="shared" si="29"/>
        <v>0</v>
      </c>
      <c r="AJ59" s="50">
        <v>260.16000000000003</v>
      </c>
      <c r="AK59" s="50">
        <v>353.42</v>
      </c>
      <c r="AL59" s="51">
        <f t="shared" si="30"/>
        <v>93.259999999999991</v>
      </c>
      <c r="AM59" s="50">
        <f t="shared" si="31"/>
        <v>446.68</v>
      </c>
      <c r="AN59" s="50">
        <v>19694.669999999998</v>
      </c>
      <c r="AO59" s="50">
        <v>21593.73</v>
      </c>
      <c r="AP59" s="51">
        <f t="shared" si="32"/>
        <v>1899.0600000000013</v>
      </c>
      <c r="AQ59" s="50">
        <f t="shared" si="33"/>
        <v>23492.79</v>
      </c>
      <c r="AR59" s="50">
        <v>7120.23</v>
      </c>
      <c r="AS59" s="50">
        <v>6711.54</v>
      </c>
      <c r="AT59" s="51">
        <f t="shared" si="34"/>
        <v>-408.6899999999996</v>
      </c>
      <c r="AU59" s="50">
        <f t="shared" si="35"/>
        <v>6302.85</v>
      </c>
      <c r="AV59" s="50">
        <v>0</v>
      </c>
      <c r="AW59" s="50">
        <v>0</v>
      </c>
      <c r="AX59" s="51">
        <f t="shared" si="36"/>
        <v>0</v>
      </c>
      <c r="AY59" s="50">
        <f t="shared" si="37"/>
        <v>0</v>
      </c>
      <c r="AZ59" s="50">
        <v>28320.6</v>
      </c>
      <c r="BA59" s="50">
        <v>38470.03</v>
      </c>
      <c r="BB59" s="51">
        <f t="shared" si="38"/>
        <v>10149.43</v>
      </c>
      <c r="BC59" s="50">
        <f t="shared" si="39"/>
        <v>48619.46</v>
      </c>
      <c r="BD59" s="50">
        <v>-12763.62</v>
      </c>
      <c r="BE59" s="50">
        <v>-9113.14</v>
      </c>
      <c r="BF59" s="51">
        <f t="shared" si="40"/>
        <v>3650.4800000000014</v>
      </c>
      <c r="BG59" s="50">
        <f t="shared" si="41"/>
        <v>-5462.659999999998</v>
      </c>
      <c r="BH59" s="50">
        <v>0</v>
      </c>
      <c r="BI59" s="50">
        <v>0</v>
      </c>
      <c r="BJ59" s="51">
        <f t="shared" si="42"/>
        <v>0</v>
      </c>
      <c r="BK59" s="50">
        <f t="shared" si="43"/>
        <v>0</v>
      </c>
      <c r="BL59" s="50">
        <v>91.2</v>
      </c>
      <c r="BM59" s="50">
        <v>511.13</v>
      </c>
      <c r="BN59" s="51">
        <f t="shared" si="44"/>
        <v>419.93</v>
      </c>
      <c r="BO59" s="50">
        <f t="shared" si="13"/>
        <v>931.06</v>
      </c>
      <c r="BP59" s="50">
        <v>5761.74</v>
      </c>
      <c r="BQ59" s="50">
        <v>5395.48</v>
      </c>
      <c r="BR59" s="51">
        <f t="shared" si="45"/>
        <v>-366.26000000000022</v>
      </c>
      <c r="BS59" s="50">
        <f t="shared" si="46"/>
        <v>5029.2199999999993</v>
      </c>
    </row>
    <row r="60" spans="1:71" x14ac:dyDescent="0.2">
      <c r="A60" s="20" t="str">
        <f t="shared" si="0"/>
        <v>DPW</v>
      </c>
      <c r="B60" s="31" t="s">
        <v>67</v>
      </c>
      <c r="C60" s="20" t="str">
        <f t="shared" si="15"/>
        <v>DPW-MASS HIGHWAY DEPT</v>
      </c>
      <c r="D60" s="50">
        <v>0</v>
      </c>
      <c r="E60" s="50">
        <v>0</v>
      </c>
      <c r="F60" s="50">
        <f t="shared" si="16"/>
        <v>0</v>
      </c>
      <c r="G60" s="50">
        <f>E60+F60</f>
        <v>0</v>
      </c>
      <c r="H60" s="50">
        <v>71.959999999999994</v>
      </c>
      <c r="I60" s="50">
        <v>52.58</v>
      </c>
      <c r="J60" s="51">
        <f t="shared" si="17"/>
        <v>-19.379999999999995</v>
      </c>
      <c r="K60" s="50">
        <f>I60+J60</f>
        <v>33.200000000000003</v>
      </c>
      <c r="L60" s="50"/>
      <c r="M60" s="50">
        <v>0</v>
      </c>
      <c r="N60" s="50">
        <f t="shared" si="18"/>
        <v>0</v>
      </c>
      <c r="O60" s="50">
        <f t="shared" si="19"/>
        <v>0</v>
      </c>
      <c r="P60" s="50"/>
      <c r="Q60" s="50">
        <v>0</v>
      </c>
      <c r="R60" s="50">
        <f t="shared" si="20"/>
        <v>0</v>
      </c>
      <c r="S60" s="50">
        <f t="shared" si="21"/>
        <v>0</v>
      </c>
      <c r="T60" s="50">
        <v>0</v>
      </c>
      <c r="U60" s="50">
        <v>0</v>
      </c>
      <c r="V60" s="50">
        <f t="shared" si="22"/>
        <v>0</v>
      </c>
      <c r="W60" s="50">
        <f t="shared" si="23"/>
        <v>0</v>
      </c>
      <c r="X60" s="50">
        <v>0</v>
      </c>
      <c r="Y60" s="50">
        <v>0</v>
      </c>
      <c r="Z60" s="51">
        <f t="shared" si="24"/>
        <v>0</v>
      </c>
      <c r="AA60" s="50">
        <f t="shared" si="25"/>
        <v>0</v>
      </c>
      <c r="AB60" s="50">
        <v>0</v>
      </c>
      <c r="AC60" s="50">
        <v>0</v>
      </c>
      <c r="AD60" s="51">
        <f t="shared" si="26"/>
        <v>0</v>
      </c>
      <c r="AE60" s="50">
        <f t="shared" si="27"/>
        <v>0</v>
      </c>
      <c r="AF60" s="50">
        <v>0</v>
      </c>
      <c r="AG60" s="50">
        <v>0</v>
      </c>
      <c r="AH60" s="51">
        <f t="shared" si="28"/>
        <v>0</v>
      </c>
      <c r="AI60" s="50">
        <f t="shared" si="29"/>
        <v>0</v>
      </c>
      <c r="AJ60" s="50">
        <v>0</v>
      </c>
      <c r="AK60" s="50">
        <v>0</v>
      </c>
      <c r="AL60" s="51">
        <f t="shared" si="30"/>
        <v>0</v>
      </c>
      <c r="AM60" s="50">
        <f t="shared" si="31"/>
        <v>0</v>
      </c>
      <c r="AN60" s="50">
        <v>0</v>
      </c>
      <c r="AO60" s="50">
        <v>0</v>
      </c>
      <c r="AP60" s="51">
        <f t="shared" si="32"/>
        <v>0</v>
      </c>
      <c r="AQ60" s="50">
        <f t="shared" si="33"/>
        <v>0</v>
      </c>
      <c r="AR60" s="50">
        <v>0</v>
      </c>
      <c r="AS60" s="50">
        <v>0</v>
      </c>
      <c r="AT60" s="51">
        <f t="shared" si="34"/>
        <v>0</v>
      </c>
      <c r="AU60" s="50">
        <f t="shared" si="35"/>
        <v>0</v>
      </c>
      <c r="AV60" s="50">
        <v>0</v>
      </c>
      <c r="AW60" s="50">
        <v>0</v>
      </c>
      <c r="AX60" s="51">
        <f t="shared" si="36"/>
        <v>0</v>
      </c>
      <c r="AY60" s="50">
        <f t="shared" si="37"/>
        <v>0</v>
      </c>
      <c r="AZ60" s="50">
        <v>0</v>
      </c>
      <c r="BA60" s="50">
        <v>0</v>
      </c>
      <c r="BB60" s="51">
        <f t="shared" si="38"/>
        <v>0</v>
      </c>
      <c r="BC60" s="50">
        <f t="shared" si="39"/>
        <v>0</v>
      </c>
      <c r="BD60" s="50">
        <v>0</v>
      </c>
      <c r="BE60" s="50">
        <v>0</v>
      </c>
      <c r="BF60" s="51">
        <f t="shared" si="40"/>
        <v>0</v>
      </c>
      <c r="BG60" s="50">
        <f t="shared" si="41"/>
        <v>0</v>
      </c>
      <c r="BH60" s="50">
        <v>0</v>
      </c>
      <c r="BI60" s="50">
        <v>0</v>
      </c>
      <c r="BJ60" s="51">
        <f t="shared" si="42"/>
        <v>0</v>
      </c>
      <c r="BK60" s="50">
        <f t="shared" si="43"/>
        <v>0</v>
      </c>
      <c r="BL60" s="50">
        <v>0</v>
      </c>
      <c r="BM60" s="50">
        <v>0</v>
      </c>
      <c r="BN60" s="51">
        <f t="shared" si="44"/>
        <v>0</v>
      </c>
      <c r="BO60" s="50">
        <f t="shared" si="13"/>
        <v>0</v>
      </c>
      <c r="BP60" s="50">
        <v>0</v>
      </c>
      <c r="BQ60" s="50">
        <v>0</v>
      </c>
      <c r="BR60" s="51">
        <f t="shared" si="45"/>
        <v>0</v>
      </c>
      <c r="BS60" s="50">
        <f t="shared" si="46"/>
        <v>0</v>
      </c>
    </row>
    <row r="61" spans="1:71" x14ac:dyDescent="0.2">
      <c r="A61" s="20" t="str">
        <f t="shared" si="0"/>
        <v>DSS</v>
      </c>
      <c r="B61" s="31" t="s">
        <v>68</v>
      </c>
      <c r="C61" s="20" t="str">
        <f t="shared" si="15"/>
        <v>DSS- SOCIAL SERVICES</v>
      </c>
      <c r="D61" s="50">
        <v>0</v>
      </c>
      <c r="E61" s="50">
        <v>0</v>
      </c>
      <c r="F61" s="50">
        <f t="shared" si="16"/>
        <v>0</v>
      </c>
      <c r="G61" s="50">
        <f t="shared" si="58"/>
        <v>0</v>
      </c>
      <c r="H61" s="50">
        <v>281358.93</v>
      </c>
      <c r="I61" s="50">
        <v>411851.1</v>
      </c>
      <c r="J61" s="51">
        <f t="shared" si="17"/>
        <v>130492.16999999998</v>
      </c>
      <c r="K61" s="50">
        <f t="shared" si="59"/>
        <v>542343.27</v>
      </c>
      <c r="L61" s="50"/>
      <c r="M61" s="50">
        <v>0</v>
      </c>
      <c r="N61" s="50">
        <f t="shared" si="18"/>
        <v>0</v>
      </c>
      <c r="O61" s="50">
        <f t="shared" si="19"/>
        <v>0</v>
      </c>
      <c r="P61" s="50"/>
      <c r="Q61" s="50">
        <v>0</v>
      </c>
      <c r="R61" s="50">
        <f t="shared" si="20"/>
        <v>0</v>
      </c>
      <c r="S61" s="50">
        <f t="shared" si="21"/>
        <v>0</v>
      </c>
      <c r="T61" s="50">
        <v>0</v>
      </c>
      <c r="U61" s="50">
        <v>0</v>
      </c>
      <c r="V61" s="50">
        <f t="shared" si="22"/>
        <v>0</v>
      </c>
      <c r="W61" s="50">
        <f t="shared" si="23"/>
        <v>0</v>
      </c>
      <c r="X61" s="50">
        <v>0</v>
      </c>
      <c r="Y61" s="50">
        <v>3422.61</v>
      </c>
      <c r="Z61" s="51">
        <f t="shared" si="24"/>
        <v>3422.61</v>
      </c>
      <c r="AA61" s="50">
        <f t="shared" si="25"/>
        <v>6845.22</v>
      </c>
      <c r="AB61" s="50">
        <v>786449.08</v>
      </c>
      <c r="AC61" s="50">
        <v>556992.97</v>
      </c>
      <c r="AD61" s="51">
        <f t="shared" si="26"/>
        <v>-229456.11</v>
      </c>
      <c r="AE61" s="50">
        <f t="shared" si="27"/>
        <v>327536.86</v>
      </c>
      <c r="AF61" s="50">
        <v>0</v>
      </c>
      <c r="AG61" s="50">
        <v>0</v>
      </c>
      <c r="AH61" s="51">
        <f t="shared" si="28"/>
        <v>0</v>
      </c>
      <c r="AI61" s="50">
        <f t="shared" si="29"/>
        <v>0</v>
      </c>
      <c r="AJ61" s="50">
        <v>8664.2099999999991</v>
      </c>
      <c r="AK61" s="50">
        <v>11087.38</v>
      </c>
      <c r="AL61" s="51">
        <f t="shared" si="30"/>
        <v>2423.17</v>
      </c>
      <c r="AM61" s="50">
        <f t="shared" si="31"/>
        <v>13510.55</v>
      </c>
      <c r="AN61" s="50">
        <v>766531.55</v>
      </c>
      <c r="AO61" s="50">
        <v>878425.76</v>
      </c>
      <c r="AP61" s="51">
        <f t="shared" si="32"/>
        <v>111894.20999999996</v>
      </c>
      <c r="AQ61" s="50">
        <f t="shared" si="33"/>
        <v>990319.97</v>
      </c>
      <c r="AR61" s="50">
        <v>249211.87</v>
      </c>
      <c r="AS61" s="50">
        <v>234908.49</v>
      </c>
      <c r="AT61" s="51">
        <f t="shared" si="34"/>
        <v>-14303.380000000005</v>
      </c>
      <c r="AU61" s="50">
        <f t="shared" si="35"/>
        <v>220605.11</v>
      </c>
      <c r="AV61" s="50">
        <v>0</v>
      </c>
      <c r="AW61" s="50">
        <v>0</v>
      </c>
      <c r="AX61" s="51">
        <f t="shared" si="36"/>
        <v>0</v>
      </c>
      <c r="AY61" s="50">
        <f t="shared" si="37"/>
        <v>0</v>
      </c>
      <c r="AZ61" s="50">
        <v>653688.52</v>
      </c>
      <c r="BA61" s="50">
        <v>896491.3</v>
      </c>
      <c r="BB61" s="51">
        <f t="shared" si="38"/>
        <v>242802.78000000003</v>
      </c>
      <c r="BC61" s="50">
        <f t="shared" si="39"/>
        <v>1139294.08</v>
      </c>
      <c r="BD61" s="50">
        <v>32393.66</v>
      </c>
      <c r="BE61" s="50">
        <v>-18836.3</v>
      </c>
      <c r="BF61" s="51">
        <f t="shared" si="40"/>
        <v>-51229.96</v>
      </c>
      <c r="BG61" s="50">
        <f t="shared" si="41"/>
        <v>-70066.259999999995</v>
      </c>
      <c r="BH61" s="50">
        <v>0</v>
      </c>
      <c r="BI61" s="50">
        <v>0</v>
      </c>
      <c r="BJ61" s="51">
        <f t="shared" si="42"/>
        <v>0</v>
      </c>
      <c r="BK61" s="50">
        <f t="shared" si="43"/>
        <v>0</v>
      </c>
      <c r="BL61" s="50">
        <v>40711.82</v>
      </c>
      <c r="BM61" s="50">
        <v>228112.61</v>
      </c>
      <c r="BN61" s="51">
        <f t="shared" si="44"/>
        <v>187400.78999999998</v>
      </c>
      <c r="BO61" s="50">
        <f t="shared" si="13"/>
        <v>415513.39999999997</v>
      </c>
      <c r="BP61" s="50">
        <v>155213.03</v>
      </c>
      <c r="BQ61" s="50">
        <v>144468.72</v>
      </c>
      <c r="BR61" s="51">
        <f t="shared" si="45"/>
        <v>-10744.309999999998</v>
      </c>
      <c r="BS61" s="50">
        <f t="shared" si="46"/>
        <v>133724.41</v>
      </c>
    </row>
    <row r="62" spans="1:71" x14ac:dyDescent="0.2">
      <c r="A62" s="20" t="str">
        <f t="shared" si="0"/>
        <v>DYS</v>
      </c>
      <c r="B62" s="31" t="s">
        <v>69</v>
      </c>
      <c r="C62" s="20" t="str">
        <f t="shared" si="15"/>
        <v>DYS- YOUTH SERVICES</v>
      </c>
      <c r="D62" s="50">
        <v>0</v>
      </c>
      <c r="E62" s="50">
        <v>0</v>
      </c>
      <c r="F62" s="50">
        <f t="shared" si="16"/>
        <v>0</v>
      </c>
      <c r="G62" s="50">
        <f t="shared" si="58"/>
        <v>0</v>
      </c>
      <c r="H62" s="50">
        <v>13211.56</v>
      </c>
      <c r="I62" s="50">
        <v>17644.53</v>
      </c>
      <c r="J62" s="51">
        <f t="shared" si="17"/>
        <v>4432.9699999999993</v>
      </c>
      <c r="K62" s="50">
        <f t="shared" si="59"/>
        <v>22077.5</v>
      </c>
      <c r="L62" s="50"/>
      <c r="M62" s="50">
        <v>0</v>
      </c>
      <c r="N62" s="50">
        <f t="shared" si="18"/>
        <v>0</v>
      </c>
      <c r="O62" s="50">
        <f t="shared" si="19"/>
        <v>0</v>
      </c>
      <c r="P62" s="50"/>
      <c r="Q62" s="50">
        <v>0</v>
      </c>
      <c r="R62" s="50">
        <f t="shared" si="20"/>
        <v>0</v>
      </c>
      <c r="S62" s="50">
        <f t="shared" si="21"/>
        <v>0</v>
      </c>
      <c r="T62" s="50">
        <v>0</v>
      </c>
      <c r="U62" s="50">
        <v>0</v>
      </c>
      <c r="V62" s="50">
        <f t="shared" si="22"/>
        <v>0</v>
      </c>
      <c r="W62" s="50">
        <f t="shared" si="23"/>
        <v>0</v>
      </c>
      <c r="X62" s="50">
        <v>639168.15</v>
      </c>
      <c r="Y62" s="50">
        <v>619723.57999999996</v>
      </c>
      <c r="Z62" s="51">
        <f t="shared" si="24"/>
        <v>-19444.570000000065</v>
      </c>
      <c r="AA62" s="50">
        <f t="shared" si="25"/>
        <v>600279.00999999989</v>
      </c>
      <c r="AB62" s="50">
        <v>115313.77</v>
      </c>
      <c r="AC62" s="50">
        <v>74622.460000000006</v>
      </c>
      <c r="AD62" s="51">
        <f t="shared" si="26"/>
        <v>-40691.31</v>
      </c>
      <c r="AE62" s="50">
        <f t="shared" si="27"/>
        <v>33931.150000000009</v>
      </c>
      <c r="AF62" s="50">
        <v>0</v>
      </c>
      <c r="AG62" s="50">
        <v>0</v>
      </c>
      <c r="AH62" s="51">
        <f t="shared" si="28"/>
        <v>0</v>
      </c>
      <c r="AI62" s="50">
        <f t="shared" si="29"/>
        <v>0</v>
      </c>
      <c r="AJ62" s="50">
        <v>1650.34</v>
      </c>
      <c r="AK62" s="50">
        <v>2018.09</v>
      </c>
      <c r="AL62" s="51">
        <f t="shared" si="30"/>
        <v>367.75</v>
      </c>
      <c r="AM62" s="50">
        <f t="shared" si="31"/>
        <v>2385.84</v>
      </c>
      <c r="AN62" s="50">
        <v>115331.96</v>
      </c>
      <c r="AO62" s="50">
        <v>121099.5</v>
      </c>
      <c r="AP62" s="51">
        <f t="shared" si="32"/>
        <v>5767.5399999999936</v>
      </c>
      <c r="AQ62" s="50">
        <f t="shared" si="33"/>
        <v>126867.04</v>
      </c>
      <c r="AR62" s="50">
        <v>77799.62</v>
      </c>
      <c r="AS62" s="50">
        <v>14504.27</v>
      </c>
      <c r="AT62" s="51">
        <f t="shared" si="34"/>
        <v>-63295.349999999991</v>
      </c>
      <c r="AU62" s="50">
        <f t="shared" si="35"/>
        <v>-48791.079999999987</v>
      </c>
      <c r="AV62" s="50">
        <v>0</v>
      </c>
      <c r="AW62" s="50">
        <v>0</v>
      </c>
      <c r="AX62" s="51">
        <f t="shared" si="36"/>
        <v>0</v>
      </c>
      <c r="AY62" s="50">
        <f t="shared" si="37"/>
        <v>0</v>
      </c>
      <c r="AZ62" s="50">
        <v>123508.2</v>
      </c>
      <c r="BA62" s="50">
        <v>164162.01999999999</v>
      </c>
      <c r="BB62" s="51">
        <f t="shared" si="38"/>
        <v>40653.819999999992</v>
      </c>
      <c r="BC62" s="50">
        <f t="shared" si="39"/>
        <v>204815.83999999997</v>
      </c>
      <c r="BD62" s="50">
        <v>-12399.82</v>
      </c>
      <c r="BE62" s="50">
        <v>-9344.5400000000009</v>
      </c>
      <c r="BF62" s="51">
        <f t="shared" si="40"/>
        <v>3055.2799999999988</v>
      </c>
      <c r="BG62" s="50">
        <f t="shared" si="41"/>
        <v>-6289.260000000002</v>
      </c>
      <c r="BH62" s="50">
        <v>0</v>
      </c>
      <c r="BI62" s="50">
        <v>0</v>
      </c>
      <c r="BJ62" s="51">
        <f t="shared" si="42"/>
        <v>0</v>
      </c>
      <c r="BK62" s="50">
        <f t="shared" si="43"/>
        <v>0</v>
      </c>
      <c r="BL62" s="50">
        <v>11296.12</v>
      </c>
      <c r="BM62" s="50">
        <v>63293.4</v>
      </c>
      <c r="BN62" s="51">
        <f t="shared" si="44"/>
        <v>51997.279999999999</v>
      </c>
      <c r="BO62" s="50">
        <f t="shared" si="13"/>
        <v>115290.68</v>
      </c>
      <c r="BP62" s="50">
        <v>27656.52</v>
      </c>
      <c r="BQ62" s="50">
        <v>24171.41</v>
      </c>
      <c r="BR62" s="51">
        <f t="shared" si="45"/>
        <v>-3485.1100000000006</v>
      </c>
      <c r="BS62" s="50">
        <f t="shared" si="46"/>
        <v>20686.3</v>
      </c>
    </row>
    <row r="63" spans="1:71" x14ac:dyDescent="0.2">
      <c r="A63" s="20" t="str">
        <f t="shared" ref="A63:A121" si="60">LEFT(B63,3)</f>
        <v>EAS</v>
      </c>
      <c r="B63" s="31" t="s">
        <v>70</v>
      </c>
      <c r="C63" s="20" t="str">
        <f t="shared" si="15"/>
        <v>EAS-EASTERN DISTRICT ATTY</v>
      </c>
      <c r="D63" s="50">
        <v>0</v>
      </c>
      <c r="E63" s="50">
        <v>0</v>
      </c>
      <c r="F63" s="50">
        <f t="shared" si="16"/>
        <v>0</v>
      </c>
      <c r="G63" s="50">
        <f t="shared" si="58"/>
        <v>0</v>
      </c>
      <c r="H63" s="50">
        <v>615.05999999999995</v>
      </c>
      <c r="I63" s="50">
        <v>906.52</v>
      </c>
      <c r="J63" s="51">
        <f t="shared" si="17"/>
        <v>291.46000000000004</v>
      </c>
      <c r="K63" s="50">
        <f t="shared" si="59"/>
        <v>1197.98</v>
      </c>
      <c r="L63" s="50"/>
      <c r="M63" s="50">
        <v>0</v>
      </c>
      <c r="N63" s="50">
        <f t="shared" si="18"/>
        <v>0</v>
      </c>
      <c r="O63" s="50">
        <f t="shared" si="19"/>
        <v>0</v>
      </c>
      <c r="P63" s="50"/>
      <c r="Q63" s="50">
        <v>0</v>
      </c>
      <c r="R63" s="50">
        <f t="shared" si="20"/>
        <v>0</v>
      </c>
      <c r="S63" s="50">
        <f t="shared" si="21"/>
        <v>0</v>
      </c>
      <c r="T63" s="50">
        <v>0</v>
      </c>
      <c r="U63" s="50">
        <v>0</v>
      </c>
      <c r="V63" s="50">
        <f t="shared" si="22"/>
        <v>0</v>
      </c>
      <c r="W63" s="50">
        <f t="shared" si="23"/>
        <v>0</v>
      </c>
      <c r="X63" s="50">
        <v>0</v>
      </c>
      <c r="Y63" s="50">
        <v>0</v>
      </c>
      <c r="Z63" s="51">
        <f t="shared" si="24"/>
        <v>0</v>
      </c>
      <c r="AA63" s="50">
        <f t="shared" si="25"/>
        <v>0</v>
      </c>
      <c r="AB63" s="50">
        <v>10874.87</v>
      </c>
      <c r="AC63" s="50">
        <v>7477.36</v>
      </c>
      <c r="AD63" s="51">
        <f t="shared" si="26"/>
        <v>-3397.5100000000011</v>
      </c>
      <c r="AE63" s="50">
        <f t="shared" si="27"/>
        <v>4079.8499999999985</v>
      </c>
      <c r="AF63" s="50">
        <v>0</v>
      </c>
      <c r="AG63" s="50">
        <v>0</v>
      </c>
      <c r="AH63" s="51">
        <f t="shared" si="28"/>
        <v>0</v>
      </c>
      <c r="AI63" s="50">
        <f t="shared" si="29"/>
        <v>0</v>
      </c>
      <c r="AJ63" s="50">
        <v>0</v>
      </c>
      <c r="AK63" s="50">
        <v>0</v>
      </c>
      <c r="AL63" s="51">
        <f t="shared" si="30"/>
        <v>0</v>
      </c>
      <c r="AM63" s="50">
        <f t="shared" si="31"/>
        <v>0</v>
      </c>
      <c r="AN63" s="50">
        <v>12072.97</v>
      </c>
      <c r="AO63" s="50">
        <v>13354.06</v>
      </c>
      <c r="AP63" s="51">
        <f t="shared" si="32"/>
        <v>1281.0900000000001</v>
      </c>
      <c r="AQ63" s="50">
        <f t="shared" si="33"/>
        <v>14635.15</v>
      </c>
      <c r="AR63" s="50">
        <v>14240.61</v>
      </c>
      <c r="AS63" s="50">
        <v>13423.27</v>
      </c>
      <c r="AT63" s="51">
        <f t="shared" si="34"/>
        <v>-817.34000000000015</v>
      </c>
      <c r="AU63" s="50">
        <f t="shared" si="35"/>
        <v>12605.93</v>
      </c>
      <c r="AV63" s="50">
        <v>0</v>
      </c>
      <c r="AW63" s="50">
        <v>0</v>
      </c>
      <c r="AX63" s="51">
        <f t="shared" si="36"/>
        <v>0</v>
      </c>
      <c r="AY63" s="50">
        <f t="shared" si="37"/>
        <v>0</v>
      </c>
      <c r="AZ63" s="50">
        <v>15442.31</v>
      </c>
      <c r="BA63" s="50">
        <v>15944.06</v>
      </c>
      <c r="BB63" s="51">
        <f t="shared" si="38"/>
        <v>501.75</v>
      </c>
      <c r="BC63" s="50">
        <f t="shared" si="39"/>
        <v>16445.809999999998</v>
      </c>
      <c r="BD63" s="50">
        <v>-27628.959999999999</v>
      </c>
      <c r="BE63" s="50">
        <v>-17180.02</v>
      </c>
      <c r="BF63" s="51">
        <f t="shared" si="40"/>
        <v>10448.939999999999</v>
      </c>
      <c r="BG63" s="50">
        <f t="shared" si="41"/>
        <v>-6731.0800000000017</v>
      </c>
      <c r="BH63" s="50">
        <v>0</v>
      </c>
      <c r="BI63" s="50">
        <v>0</v>
      </c>
      <c r="BJ63" s="51">
        <f t="shared" si="42"/>
        <v>0</v>
      </c>
      <c r="BK63" s="50">
        <f t="shared" si="43"/>
        <v>0</v>
      </c>
      <c r="BL63" s="50">
        <v>0</v>
      </c>
      <c r="BM63" s="50">
        <v>0</v>
      </c>
      <c r="BN63" s="51">
        <f t="shared" si="44"/>
        <v>0</v>
      </c>
      <c r="BO63" s="50">
        <f t="shared" si="13"/>
        <v>0</v>
      </c>
      <c r="BP63" s="50">
        <v>4429.46</v>
      </c>
      <c r="BQ63" s="50">
        <v>4117.37</v>
      </c>
      <c r="BR63" s="51">
        <f t="shared" si="45"/>
        <v>-312.09000000000015</v>
      </c>
      <c r="BS63" s="50">
        <f t="shared" si="46"/>
        <v>3805.2799999999997</v>
      </c>
    </row>
    <row r="64" spans="1:71" x14ac:dyDescent="0.2">
      <c r="A64" s="20" t="str">
        <f t="shared" si="60"/>
        <v>EDU</v>
      </c>
      <c r="B64" s="31" t="s">
        <v>165</v>
      </c>
      <c r="C64" s="20" t="str">
        <f t="shared" ref="C64:C122" si="61">B64</f>
        <v>EDU-EXECUTIVE OFFICE OF EDUCATION</v>
      </c>
      <c r="D64" s="50">
        <v>0</v>
      </c>
      <c r="E64" s="50">
        <v>22262.15</v>
      </c>
      <c r="F64" s="50">
        <f t="shared" si="16"/>
        <v>22262.15</v>
      </c>
      <c r="G64" s="50">
        <f t="shared" si="58"/>
        <v>44524.3</v>
      </c>
      <c r="H64" s="50">
        <v>1155.18</v>
      </c>
      <c r="I64" s="50">
        <v>1694.07</v>
      </c>
      <c r="J64" s="51">
        <f t="shared" si="17"/>
        <v>538.88999999999987</v>
      </c>
      <c r="K64" s="50">
        <f t="shared" si="59"/>
        <v>2232.96</v>
      </c>
      <c r="L64" s="50"/>
      <c r="M64" s="50">
        <v>0</v>
      </c>
      <c r="N64" s="50">
        <f t="shared" si="18"/>
        <v>0</v>
      </c>
      <c r="O64" s="50">
        <f t="shared" si="19"/>
        <v>0</v>
      </c>
      <c r="P64" s="50"/>
      <c r="Q64" s="50">
        <v>0</v>
      </c>
      <c r="R64" s="50">
        <f t="shared" si="20"/>
        <v>0</v>
      </c>
      <c r="S64" s="50">
        <f t="shared" si="21"/>
        <v>0</v>
      </c>
      <c r="T64" s="50">
        <v>0</v>
      </c>
      <c r="U64" s="50">
        <v>0</v>
      </c>
      <c r="V64" s="50">
        <f t="shared" si="22"/>
        <v>0</v>
      </c>
      <c r="W64" s="50">
        <f t="shared" si="23"/>
        <v>0</v>
      </c>
      <c r="X64" s="50">
        <v>50169.88</v>
      </c>
      <c r="Y64" s="50">
        <v>66840.27</v>
      </c>
      <c r="Z64" s="51">
        <f t="shared" si="24"/>
        <v>16670.390000000007</v>
      </c>
      <c r="AA64" s="50">
        <f t="shared" si="25"/>
        <v>83510.66</v>
      </c>
      <c r="AB64" s="50">
        <v>26905.21</v>
      </c>
      <c r="AC64" s="50">
        <v>21289.7</v>
      </c>
      <c r="AD64" s="51">
        <f t="shared" si="26"/>
        <v>-5615.5099999999984</v>
      </c>
      <c r="AE64" s="50">
        <f t="shared" si="27"/>
        <v>15674.190000000002</v>
      </c>
      <c r="AF64" s="50">
        <v>0</v>
      </c>
      <c r="AG64" s="50">
        <v>0</v>
      </c>
      <c r="AH64" s="51">
        <f t="shared" si="28"/>
        <v>0</v>
      </c>
      <c r="AI64" s="50">
        <f t="shared" si="29"/>
        <v>0</v>
      </c>
      <c r="AJ64" s="50">
        <v>89.76</v>
      </c>
      <c r="AK64" s="50">
        <v>99.52</v>
      </c>
      <c r="AL64" s="51">
        <f t="shared" si="30"/>
        <v>9.7599999999999909</v>
      </c>
      <c r="AM64" s="50">
        <f t="shared" si="31"/>
        <v>109.27999999999999</v>
      </c>
      <c r="AN64" s="50">
        <v>24924.49</v>
      </c>
      <c r="AO64" s="50">
        <v>31989.360000000001</v>
      </c>
      <c r="AP64" s="51">
        <f t="shared" si="32"/>
        <v>7064.869999999999</v>
      </c>
      <c r="AQ64" s="50">
        <f t="shared" si="33"/>
        <v>39054.229999999996</v>
      </c>
      <c r="AR64" s="50">
        <v>0</v>
      </c>
      <c r="AS64" s="50">
        <v>129629.03</v>
      </c>
      <c r="AT64" s="51">
        <f t="shared" si="34"/>
        <v>129629.03</v>
      </c>
      <c r="AU64" s="50">
        <f t="shared" si="35"/>
        <v>259258.06</v>
      </c>
      <c r="AV64" s="50">
        <v>0</v>
      </c>
      <c r="AW64" s="50">
        <v>0</v>
      </c>
      <c r="AX64" s="51">
        <f t="shared" si="36"/>
        <v>0</v>
      </c>
      <c r="AY64" s="50">
        <f t="shared" ref="AY64:AY119" si="62">AW64+AX64</f>
        <v>0</v>
      </c>
      <c r="AZ64" s="50">
        <v>5554.65</v>
      </c>
      <c r="BA64" s="50">
        <v>5772.22</v>
      </c>
      <c r="BB64" s="51">
        <f t="shared" si="38"/>
        <v>217.57000000000062</v>
      </c>
      <c r="BC64" s="50">
        <f t="shared" ref="BC64:BC119" si="63">BA64+BB64</f>
        <v>5989.7900000000009</v>
      </c>
      <c r="BD64" s="50">
        <v>-61034.45</v>
      </c>
      <c r="BE64" s="50">
        <v>-42567.12</v>
      </c>
      <c r="BF64" s="51">
        <f t="shared" si="40"/>
        <v>18467.329999999994</v>
      </c>
      <c r="BG64" s="50">
        <f t="shared" ref="BG64:BG119" si="64">BE64+BF64</f>
        <v>-24099.790000000008</v>
      </c>
      <c r="BH64" s="50">
        <v>0</v>
      </c>
      <c r="BI64" s="50">
        <v>17242.23</v>
      </c>
      <c r="BJ64" s="51">
        <f t="shared" si="42"/>
        <v>17242.23</v>
      </c>
      <c r="BK64" s="50">
        <f t="shared" ref="BK64:BK119" si="65">BI64+BJ64</f>
        <v>34484.46</v>
      </c>
      <c r="BL64" s="50">
        <v>4578.74</v>
      </c>
      <c r="BM64" s="50">
        <v>25655.41</v>
      </c>
      <c r="BN64" s="51">
        <f t="shared" si="44"/>
        <v>21076.67</v>
      </c>
      <c r="BO64" s="50">
        <f t="shared" si="13"/>
        <v>46732.08</v>
      </c>
      <c r="BP64" s="50">
        <v>9889.69</v>
      </c>
      <c r="BQ64" s="50">
        <v>13616.11</v>
      </c>
      <c r="BR64" s="51">
        <f t="shared" si="45"/>
        <v>3726.42</v>
      </c>
      <c r="BS64" s="50">
        <f t="shared" ref="BS64:BS119" si="66">BQ64+BR64</f>
        <v>17342.53</v>
      </c>
    </row>
    <row r="65" spans="1:71" x14ac:dyDescent="0.2">
      <c r="A65" s="20" t="str">
        <f t="shared" si="60"/>
        <v>EEC</v>
      </c>
      <c r="B65" s="31" t="s">
        <v>71</v>
      </c>
      <c r="C65" s="20" t="str">
        <f t="shared" si="61"/>
        <v>EEC- EARLY EDU &amp; CARE</v>
      </c>
      <c r="D65" s="50">
        <v>0</v>
      </c>
      <c r="E65" s="50">
        <v>0</v>
      </c>
      <c r="F65" s="50">
        <f t="shared" si="16"/>
        <v>0</v>
      </c>
      <c r="G65" s="50">
        <f t="shared" si="58"/>
        <v>0</v>
      </c>
      <c r="H65" s="50">
        <v>14111.49</v>
      </c>
      <c r="I65" s="50">
        <v>18068.93</v>
      </c>
      <c r="J65" s="51">
        <f t="shared" si="17"/>
        <v>3957.4400000000005</v>
      </c>
      <c r="K65" s="50">
        <f t="shared" si="59"/>
        <v>22026.370000000003</v>
      </c>
      <c r="L65" s="50"/>
      <c r="M65" s="50">
        <v>0</v>
      </c>
      <c r="N65" s="50">
        <f t="shared" si="18"/>
        <v>0</v>
      </c>
      <c r="O65" s="50">
        <f t="shared" si="19"/>
        <v>0</v>
      </c>
      <c r="P65" s="50"/>
      <c r="Q65" s="50">
        <v>0</v>
      </c>
      <c r="R65" s="50">
        <f t="shared" si="20"/>
        <v>0</v>
      </c>
      <c r="S65" s="50">
        <f t="shared" si="21"/>
        <v>0</v>
      </c>
      <c r="T65" s="50">
        <v>0</v>
      </c>
      <c r="U65" s="50">
        <v>0</v>
      </c>
      <c r="V65" s="50">
        <f t="shared" si="22"/>
        <v>0</v>
      </c>
      <c r="W65" s="50">
        <f t="shared" si="23"/>
        <v>0</v>
      </c>
      <c r="X65" s="50">
        <v>44571.69</v>
      </c>
      <c r="Y65" s="50">
        <v>34989.89</v>
      </c>
      <c r="Z65" s="51">
        <f t="shared" si="24"/>
        <v>-9581.8000000000029</v>
      </c>
      <c r="AA65" s="50">
        <f t="shared" ref="AA65:AA121" si="67">Y65+Z65</f>
        <v>25408.089999999997</v>
      </c>
      <c r="AB65" s="50">
        <v>241967.99</v>
      </c>
      <c r="AC65" s="50">
        <v>165610.96</v>
      </c>
      <c r="AD65" s="51">
        <f t="shared" si="26"/>
        <v>-76357.03</v>
      </c>
      <c r="AE65" s="50">
        <f t="shared" ref="AE65:AE121" si="68">AC65+AD65</f>
        <v>89253.93</v>
      </c>
      <c r="AF65" s="50">
        <v>0</v>
      </c>
      <c r="AG65" s="50">
        <v>0</v>
      </c>
      <c r="AH65" s="51">
        <f t="shared" si="28"/>
        <v>0</v>
      </c>
      <c r="AI65" s="50">
        <f t="shared" ref="AI65:AI121" si="69">AG65+AH65</f>
        <v>0</v>
      </c>
      <c r="AJ65" s="50">
        <v>391.59</v>
      </c>
      <c r="AK65" s="50">
        <v>515.24</v>
      </c>
      <c r="AL65" s="51">
        <f t="shared" si="30"/>
        <v>123.65000000000003</v>
      </c>
      <c r="AM65" s="50">
        <f t="shared" ref="AM65:AM121" si="70">AK65+AL65</f>
        <v>638.8900000000001</v>
      </c>
      <c r="AN65" s="50">
        <v>218362.46</v>
      </c>
      <c r="AO65" s="50">
        <v>244780.83</v>
      </c>
      <c r="AP65" s="51">
        <f t="shared" si="32"/>
        <v>26418.369999999995</v>
      </c>
      <c r="AQ65" s="50">
        <f t="shared" ref="AQ65:AQ121" si="71">AO65+AP65</f>
        <v>271199.19999999995</v>
      </c>
      <c r="AR65" s="50">
        <v>42721.98</v>
      </c>
      <c r="AS65" s="50">
        <v>33558.33</v>
      </c>
      <c r="AT65" s="51">
        <f t="shared" si="34"/>
        <v>-9163.6500000000015</v>
      </c>
      <c r="AU65" s="50">
        <f t="shared" ref="AU65:AU121" si="72">AS65+AT65</f>
        <v>24394.68</v>
      </c>
      <c r="AV65" s="50">
        <v>0</v>
      </c>
      <c r="AW65" s="50">
        <v>0</v>
      </c>
      <c r="AX65" s="51">
        <f t="shared" si="36"/>
        <v>0</v>
      </c>
      <c r="AY65" s="50">
        <f t="shared" si="62"/>
        <v>0</v>
      </c>
      <c r="AZ65" s="50">
        <v>37317.17</v>
      </c>
      <c r="BA65" s="50">
        <v>56954.27</v>
      </c>
      <c r="BB65" s="51">
        <f t="shared" si="38"/>
        <v>19637.099999999999</v>
      </c>
      <c r="BC65" s="50">
        <f t="shared" si="63"/>
        <v>76591.37</v>
      </c>
      <c r="BD65" s="50">
        <v>52151.96</v>
      </c>
      <c r="BE65" s="50">
        <v>-40509.17</v>
      </c>
      <c r="BF65" s="51">
        <f t="shared" si="40"/>
        <v>-92661.13</v>
      </c>
      <c r="BG65" s="50">
        <f t="shared" si="64"/>
        <v>-133170.29999999999</v>
      </c>
      <c r="BH65" s="50">
        <v>0</v>
      </c>
      <c r="BI65" s="50">
        <v>0</v>
      </c>
      <c r="BJ65" s="51">
        <f t="shared" si="42"/>
        <v>0</v>
      </c>
      <c r="BK65" s="50">
        <f t="shared" si="65"/>
        <v>0</v>
      </c>
      <c r="BL65" s="50">
        <v>53825.97</v>
      </c>
      <c r="BM65" s="50">
        <v>301592.76</v>
      </c>
      <c r="BN65" s="51">
        <f t="shared" si="44"/>
        <v>247766.79</v>
      </c>
      <c r="BO65" s="50">
        <f t="shared" si="13"/>
        <v>549359.55000000005</v>
      </c>
      <c r="BP65" s="50">
        <v>22030.62</v>
      </c>
      <c r="BQ65" s="50">
        <v>22024.74</v>
      </c>
      <c r="BR65" s="51">
        <f t="shared" si="45"/>
        <v>-5.8799999999973807</v>
      </c>
      <c r="BS65" s="50">
        <f t="shared" si="66"/>
        <v>22018.860000000004</v>
      </c>
    </row>
    <row r="66" spans="1:71" x14ac:dyDescent="0.2">
      <c r="A66" s="20" t="str">
        <f t="shared" si="60"/>
        <v>EED</v>
      </c>
      <c r="B66" s="31" t="s">
        <v>72</v>
      </c>
      <c r="C66" s="20" t="str">
        <f t="shared" si="61"/>
        <v>EED-EXEC  ECON DEV</v>
      </c>
      <c r="D66" s="50">
        <v>29882.07</v>
      </c>
      <c r="E66" s="50">
        <v>34564.57</v>
      </c>
      <c r="F66" s="50">
        <f t="shared" si="16"/>
        <v>4682.5</v>
      </c>
      <c r="G66" s="50">
        <f t="shared" si="58"/>
        <v>39247.07</v>
      </c>
      <c r="H66" s="50">
        <v>1076.96</v>
      </c>
      <c r="I66" s="50">
        <v>1803.27</v>
      </c>
      <c r="J66" s="51">
        <f t="shared" si="17"/>
        <v>726.31</v>
      </c>
      <c r="K66" s="50">
        <f t="shared" si="59"/>
        <v>2529.58</v>
      </c>
      <c r="L66" s="50"/>
      <c r="M66" s="50">
        <v>0</v>
      </c>
      <c r="N66" s="50">
        <f t="shared" si="18"/>
        <v>0</v>
      </c>
      <c r="O66" s="50">
        <f t="shared" si="19"/>
        <v>0</v>
      </c>
      <c r="P66" s="50"/>
      <c r="Q66" s="50">
        <v>0</v>
      </c>
      <c r="R66" s="50">
        <f t="shared" si="20"/>
        <v>0</v>
      </c>
      <c r="S66" s="50">
        <f t="shared" si="21"/>
        <v>0</v>
      </c>
      <c r="T66" s="50">
        <v>0</v>
      </c>
      <c r="U66" s="50">
        <v>0</v>
      </c>
      <c r="V66" s="50">
        <f t="shared" si="22"/>
        <v>0</v>
      </c>
      <c r="W66" s="50">
        <f t="shared" si="23"/>
        <v>0</v>
      </c>
      <c r="X66" s="50">
        <v>23801.85</v>
      </c>
      <c r="Y66" s="50">
        <v>21299.23</v>
      </c>
      <c r="Z66" s="51">
        <f t="shared" si="24"/>
        <v>-2502.619999999999</v>
      </c>
      <c r="AA66" s="50">
        <f t="shared" si="67"/>
        <v>18796.61</v>
      </c>
      <c r="AB66" s="50">
        <v>7268.6</v>
      </c>
      <c r="AC66" s="50">
        <v>7400.17</v>
      </c>
      <c r="AD66" s="51">
        <f t="shared" si="26"/>
        <v>131.56999999999971</v>
      </c>
      <c r="AE66" s="50">
        <f t="shared" si="68"/>
        <v>7531.74</v>
      </c>
      <c r="AF66" s="50">
        <v>0</v>
      </c>
      <c r="AG66" s="50">
        <v>0</v>
      </c>
      <c r="AH66" s="51">
        <f t="shared" si="28"/>
        <v>0</v>
      </c>
      <c r="AI66" s="50">
        <f t="shared" si="69"/>
        <v>0</v>
      </c>
      <c r="AJ66" s="50">
        <v>22.98</v>
      </c>
      <c r="AK66" s="50">
        <v>21.72</v>
      </c>
      <c r="AL66" s="51">
        <f t="shared" si="30"/>
        <v>-1.2600000000000016</v>
      </c>
      <c r="AM66" s="50">
        <f t="shared" si="70"/>
        <v>20.459999999999997</v>
      </c>
      <c r="AN66" s="50">
        <v>7477.27</v>
      </c>
      <c r="AO66" s="50">
        <v>11812.93</v>
      </c>
      <c r="AP66" s="51">
        <f t="shared" si="32"/>
        <v>4335.66</v>
      </c>
      <c r="AQ66" s="50">
        <f t="shared" si="71"/>
        <v>16148.59</v>
      </c>
      <c r="AR66" s="50">
        <v>111691.61</v>
      </c>
      <c r="AS66" s="50">
        <v>202043.78</v>
      </c>
      <c r="AT66" s="51">
        <f t="shared" si="34"/>
        <v>90352.17</v>
      </c>
      <c r="AU66" s="50">
        <f t="shared" si="72"/>
        <v>292395.95</v>
      </c>
      <c r="AV66" s="50">
        <v>0</v>
      </c>
      <c r="AW66" s="50">
        <v>0</v>
      </c>
      <c r="AX66" s="51">
        <f t="shared" si="36"/>
        <v>0</v>
      </c>
      <c r="AY66" s="50">
        <f t="shared" si="62"/>
        <v>0</v>
      </c>
      <c r="AZ66" s="50">
        <v>9574.5499999999993</v>
      </c>
      <c r="BA66" s="50">
        <v>11806.07</v>
      </c>
      <c r="BB66" s="51">
        <f t="shared" si="38"/>
        <v>2231.5200000000004</v>
      </c>
      <c r="BC66" s="50">
        <f t="shared" si="63"/>
        <v>14037.59</v>
      </c>
      <c r="BD66" s="50">
        <v>-38895.120000000003</v>
      </c>
      <c r="BE66" s="50">
        <v>-24757.74</v>
      </c>
      <c r="BF66" s="51">
        <f t="shared" si="40"/>
        <v>14137.380000000001</v>
      </c>
      <c r="BG66" s="50">
        <f t="shared" si="64"/>
        <v>-10620.36</v>
      </c>
      <c r="BH66" s="50">
        <v>24079.87</v>
      </c>
      <c r="BI66" s="50">
        <v>26770.66</v>
      </c>
      <c r="BJ66" s="51">
        <f t="shared" si="42"/>
        <v>2690.7900000000009</v>
      </c>
      <c r="BK66" s="50">
        <f t="shared" si="65"/>
        <v>29461.45</v>
      </c>
      <c r="BL66" s="50">
        <v>554.19000000000005</v>
      </c>
      <c r="BM66" s="50">
        <v>3105.48</v>
      </c>
      <c r="BN66" s="51">
        <f t="shared" si="44"/>
        <v>2551.29</v>
      </c>
      <c r="BO66" s="50">
        <f t="shared" si="13"/>
        <v>5656.77</v>
      </c>
      <c r="BP66" s="50">
        <v>53182.35</v>
      </c>
      <c r="BQ66" s="50">
        <v>62798.63</v>
      </c>
      <c r="BR66" s="51">
        <f t="shared" si="45"/>
        <v>9616.2799999999988</v>
      </c>
      <c r="BS66" s="50">
        <f t="shared" si="66"/>
        <v>72414.91</v>
      </c>
    </row>
    <row r="67" spans="1:71" x14ac:dyDescent="0.2">
      <c r="A67" s="20" t="str">
        <f t="shared" si="60"/>
        <v>EHS</v>
      </c>
      <c r="B67" s="31" t="s">
        <v>73</v>
      </c>
      <c r="C67" s="20" t="str">
        <f t="shared" si="61"/>
        <v>EHS-EXEC  HLTH &amp; HUMAN SVCS</v>
      </c>
      <c r="D67" s="50">
        <v>75966.679999999993</v>
      </c>
      <c r="E67" s="50">
        <v>400439.87</v>
      </c>
      <c r="F67" s="50">
        <f t="shared" si="16"/>
        <v>324473.19</v>
      </c>
      <c r="G67" s="50">
        <f t="shared" si="58"/>
        <v>724913.06</v>
      </c>
      <c r="H67" s="50">
        <v>644696.71</v>
      </c>
      <c r="I67" s="50">
        <v>834891.2</v>
      </c>
      <c r="J67" s="51">
        <f t="shared" si="17"/>
        <v>190194.49</v>
      </c>
      <c r="K67" s="50">
        <f t="shared" si="59"/>
        <v>1025085.69</v>
      </c>
      <c r="L67" s="50"/>
      <c r="M67" s="50">
        <v>0</v>
      </c>
      <c r="N67" s="50">
        <f t="shared" si="18"/>
        <v>0</v>
      </c>
      <c r="O67" s="50">
        <f t="shared" si="19"/>
        <v>0</v>
      </c>
      <c r="P67" s="50"/>
      <c r="Q67" s="50">
        <v>0</v>
      </c>
      <c r="R67" s="50">
        <f t="shared" si="20"/>
        <v>0</v>
      </c>
      <c r="S67" s="50">
        <f t="shared" si="21"/>
        <v>0</v>
      </c>
      <c r="T67" s="50">
        <v>0</v>
      </c>
      <c r="U67" s="50">
        <v>0</v>
      </c>
      <c r="V67" s="50">
        <f t="shared" si="22"/>
        <v>0</v>
      </c>
      <c r="W67" s="50">
        <f t="shared" si="23"/>
        <v>0</v>
      </c>
      <c r="X67" s="50">
        <v>315951.12</v>
      </c>
      <c r="Y67" s="50">
        <v>353150.68</v>
      </c>
      <c r="Z67" s="51">
        <f t="shared" si="24"/>
        <v>37199.56</v>
      </c>
      <c r="AA67" s="50">
        <f t="shared" si="67"/>
        <v>390350.24</v>
      </c>
      <c r="AB67" s="50">
        <v>593624.91</v>
      </c>
      <c r="AC67" s="50">
        <v>463913.35</v>
      </c>
      <c r="AD67" s="51">
        <f t="shared" si="26"/>
        <v>-129711.56000000006</v>
      </c>
      <c r="AE67" s="50">
        <f t="shared" si="68"/>
        <v>334201.78999999992</v>
      </c>
      <c r="AF67" s="50">
        <v>0</v>
      </c>
      <c r="AG67" s="50">
        <v>0</v>
      </c>
      <c r="AH67" s="51">
        <f t="shared" si="28"/>
        <v>0</v>
      </c>
      <c r="AI67" s="50">
        <f t="shared" si="69"/>
        <v>0</v>
      </c>
      <c r="AJ67" s="50">
        <v>2538.85</v>
      </c>
      <c r="AK67" s="50">
        <v>3431.25</v>
      </c>
      <c r="AL67" s="51">
        <f t="shared" si="30"/>
        <v>892.40000000000009</v>
      </c>
      <c r="AM67" s="50">
        <f t="shared" si="70"/>
        <v>4323.6499999999996</v>
      </c>
      <c r="AN67" s="50">
        <v>553481.66</v>
      </c>
      <c r="AO67" s="50">
        <v>703315.93</v>
      </c>
      <c r="AP67" s="51">
        <f t="shared" si="32"/>
        <v>149834.27000000002</v>
      </c>
      <c r="AQ67" s="50">
        <f t="shared" si="71"/>
        <v>853150.20000000007</v>
      </c>
      <c r="AR67" s="50">
        <v>339016.6</v>
      </c>
      <c r="AS67" s="50">
        <v>2385395.14</v>
      </c>
      <c r="AT67" s="51">
        <f t="shared" si="34"/>
        <v>2046378.54</v>
      </c>
      <c r="AU67" s="50">
        <f t="shared" si="72"/>
        <v>4431773.68</v>
      </c>
      <c r="AV67" s="50">
        <v>0</v>
      </c>
      <c r="AW67" s="50">
        <v>0</v>
      </c>
      <c r="AX67" s="51">
        <f t="shared" si="36"/>
        <v>0</v>
      </c>
      <c r="AY67" s="50">
        <f t="shared" si="62"/>
        <v>0</v>
      </c>
      <c r="AZ67" s="50">
        <v>257881.07</v>
      </c>
      <c r="BA67" s="50">
        <v>370900.92</v>
      </c>
      <c r="BB67" s="51">
        <f t="shared" si="38"/>
        <v>113019.84999999998</v>
      </c>
      <c r="BC67" s="50">
        <f t="shared" si="63"/>
        <v>483920.76999999996</v>
      </c>
      <c r="BD67" s="50">
        <v>-380897.87</v>
      </c>
      <c r="BE67" s="50">
        <v>-245284.15</v>
      </c>
      <c r="BF67" s="51">
        <f t="shared" si="40"/>
        <v>135613.72</v>
      </c>
      <c r="BG67" s="50">
        <f t="shared" si="64"/>
        <v>-109670.43</v>
      </c>
      <c r="BH67" s="50">
        <v>61216.47</v>
      </c>
      <c r="BI67" s="50">
        <v>310146.68</v>
      </c>
      <c r="BJ67" s="51">
        <f t="shared" si="42"/>
        <v>248930.21</v>
      </c>
      <c r="BK67" s="50">
        <f t="shared" si="65"/>
        <v>559076.89</v>
      </c>
      <c r="BL67" s="50">
        <v>34251.74</v>
      </c>
      <c r="BM67" s="50">
        <v>191916.16</v>
      </c>
      <c r="BN67" s="51">
        <f t="shared" si="44"/>
        <v>157664.42000000001</v>
      </c>
      <c r="BO67" s="50">
        <f t="shared" si="13"/>
        <v>349580.58</v>
      </c>
      <c r="BP67" s="50">
        <v>413536.99</v>
      </c>
      <c r="BQ67" s="50">
        <v>429587.9</v>
      </c>
      <c r="BR67" s="51">
        <f t="shared" si="45"/>
        <v>16050.910000000033</v>
      </c>
      <c r="BS67" s="50">
        <f t="shared" si="66"/>
        <v>445638.81000000006</v>
      </c>
    </row>
    <row r="68" spans="1:71" x14ac:dyDescent="0.2">
      <c r="A68" s="20" t="str">
        <f t="shared" si="60"/>
        <v>ELD</v>
      </c>
      <c r="B68" s="31" t="s">
        <v>74</v>
      </c>
      <c r="C68" s="20" t="str">
        <f t="shared" si="61"/>
        <v>ELD- ELDER AFFAIRS</v>
      </c>
      <c r="D68" s="50">
        <v>73822.679999999993</v>
      </c>
      <c r="E68" s="50">
        <v>0</v>
      </c>
      <c r="F68" s="50">
        <f t="shared" si="16"/>
        <v>-73822.679999999993</v>
      </c>
      <c r="G68" s="50">
        <f t="shared" si="58"/>
        <v>-73822.679999999993</v>
      </c>
      <c r="H68" s="50">
        <v>5857.71</v>
      </c>
      <c r="I68" s="50">
        <v>10846.26</v>
      </c>
      <c r="J68" s="51">
        <f t="shared" si="17"/>
        <v>4988.55</v>
      </c>
      <c r="K68" s="50">
        <f t="shared" si="59"/>
        <v>15834.810000000001</v>
      </c>
      <c r="L68" s="50"/>
      <c r="M68" s="50">
        <v>0</v>
      </c>
      <c r="N68" s="50">
        <f t="shared" si="18"/>
        <v>0</v>
      </c>
      <c r="O68" s="50">
        <f t="shared" si="19"/>
        <v>0</v>
      </c>
      <c r="P68" s="50"/>
      <c r="Q68" s="50">
        <v>0</v>
      </c>
      <c r="R68" s="50">
        <f t="shared" si="20"/>
        <v>0</v>
      </c>
      <c r="S68" s="50">
        <f t="shared" si="21"/>
        <v>0</v>
      </c>
      <c r="T68" s="50">
        <v>0</v>
      </c>
      <c r="U68" s="50">
        <v>0</v>
      </c>
      <c r="V68" s="50">
        <f t="shared" si="22"/>
        <v>0</v>
      </c>
      <c r="W68" s="50">
        <f t="shared" si="23"/>
        <v>0</v>
      </c>
      <c r="X68" s="50">
        <v>0</v>
      </c>
      <c r="Y68" s="50">
        <v>3422.61</v>
      </c>
      <c r="Z68" s="51">
        <f t="shared" si="24"/>
        <v>3422.61</v>
      </c>
      <c r="AA68" s="50">
        <f t="shared" si="67"/>
        <v>6845.22</v>
      </c>
      <c r="AB68" s="50">
        <v>387594.51</v>
      </c>
      <c r="AC68" s="50">
        <v>295197.49</v>
      </c>
      <c r="AD68" s="51">
        <f t="shared" si="26"/>
        <v>-92397.020000000019</v>
      </c>
      <c r="AE68" s="50">
        <f t="shared" si="68"/>
        <v>202800.46999999997</v>
      </c>
      <c r="AF68" s="50">
        <v>0</v>
      </c>
      <c r="AG68" s="50">
        <v>0</v>
      </c>
      <c r="AH68" s="51">
        <f t="shared" si="28"/>
        <v>0</v>
      </c>
      <c r="AI68" s="50">
        <f t="shared" si="69"/>
        <v>0</v>
      </c>
      <c r="AJ68" s="50">
        <v>59.73</v>
      </c>
      <c r="AK68" s="50">
        <v>81.37</v>
      </c>
      <c r="AL68" s="51">
        <f t="shared" si="30"/>
        <v>21.640000000000008</v>
      </c>
      <c r="AM68" s="50">
        <f t="shared" si="70"/>
        <v>103.01000000000002</v>
      </c>
      <c r="AN68" s="50">
        <v>344259.05</v>
      </c>
      <c r="AO68" s="50">
        <v>429134.7</v>
      </c>
      <c r="AP68" s="51">
        <f t="shared" si="32"/>
        <v>84875.650000000023</v>
      </c>
      <c r="AQ68" s="50">
        <f t="shared" si="71"/>
        <v>514010.35000000003</v>
      </c>
      <c r="AR68" s="50">
        <v>275930.55</v>
      </c>
      <c r="AS68" s="50">
        <v>0</v>
      </c>
      <c r="AT68" s="51">
        <f t="shared" si="34"/>
        <v>-275930.55</v>
      </c>
      <c r="AU68" s="50">
        <f t="shared" si="72"/>
        <v>-275930.55</v>
      </c>
      <c r="AV68" s="50">
        <v>0</v>
      </c>
      <c r="AW68" s="50">
        <v>0</v>
      </c>
      <c r="AX68" s="51">
        <f t="shared" si="36"/>
        <v>0</v>
      </c>
      <c r="AY68" s="50">
        <f t="shared" si="62"/>
        <v>0</v>
      </c>
      <c r="AZ68" s="50">
        <v>7693.28</v>
      </c>
      <c r="BA68" s="50">
        <v>11251.7</v>
      </c>
      <c r="BB68" s="51">
        <f t="shared" si="38"/>
        <v>3558.420000000001</v>
      </c>
      <c r="BC68" s="50">
        <f t="shared" si="63"/>
        <v>14810.120000000003</v>
      </c>
      <c r="BD68" s="50">
        <v>93867.83</v>
      </c>
      <c r="BE68" s="50">
        <v>-5905.69</v>
      </c>
      <c r="BF68" s="51">
        <f t="shared" si="40"/>
        <v>-99773.52</v>
      </c>
      <c r="BG68" s="50">
        <f t="shared" si="64"/>
        <v>-105679.21</v>
      </c>
      <c r="BH68" s="50">
        <v>59488.83</v>
      </c>
      <c r="BI68" s="50">
        <v>0</v>
      </c>
      <c r="BJ68" s="51">
        <f t="shared" si="42"/>
        <v>-59488.83</v>
      </c>
      <c r="BK68" s="50">
        <f t="shared" si="65"/>
        <v>-59488.83</v>
      </c>
      <c r="BL68" s="50">
        <v>59808.639999999999</v>
      </c>
      <c r="BM68" s="50">
        <v>335113.98</v>
      </c>
      <c r="BN68" s="51">
        <f t="shared" si="44"/>
        <v>275305.33999999997</v>
      </c>
      <c r="BO68" s="50">
        <f t="shared" si="13"/>
        <v>610419.31999999995</v>
      </c>
      <c r="BP68" s="50">
        <v>24552.47</v>
      </c>
      <c r="BQ68" s="50">
        <v>25772.5</v>
      </c>
      <c r="BR68" s="51">
        <f t="shared" si="45"/>
        <v>1220.0299999999988</v>
      </c>
      <c r="BS68" s="50">
        <f t="shared" si="66"/>
        <v>26992.53</v>
      </c>
    </row>
    <row r="69" spans="1:71" x14ac:dyDescent="0.2">
      <c r="A69" s="20" t="str">
        <f t="shared" si="60"/>
        <v>ELE</v>
      </c>
      <c r="B69" s="31" t="s">
        <v>228</v>
      </c>
      <c r="C69" s="20" t="str">
        <f t="shared" si="61"/>
        <v>ELE-ENVIRONMENTAL LAW ENFORCEMENT</v>
      </c>
      <c r="D69" s="50">
        <v>0</v>
      </c>
      <c r="E69" s="50">
        <v>0</v>
      </c>
      <c r="F69" s="50">
        <f t="shared" si="16"/>
        <v>0</v>
      </c>
      <c r="G69" s="50">
        <f t="shared" si="58"/>
        <v>0</v>
      </c>
      <c r="H69" s="50">
        <v>0</v>
      </c>
      <c r="I69" s="50">
        <v>0</v>
      </c>
      <c r="J69" s="51">
        <f t="shared" si="17"/>
        <v>0</v>
      </c>
      <c r="K69" s="50">
        <f t="shared" si="59"/>
        <v>0</v>
      </c>
      <c r="L69" s="50"/>
      <c r="M69" s="50">
        <v>0</v>
      </c>
      <c r="N69" s="50">
        <f t="shared" si="18"/>
        <v>0</v>
      </c>
      <c r="O69" s="50">
        <f t="shared" si="19"/>
        <v>0</v>
      </c>
      <c r="P69" s="50"/>
      <c r="Q69" s="50">
        <v>0</v>
      </c>
      <c r="R69" s="50">
        <f t="shared" si="20"/>
        <v>0</v>
      </c>
      <c r="S69" s="50">
        <f t="shared" si="21"/>
        <v>0</v>
      </c>
      <c r="T69" s="50">
        <v>0</v>
      </c>
      <c r="U69" s="50">
        <v>0</v>
      </c>
      <c r="V69" s="50">
        <f t="shared" si="22"/>
        <v>0</v>
      </c>
      <c r="W69" s="50">
        <f t="shared" si="23"/>
        <v>0</v>
      </c>
      <c r="X69" s="50">
        <v>13300.5</v>
      </c>
      <c r="Y69" s="50">
        <v>8938.2800000000007</v>
      </c>
      <c r="Z69" s="51">
        <f t="shared" si="24"/>
        <v>-4362.2199999999993</v>
      </c>
      <c r="AA69" s="50">
        <f t="shared" si="67"/>
        <v>4576.0600000000013</v>
      </c>
      <c r="AB69" s="50">
        <v>0</v>
      </c>
      <c r="AC69" s="50">
        <v>0</v>
      </c>
      <c r="AD69" s="51">
        <f t="shared" si="26"/>
        <v>0</v>
      </c>
      <c r="AE69" s="50">
        <f t="shared" si="68"/>
        <v>0</v>
      </c>
      <c r="AF69" s="50">
        <v>0</v>
      </c>
      <c r="AG69" s="50">
        <v>0</v>
      </c>
      <c r="AH69" s="51">
        <f t="shared" si="28"/>
        <v>0</v>
      </c>
      <c r="AI69" s="50">
        <f t="shared" si="69"/>
        <v>0</v>
      </c>
      <c r="AJ69" s="50">
        <v>0</v>
      </c>
      <c r="AK69" s="50">
        <v>0</v>
      </c>
      <c r="AL69" s="51">
        <f t="shared" si="30"/>
        <v>0</v>
      </c>
      <c r="AM69" s="50">
        <f t="shared" si="70"/>
        <v>0</v>
      </c>
      <c r="AN69" s="50">
        <v>0</v>
      </c>
      <c r="AO69" s="50">
        <v>0</v>
      </c>
      <c r="AP69" s="51">
        <f t="shared" si="32"/>
        <v>0</v>
      </c>
      <c r="AQ69" s="50">
        <f t="shared" si="71"/>
        <v>0</v>
      </c>
      <c r="AR69" s="50">
        <v>35601.599999999999</v>
      </c>
      <c r="AS69" s="50">
        <v>67116.56</v>
      </c>
      <c r="AT69" s="51">
        <f t="shared" si="34"/>
        <v>31514.959999999999</v>
      </c>
      <c r="AU69" s="50">
        <f t="shared" si="72"/>
        <v>98631.51999999999</v>
      </c>
      <c r="AV69" s="50">
        <v>0</v>
      </c>
      <c r="AW69" s="50">
        <v>0</v>
      </c>
      <c r="AX69" s="51">
        <f t="shared" si="36"/>
        <v>0</v>
      </c>
      <c r="AY69" s="50">
        <f t="shared" si="62"/>
        <v>0</v>
      </c>
      <c r="AZ69" s="50">
        <v>0</v>
      </c>
      <c r="BA69" s="50">
        <v>0</v>
      </c>
      <c r="BB69" s="51">
        <f t="shared" si="38"/>
        <v>0</v>
      </c>
      <c r="BC69" s="50">
        <f t="shared" si="63"/>
        <v>0</v>
      </c>
      <c r="BD69" s="50">
        <v>0</v>
      </c>
      <c r="BE69" s="50">
        <v>0</v>
      </c>
      <c r="BF69" s="51">
        <f t="shared" si="40"/>
        <v>0</v>
      </c>
      <c r="BG69" s="50">
        <f t="shared" si="64"/>
        <v>0</v>
      </c>
      <c r="BH69" s="50">
        <v>0</v>
      </c>
      <c r="BI69" s="50">
        <v>0</v>
      </c>
      <c r="BJ69" s="51">
        <f t="shared" si="42"/>
        <v>0</v>
      </c>
      <c r="BK69" s="50">
        <f t="shared" si="65"/>
        <v>0</v>
      </c>
      <c r="BL69" s="50">
        <v>0</v>
      </c>
      <c r="BM69" s="50">
        <v>0</v>
      </c>
      <c r="BN69" s="51">
        <f t="shared" si="44"/>
        <v>0</v>
      </c>
      <c r="BO69" s="50">
        <f t="shared" si="13"/>
        <v>0</v>
      </c>
      <c r="BP69" s="50">
        <v>0</v>
      </c>
      <c r="BQ69" s="50">
        <v>0</v>
      </c>
      <c r="BR69" s="51">
        <f t="shared" si="45"/>
        <v>0</v>
      </c>
      <c r="BS69" s="50">
        <f t="shared" si="66"/>
        <v>0</v>
      </c>
    </row>
    <row r="70" spans="1:71" x14ac:dyDescent="0.2">
      <c r="A70" s="20" t="str">
        <f t="shared" si="60"/>
        <v>ENE</v>
      </c>
      <c r="B70" s="31" t="s">
        <v>76</v>
      </c>
      <c r="C70" s="20" t="str">
        <f t="shared" si="61"/>
        <v>ENE- ENERGY RESOURCES</v>
      </c>
      <c r="D70" s="50">
        <v>0</v>
      </c>
      <c r="E70" s="50">
        <v>0</v>
      </c>
      <c r="F70" s="50">
        <f t="shared" si="16"/>
        <v>0</v>
      </c>
      <c r="G70" s="50">
        <f t="shared" si="58"/>
        <v>0</v>
      </c>
      <c r="H70" s="50">
        <v>867.12</v>
      </c>
      <c r="I70" s="50">
        <v>1135.3399999999999</v>
      </c>
      <c r="J70" s="51">
        <f t="shared" si="17"/>
        <v>268.21999999999991</v>
      </c>
      <c r="K70" s="50">
        <f t="shared" si="59"/>
        <v>1403.56</v>
      </c>
      <c r="L70" s="50"/>
      <c r="M70" s="50">
        <v>0</v>
      </c>
      <c r="N70" s="50">
        <f t="shared" si="18"/>
        <v>0</v>
      </c>
      <c r="O70" s="50">
        <f t="shared" si="19"/>
        <v>0</v>
      </c>
      <c r="P70" s="50"/>
      <c r="Q70" s="50">
        <v>0</v>
      </c>
      <c r="R70" s="50">
        <f t="shared" si="20"/>
        <v>0</v>
      </c>
      <c r="S70" s="50">
        <f t="shared" si="21"/>
        <v>0</v>
      </c>
      <c r="T70" s="50">
        <v>0</v>
      </c>
      <c r="U70" s="50">
        <v>0</v>
      </c>
      <c r="V70" s="50">
        <f t="shared" si="22"/>
        <v>0</v>
      </c>
      <c r="W70" s="50">
        <f t="shared" si="23"/>
        <v>0</v>
      </c>
      <c r="X70" s="50">
        <v>17733.91</v>
      </c>
      <c r="Y70" s="50">
        <v>8938.2800000000007</v>
      </c>
      <c r="Z70" s="51">
        <f t="shared" si="24"/>
        <v>-8795.6299999999992</v>
      </c>
      <c r="AA70" s="50">
        <f t="shared" si="67"/>
        <v>142.65000000000146</v>
      </c>
      <c r="AB70" s="50">
        <v>7031.51</v>
      </c>
      <c r="AC70" s="50">
        <v>4220.93</v>
      </c>
      <c r="AD70" s="51">
        <f t="shared" si="26"/>
        <v>-2810.58</v>
      </c>
      <c r="AE70" s="50">
        <f t="shared" si="68"/>
        <v>1410.3500000000004</v>
      </c>
      <c r="AF70" s="50">
        <v>0</v>
      </c>
      <c r="AG70" s="50">
        <v>0</v>
      </c>
      <c r="AH70" s="51">
        <f t="shared" si="28"/>
        <v>0</v>
      </c>
      <c r="AI70" s="50">
        <f t="shared" si="69"/>
        <v>0</v>
      </c>
      <c r="AJ70" s="50">
        <v>34.26</v>
      </c>
      <c r="AK70" s="50">
        <v>43.54</v>
      </c>
      <c r="AL70" s="51">
        <f t="shared" si="30"/>
        <v>9.2800000000000011</v>
      </c>
      <c r="AM70" s="50">
        <f t="shared" si="70"/>
        <v>52.82</v>
      </c>
      <c r="AN70" s="50">
        <v>7371.93</v>
      </c>
      <c r="AO70" s="50">
        <v>7189.62</v>
      </c>
      <c r="AP70" s="51">
        <f t="shared" si="32"/>
        <v>-182.3100000000004</v>
      </c>
      <c r="AQ70" s="50">
        <f t="shared" si="71"/>
        <v>7007.3099999999995</v>
      </c>
      <c r="AR70" s="50">
        <v>0</v>
      </c>
      <c r="AS70" s="50">
        <v>0</v>
      </c>
      <c r="AT70" s="51">
        <f t="shared" si="34"/>
        <v>0</v>
      </c>
      <c r="AU70" s="50">
        <f t="shared" si="72"/>
        <v>0</v>
      </c>
      <c r="AV70" s="50">
        <v>0</v>
      </c>
      <c r="AW70" s="50">
        <v>0</v>
      </c>
      <c r="AX70" s="51">
        <f t="shared" si="36"/>
        <v>0</v>
      </c>
      <c r="AY70" s="50">
        <f t="shared" si="62"/>
        <v>0</v>
      </c>
      <c r="AZ70" s="50">
        <v>10714.56</v>
      </c>
      <c r="BA70" s="50">
        <v>12465.62</v>
      </c>
      <c r="BB70" s="51">
        <f t="shared" si="38"/>
        <v>1751.0600000000013</v>
      </c>
      <c r="BC70" s="50">
        <f t="shared" si="63"/>
        <v>14216.680000000002</v>
      </c>
      <c r="BD70" s="50">
        <v>-6157.05</v>
      </c>
      <c r="BE70" s="50">
        <v>-5897.08</v>
      </c>
      <c r="BF70" s="51">
        <f t="shared" si="40"/>
        <v>259.97000000000025</v>
      </c>
      <c r="BG70" s="50">
        <f t="shared" si="64"/>
        <v>-5637.11</v>
      </c>
      <c r="BH70" s="50">
        <v>0</v>
      </c>
      <c r="BI70" s="50">
        <v>0</v>
      </c>
      <c r="BJ70" s="51">
        <f t="shared" si="42"/>
        <v>0</v>
      </c>
      <c r="BK70" s="50">
        <f t="shared" si="65"/>
        <v>0</v>
      </c>
      <c r="BL70" s="50">
        <v>357.9</v>
      </c>
      <c r="BM70" s="50">
        <v>2005.51</v>
      </c>
      <c r="BN70" s="51">
        <f t="shared" si="44"/>
        <v>1647.6100000000001</v>
      </c>
      <c r="BO70" s="50">
        <f t="shared" si="13"/>
        <v>3653.12</v>
      </c>
      <c r="BP70" s="50">
        <v>2191.19</v>
      </c>
      <c r="BQ70" s="50">
        <v>1837.99</v>
      </c>
      <c r="BR70" s="51">
        <f t="shared" si="45"/>
        <v>-353.20000000000005</v>
      </c>
      <c r="BS70" s="50">
        <f t="shared" si="66"/>
        <v>1484.79</v>
      </c>
    </row>
    <row r="71" spans="1:71" x14ac:dyDescent="0.2">
      <c r="A71" s="20" t="str">
        <f t="shared" si="60"/>
        <v>ENV</v>
      </c>
      <c r="B71" s="31" t="s">
        <v>77</v>
      </c>
      <c r="C71" s="20" t="str">
        <f t="shared" si="61"/>
        <v>ENV-EXEC  ENV AFFAIRS</v>
      </c>
      <c r="D71" s="50">
        <v>0</v>
      </c>
      <c r="E71" s="50">
        <v>0</v>
      </c>
      <c r="F71" s="50">
        <f t="shared" si="16"/>
        <v>0</v>
      </c>
      <c r="G71" s="50">
        <f t="shared" si="58"/>
        <v>0</v>
      </c>
      <c r="H71" s="50">
        <v>19273.43</v>
      </c>
      <c r="I71" s="50">
        <v>24253.9</v>
      </c>
      <c r="J71" s="51">
        <f t="shared" si="17"/>
        <v>4980.4700000000012</v>
      </c>
      <c r="K71" s="50">
        <f t="shared" si="59"/>
        <v>29234.370000000003</v>
      </c>
      <c r="L71" s="50"/>
      <c r="M71" s="50">
        <v>0</v>
      </c>
      <c r="N71" s="50">
        <f t="shared" si="18"/>
        <v>0</v>
      </c>
      <c r="O71" s="50">
        <f t="shared" si="19"/>
        <v>0</v>
      </c>
      <c r="P71" s="50"/>
      <c r="Q71" s="50">
        <v>0</v>
      </c>
      <c r="R71" s="50">
        <f t="shared" si="20"/>
        <v>0</v>
      </c>
      <c r="S71" s="50">
        <f t="shared" si="21"/>
        <v>0</v>
      </c>
      <c r="T71" s="50">
        <v>0</v>
      </c>
      <c r="U71" s="50">
        <v>0</v>
      </c>
      <c r="V71" s="50">
        <f t="shared" si="22"/>
        <v>0</v>
      </c>
      <c r="W71" s="50">
        <f t="shared" si="23"/>
        <v>0</v>
      </c>
      <c r="X71" s="50">
        <v>161749.62</v>
      </c>
      <c r="Y71" s="50">
        <v>156988.65</v>
      </c>
      <c r="Z71" s="51">
        <f t="shared" si="24"/>
        <v>-4760.9700000000012</v>
      </c>
      <c r="AA71" s="50">
        <f t="shared" si="67"/>
        <v>152227.68</v>
      </c>
      <c r="AB71" s="50">
        <v>46730.74</v>
      </c>
      <c r="AC71" s="50">
        <v>32825.71</v>
      </c>
      <c r="AD71" s="51">
        <f t="shared" si="26"/>
        <v>-13905.029999999999</v>
      </c>
      <c r="AE71" s="50">
        <f t="shared" si="68"/>
        <v>18920.68</v>
      </c>
      <c r="AF71" s="50">
        <v>0</v>
      </c>
      <c r="AG71" s="50">
        <v>0</v>
      </c>
      <c r="AH71" s="51">
        <f t="shared" si="28"/>
        <v>0</v>
      </c>
      <c r="AI71" s="50">
        <f t="shared" si="69"/>
        <v>0</v>
      </c>
      <c r="AJ71" s="50">
        <v>393.82</v>
      </c>
      <c r="AK71" s="50">
        <v>547.30999999999995</v>
      </c>
      <c r="AL71" s="51">
        <f t="shared" si="30"/>
        <v>153.48999999999995</v>
      </c>
      <c r="AM71" s="50">
        <f t="shared" si="70"/>
        <v>700.8</v>
      </c>
      <c r="AN71" s="50">
        <v>46638.54</v>
      </c>
      <c r="AO71" s="50">
        <v>53268.27</v>
      </c>
      <c r="AP71" s="51">
        <f t="shared" si="32"/>
        <v>6629.7299999999959</v>
      </c>
      <c r="AQ71" s="50">
        <f t="shared" si="71"/>
        <v>59897.999999999993</v>
      </c>
      <c r="AR71" s="50">
        <v>42721.98</v>
      </c>
      <c r="AS71" s="50">
        <v>16395.05</v>
      </c>
      <c r="AT71" s="51">
        <f t="shared" si="34"/>
        <v>-26326.930000000004</v>
      </c>
      <c r="AU71" s="50">
        <f t="shared" si="72"/>
        <v>-9931.8800000000047</v>
      </c>
      <c r="AV71" s="50">
        <v>0</v>
      </c>
      <c r="AW71" s="50">
        <v>0</v>
      </c>
      <c r="AX71" s="51">
        <f t="shared" si="36"/>
        <v>0</v>
      </c>
      <c r="AY71" s="50">
        <f t="shared" si="62"/>
        <v>0</v>
      </c>
      <c r="AZ71" s="50">
        <v>49365.56</v>
      </c>
      <c r="BA71" s="50">
        <v>69085.55</v>
      </c>
      <c r="BB71" s="51">
        <f t="shared" si="38"/>
        <v>19719.990000000005</v>
      </c>
      <c r="BC71" s="50">
        <f t="shared" si="63"/>
        <v>88805.540000000008</v>
      </c>
      <c r="BD71" s="50">
        <v>-120449.94</v>
      </c>
      <c r="BE71" s="50">
        <v>-84551.84</v>
      </c>
      <c r="BF71" s="51">
        <f t="shared" si="40"/>
        <v>35898.100000000006</v>
      </c>
      <c r="BG71" s="50">
        <f t="shared" si="64"/>
        <v>-48653.739999999991</v>
      </c>
      <c r="BH71" s="50">
        <v>0</v>
      </c>
      <c r="BI71" s="50">
        <v>0</v>
      </c>
      <c r="BJ71" s="51">
        <f t="shared" si="42"/>
        <v>0</v>
      </c>
      <c r="BK71" s="50">
        <f t="shared" si="65"/>
        <v>0</v>
      </c>
      <c r="BL71" s="50">
        <v>2801.41</v>
      </c>
      <c r="BM71" s="50">
        <v>15696.73</v>
      </c>
      <c r="BN71" s="51">
        <f t="shared" si="44"/>
        <v>12895.32</v>
      </c>
      <c r="BO71" s="50">
        <f t="shared" si="13"/>
        <v>28592.05</v>
      </c>
      <c r="BP71" s="50">
        <v>32189.03</v>
      </c>
      <c r="BQ71" s="50">
        <v>27009.68</v>
      </c>
      <c r="BR71" s="51">
        <f t="shared" si="45"/>
        <v>-5179.3499999999985</v>
      </c>
      <c r="BS71" s="50">
        <f t="shared" si="66"/>
        <v>21830.33</v>
      </c>
    </row>
    <row r="72" spans="1:71" x14ac:dyDescent="0.2">
      <c r="A72" s="20" t="str">
        <f t="shared" si="60"/>
        <v>EOL</v>
      </c>
      <c r="B72" s="31" t="s">
        <v>78</v>
      </c>
      <c r="C72" s="20" t="str">
        <f t="shared" si="61"/>
        <v>EOL- WORKFORCE DEV</v>
      </c>
      <c r="D72" s="50">
        <v>105271.76</v>
      </c>
      <c r="E72" s="50">
        <v>19538.62</v>
      </c>
      <c r="F72" s="50">
        <f t="shared" si="16"/>
        <v>-85733.14</v>
      </c>
      <c r="G72" s="50">
        <f t="shared" si="58"/>
        <v>-66194.52</v>
      </c>
      <c r="H72" s="50">
        <v>123726.72</v>
      </c>
      <c r="I72" s="50">
        <v>36757.67</v>
      </c>
      <c r="J72" s="51">
        <f t="shared" si="17"/>
        <v>-86969.05</v>
      </c>
      <c r="K72" s="50">
        <f t="shared" si="59"/>
        <v>-50211.380000000005</v>
      </c>
      <c r="L72" s="50"/>
      <c r="M72" s="50">
        <v>0</v>
      </c>
      <c r="N72" s="50">
        <f t="shared" si="18"/>
        <v>0</v>
      </c>
      <c r="O72" s="50">
        <f t="shared" si="19"/>
        <v>0</v>
      </c>
      <c r="P72" s="50"/>
      <c r="Q72" s="50">
        <v>0</v>
      </c>
      <c r="R72" s="50">
        <f t="shared" si="20"/>
        <v>0</v>
      </c>
      <c r="S72" s="50">
        <f t="shared" si="21"/>
        <v>0</v>
      </c>
      <c r="T72" s="50">
        <v>0</v>
      </c>
      <c r="U72" s="50">
        <v>0</v>
      </c>
      <c r="V72" s="50">
        <f t="shared" si="22"/>
        <v>0</v>
      </c>
      <c r="W72" s="50">
        <f t="shared" si="23"/>
        <v>0</v>
      </c>
      <c r="X72" s="50">
        <v>64172.95</v>
      </c>
      <c r="Y72" s="50">
        <v>64747.31</v>
      </c>
      <c r="Z72" s="51">
        <f t="shared" si="24"/>
        <v>574.36000000000058</v>
      </c>
      <c r="AA72" s="50">
        <f t="shared" si="67"/>
        <v>65321.67</v>
      </c>
      <c r="AB72" s="50">
        <v>200273.8</v>
      </c>
      <c r="AC72" s="50">
        <v>116363.85</v>
      </c>
      <c r="AD72" s="51">
        <f t="shared" si="26"/>
        <v>-83909.949999999983</v>
      </c>
      <c r="AE72" s="50">
        <f t="shared" si="68"/>
        <v>32453.900000000023</v>
      </c>
      <c r="AF72" s="50">
        <v>0</v>
      </c>
      <c r="AG72" s="50">
        <v>0</v>
      </c>
      <c r="AH72" s="51">
        <f t="shared" si="28"/>
        <v>0</v>
      </c>
      <c r="AI72" s="50">
        <f t="shared" si="69"/>
        <v>0</v>
      </c>
      <c r="AJ72" s="50">
        <v>1845.05</v>
      </c>
      <c r="AK72" s="50">
        <v>2577.48</v>
      </c>
      <c r="AL72" s="51">
        <f t="shared" si="30"/>
        <v>732.43000000000006</v>
      </c>
      <c r="AM72" s="50">
        <f t="shared" si="70"/>
        <v>3309.91</v>
      </c>
      <c r="AN72" s="50">
        <v>198268.68</v>
      </c>
      <c r="AO72" s="50">
        <v>191210.26</v>
      </c>
      <c r="AP72" s="51">
        <f t="shared" si="32"/>
        <v>-7058.4199999999837</v>
      </c>
      <c r="AQ72" s="50">
        <f t="shared" si="71"/>
        <v>184151.84000000003</v>
      </c>
      <c r="AR72" s="50">
        <v>708513.53</v>
      </c>
      <c r="AS72" s="50">
        <v>137647.17000000001</v>
      </c>
      <c r="AT72" s="51">
        <f t="shared" si="34"/>
        <v>-570866.36</v>
      </c>
      <c r="AU72" s="50">
        <f t="shared" si="72"/>
        <v>-433219.18999999994</v>
      </c>
      <c r="AV72" s="50">
        <v>0</v>
      </c>
      <c r="AW72" s="50">
        <v>0</v>
      </c>
      <c r="AX72" s="51">
        <f t="shared" si="36"/>
        <v>0</v>
      </c>
      <c r="AY72" s="50">
        <f t="shared" si="62"/>
        <v>0</v>
      </c>
      <c r="AZ72" s="50">
        <v>204138</v>
      </c>
      <c r="BA72" s="50">
        <v>292677.7</v>
      </c>
      <c r="BB72" s="51">
        <f t="shared" si="38"/>
        <v>88539.700000000012</v>
      </c>
      <c r="BC72" s="50">
        <f t="shared" si="63"/>
        <v>381217.4</v>
      </c>
      <c r="BD72" s="50">
        <v>-112027.29</v>
      </c>
      <c r="BE72" s="50">
        <v>-82963.55</v>
      </c>
      <c r="BF72" s="51">
        <f t="shared" si="40"/>
        <v>29063.739999999991</v>
      </c>
      <c r="BG72" s="50">
        <f t="shared" si="64"/>
        <v>-53899.810000000012</v>
      </c>
      <c r="BH72" s="50">
        <v>610363.43999999994</v>
      </c>
      <c r="BI72" s="50">
        <v>15132.8</v>
      </c>
      <c r="BJ72" s="51">
        <f t="shared" si="42"/>
        <v>-595230.6399999999</v>
      </c>
      <c r="BK72" s="50">
        <f t="shared" si="65"/>
        <v>-580097.83999999985</v>
      </c>
      <c r="BL72" s="50">
        <v>21646.84</v>
      </c>
      <c r="BM72" s="50">
        <v>121289.7</v>
      </c>
      <c r="BN72" s="51">
        <f t="shared" si="44"/>
        <v>99642.86</v>
      </c>
      <c r="BO72" s="50">
        <f t="shared" ref="BO72:BO135" si="73">BM72+BN72</f>
        <v>220932.56</v>
      </c>
      <c r="BP72" s="50">
        <v>170195.11</v>
      </c>
      <c r="BQ72" s="50">
        <v>85010.53</v>
      </c>
      <c r="BR72" s="51">
        <f t="shared" si="45"/>
        <v>-85184.579999999987</v>
      </c>
      <c r="BS72" s="50">
        <f t="shared" si="66"/>
        <v>-174.04999999998836</v>
      </c>
    </row>
    <row r="73" spans="1:71" x14ac:dyDescent="0.2">
      <c r="A73" s="20" t="str">
        <f t="shared" si="60"/>
        <v>EPS</v>
      </c>
      <c r="B73" s="31" t="s">
        <v>79</v>
      </c>
      <c r="C73" s="20" t="str">
        <f t="shared" si="61"/>
        <v>EPS-EXEC OFC PUB. SAFETY &amp; HOMELAND SEC.</v>
      </c>
      <c r="D73" s="50">
        <v>0</v>
      </c>
      <c r="E73" s="50">
        <v>0</v>
      </c>
      <c r="F73" s="50">
        <f t="shared" ref="F73:F136" si="74">E73-D73</f>
        <v>0</v>
      </c>
      <c r="G73" s="50">
        <f t="shared" si="58"/>
        <v>0</v>
      </c>
      <c r="H73" s="50">
        <v>9220.48</v>
      </c>
      <c r="I73" s="50">
        <v>10989.53</v>
      </c>
      <c r="J73" s="51">
        <f t="shared" si="17"/>
        <v>1769.0500000000011</v>
      </c>
      <c r="K73" s="50">
        <f t="shared" si="59"/>
        <v>12758.580000000002</v>
      </c>
      <c r="L73" s="50"/>
      <c r="M73" s="50">
        <v>0</v>
      </c>
      <c r="N73" s="50">
        <f t="shared" si="18"/>
        <v>0</v>
      </c>
      <c r="O73" s="50">
        <f t="shared" si="19"/>
        <v>0</v>
      </c>
      <c r="P73" s="50"/>
      <c r="Q73" s="50">
        <v>0</v>
      </c>
      <c r="R73" s="50">
        <f t="shared" si="20"/>
        <v>0</v>
      </c>
      <c r="S73" s="50">
        <f t="shared" si="21"/>
        <v>0</v>
      </c>
      <c r="T73" s="50">
        <v>0</v>
      </c>
      <c r="U73" s="50">
        <v>0</v>
      </c>
      <c r="V73" s="50">
        <f t="shared" si="22"/>
        <v>0</v>
      </c>
      <c r="W73" s="50">
        <f t="shared" si="23"/>
        <v>0</v>
      </c>
      <c r="X73" s="50">
        <v>205342.51</v>
      </c>
      <c r="Y73" s="50">
        <v>276325.23</v>
      </c>
      <c r="Z73" s="51">
        <f t="shared" si="24"/>
        <v>70982.719999999972</v>
      </c>
      <c r="AA73" s="50">
        <f t="shared" si="67"/>
        <v>347307.94999999995</v>
      </c>
      <c r="AB73" s="50">
        <v>39301.01</v>
      </c>
      <c r="AC73" s="50">
        <v>30121.05</v>
      </c>
      <c r="AD73" s="51">
        <f t="shared" si="26"/>
        <v>-9179.9600000000028</v>
      </c>
      <c r="AE73" s="50">
        <f t="shared" si="68"/>
        <v>20941.089999999997</v>
      </c>
      <c r="AF73" s="50">
        <v>0</v>
      </c>
      <c r="AG73" s="50">
        <v>0</v>
      </c>
      <c r="AH73" s="51">
        <f t="shared" si="28"/>
        <v>0</v>
      </c>
      <c r="AI73" s="50">
        <f t="shared" si="69"/>
        <v>0</v>
      </c>
      <c r="AJ73" s="50">
        <v>282.88</v>
      </c>
      <c r="AK73" s="50">
        <v>353.6</v>
      </c>
      <c r="AL73" s="51">
        <f t="shared" si="30"/>
        <v>70.720000000000027</v>
      </c>
      <c r="AM73" s="50">
        <f t="shared" si="70"/>
        <v>424.32000000000005</v>
      </c>
      <c r="AN73" s="50">
        <v>38427.379999999997</v>
      </c>
      <c r="AO73" s="50">
        <v>47800.44</v>
      </c>
      <c r="AP73" s="51">
        <f t="shared" si="32"/>
        <v>9373.0600000000049</v>
      </c>
      <c r="AQ73" s="50">
        <f t="shared" si="71"/>
        <v>57173.500000000007</v>
      </c>
      <c r="AR73" s="50">
        <v>0</v>
      </c>
      <c r="AS73" s="50">
        <v>16520.96</v>
      </c>
      <c r="AT73" s="51">
        <f t="shared" si="34"/>
        <v>16520.96</v>
      </c>
      <c r="AU73" s="50">
        <f t="shared" si="72"/>
        <v>33041.919999999998</v>
      </c>
      <c r="AV73" s="50">
        <v>0</v>
      </c>
      <c r="AW73" s="50">
        <v>0</v>
      </c>
      <c r="AX73" s="51">
        <f t="shared" si="36"/>
        <v>0</v>
      </c>
      <c r="AY73" s="50">
        <f t="shared" si="62"/>
        <v>0</v>
      </c>
      <c r="AZ73" s="50">
        <v>33503.35</v>
      </c>
      <c r="BA73" s="50">
        <v>47091.34</v>
      </c>
      <c r="BB73" s="51">
        <f t="shared" si="38"/>
        <v>13587.989999999998</v>
      </c>
      <c r="BC73" s="50">
        <f t="shared" si="63"/>
        <v>60679.329999999994</v>
      </c>
      <c r="BD73" s="50">
        <v>-189512.64</v>
      </c>
      <c r="BE73" s="50">
        <v>-114575.27</v>
      </c>
      <c r="BF73" s="51">
        <f t="shared" si="40"/>
        <v>74937.37000000001</v>
      </c>
      <c r="BG73" s="50">
        <f t="shared" si="64"/>
        <v>-39637.899999999994</v>
      </c>
      <c r="BH73" s="50">
        <v>0</v>
      </c>
      <c r="BI73" s="50">
        <v>0</v>
      </c>
      <c r="BJ73" s="51">
        <f t="shared" si="42"/>
        <v>0</v>
      </c>
      <c r="BK73" s="50">
        <f t="shared" si="65"/>
        <v>0</v>
      </c>
      <c r="BL73" s="50">
        <v>6124.27</v>
      </c>
      <c r="BM73" s="50">
        <v>34315.22</v>
      </c>
      <c r="BN73" s="51">
        <f t="shared" si="44"/>
        <v>28190.95</v>
      </c>
      <c r="BO73" s="50">
        <f t="shared" si="73"/>
        <v>62506.17</v>
      </c>
      <c r="BP73" s="50">
        <v>10147.48</v>
      </c>
      <c r="BQ73" s="50">
        <v>14529</v>
      </c>
      <c r="BR73" s="51">
        <f t="shared" si="45"/>
        <v>4381.5200000000004</v>
      </c>
      <c r="BS73" s="50">
        <f t="shared" si="66"/>
        <v>18910.52</v>
      </c>
    </row>
    <row r="74" spans="1:71" x14ac:dyDescent="0.2">
      <c r="A74" s="20" t="str">
        <f t="shared" si="60"/>
        <v>EQE</v>
      </c>
      <c r="B74" s="31" t="s">
        <v>80</v>
      </c>
      <c r="C74" s="20" t="str">
        <f t="shared" si="61"/>
        <v>EQE- ENV PROTECTION</v>
      </c>
      <c r="D74" s="50">
        <v>0</v>
      </c>
      <c r="E74" s="50">
        <v>0</v>
      </c>
      <c r="F74" s="50">
        <f t="shared" si="74"/>
        <v>0</v>
      </c>
      <c r="G74" s="50">
        <f t="shared" si="58"/>
        <v>0</v>
      </c>
      <c r="H74" s="50">
        <v>23692.02</v>
      </c>
      <c r="I74" s="50">
        <v>31080.95</v>
      </c>
      <c r="J74" s="51">
        <f t="shared" ref="J74:J137" si="75">I74-H74</f>
        <v>7388.93</v>
      </c>
      <c r="K74" s="50">
        <f t="shared" si="59"/>
        <v>38469.880000000005</v>
      </c>
      <c r="L74" s="50"/>
      <c r="M74" s="50">
        <v>0</v>
      </c>
      <c r="N74" s="50">
        <f t="shared" ref="N74:N137" si="76">M74-L74</f>
        <v>0</v>
      </c>
      <c r="O74" s="50">
        <f t="shared" ref="O74:O137" si="77">M74+N74</f>
        <v>0</v>
      </c>
      <c r="P74" s="50"/>
      <c r="Q74" s="50">
        <v>0</v>
      </c>
      <c r="R74" s="50">
        <f t="shared" ref="R74:R137" si="78">Q74-P74</f>
        <v>0</v>
      </c>
      <c r="S74" s="50">
        <f t="shared" ref="S74:S137" si="79">Q74+R74</f>
        <v>0</v>
      </c>
      <c r="T74" s="50">
        <v>0</v>
      </c>
      <c r="U74" s="50">
        <v>0</v>
      </c>
      <c r="V74" s="50">
        <f t="shared" ref="V74:V137" si="80">U74-T74</f>
        <v>0</v>
      </c>
      <c r="W74" s="50">
        <f t="shared" ref="W74:W137" si="81">U74+V74</f>
        <v>0</v>
      </c>
      <c r="X74" s="50">
        <v>1541435.69</v>
      </c>
      <c r="Y74" s="50">
        <v>2077788.55</v>
      </c>
      <c r="Z74" s="51">
        <f t="shared" ref="Z74:Z137" si="82">Y74-X74</f>
        <v>536352.8600000001</v>
      </c>
      <c r="AA74" s="50">
        <f t="shared" si="67"/>
        <v>2614141.41</v>
      </c>
      <c r="AB74" s="50">
        <v>79043.81</v>
      </c>
      <c r="AC74" s="50">
        <v>56566.5</v>
      </c>
      <c r="AD74" s="51">
        <f t="shared" ref="AD74:AD137" si="83">AC74-AB74</f>
        <v>-22477.309999999998</v>
      </c>
      <c r="AE74" s="50">
        <f t="shared" si="68"/>
        <v>34089.19</v>
      </c>
      <c r="AF74" s="50">
        <v>0</v>
      </c>
      <c r="AG74" s="50">
        <v>0</v>
      </c>
      <c r="AH74" s="51">
        <f t="shared" ref="AH74:AH137" si="84">AG74-AF74</f>
        <v>0</v>
      </c>
      <c r="AI74" s="50">
        <f t="shared" si="69"/>
        <v>0</v>
      </c>
      <c r="AJ74" s="50">
        <v>1285.43</v>
      </c>
      <c r="AK74" s="50">
        <v>1753.63</v>
      </c>
      <c r="AL74" s="51">
        <f t="shared" ref="AL74:AL137" si="85">AK74-AJ74</f>
        <v>468.20000000000005</v>
      </c>
      <c r="AM74" s="50">
        <f t="shared" si="70"/>
        <v>2221.83</v>
      </c>
      <c r="AN74" s="50">
        <v>81545.039999999994</v>
      </c>
      <c r="AO74" s="50">
        <v>94555.45</v>
      </c>
      <c r="AP74" s="51">
        <f t="shared" ref="AP74:AP137" si="86">AO74-AN74</f>
        <v>13010.410000000003</v>
      </c>
      <c r="AQ74" s="50">
        <f t="shared" si="71"/>
        <v>107565.86</v>
      </c>
      <c r="AR74" s="50">
        <v>35601.599999999999</v>
      </c>
      <c r="AS74" s="50">
        <v>33597.78</v>
      </c>
      <c r="AT74" s="51">
        <f t="shared" ref="AT74:AT137" si="87">AS74-AR74</f>
        <v>-2003.8199999999997</v>
      </c>
      <c r="AU74" s="50">
        <f t="shared" si="72"/>
        <v>31593.96</v>
      </c>
      <c r="AV74" s="50">
        <v>0</v>
      </c>
      <c r="AW74" s="50">
        <v>0</v>
      </c>
      <c r="AX74" s="51">
        <f t="shared" ref="AX74:AX137" si="88">AW74-AV74</f>
        <v>0</v>
      </c>
      <c r="AY74" s="50">
        <f t="shared" si="62"/>
        <v>0</v>
      </c>
      <c r="AZ74" s="50">
        <v>107678.86</v>
      </c>
      <c r="BA74" s="50">
        <v>155834.01</v>
      </c>
      <c r="BB74" s="51">
        <f t="shared" ref="BB74:BB137" si="89">BA74-AZ74</f>
        <v>48155.150000000009</v>
      </c>
      <c r="BC74" s="50">
        <f t="shared" si="63"/>
        <v>203989.16000000003</v>
      </c>
      <c r="BD74" s="50">
        <v>-31136.46</v>
      </c>
      <c r="BE74" s="50">
        <v>-29316.25</v>
      </c>
      <c r="BF74" s="51">
        <f t="shared" ref="BF74:BF137" si="90">BE74-BD74</f>
        <v>1820.2099999999991</v>
      </c>
      <c r="BG74" s="50">
        <f t="shared" si="64"/>
        <v>-27496.04</v>
      </c>
      <c r="BH74" s="50">
        <v>0</v>
      </c>
      <c r="BI74" s="50">
        <v>0</v>
      </c>
      <c r="BJ74" s="51">
        <f t="shared" ref="BJ74:BJ137" si="91">BI74-BH74</f>
        <v>0</v>
      </c>
      <c r="BK74" s="50">
        <f t="shared" si="65"/>
        <v>0</v>
      </c>
      <c r="BL74" s="50">
        <v>1220.8699999999999</v>
      </c>
      <c r="BM74" s="50">
        <v>6840.98</v>
      </c>
      <c r="BN74" s="51">
        <f t="shared" ref="BN74:BN137" si="92">BM74-BL74</f>
        <v>5620.11</v>
      </c>
      <c r="BO74" s="50">
        <f t="shared" si="73"/>
        <v>12461.09</v>
      </c>
      <c r="BP74" s="50">
        <v>25245.21</v>
      </c>
      <c r="BQ74" s="50">
        <v>26080.71</v>
      </c>
      <c r="BR74" s="51">
        <f t="shared" ref="BR74:BR137" si="93">BQ74-BP74</f>
        <v>835.5</v>
      </c>
      <c r="BS74" s="50">
        <f t="shared" si="66"/>
        <v>26916.21</v>
      </c>
    </row>
    <row r="75" spans="1:71" x14ac:dyDescent="0.2">
      <c r="A75" s="20" t="str">
        <f t="shared" si="60"/>
        <v>ETH</v>
      </c>
      <c r="B75" s="31" t="s">
        <v>81</v>
      </c>
      <c r="C75" s="20" t="str">
        <f t="shared" si="61"/>
        <v>ETH-ST ETHICS COMM</v>
      </c>
      <c r="D75" s="50">
        <v>21348.17</v>
      </c>
      <c r="E75" s="50">
        <v>24693.4</v>
      </c>
      <c r="F75" s="50">
        <f t="shared" si="74"/>
        <v>3345.2300000000032</v>
      </c>
      <c r="G75" s="50">
        <f t="shared" si="58"/>
        <v>28038.630000000005</v>
      </c>
      <c r="H75" s="50">
        <v>171.05</v>
      </c>
      <c r="I75" s="50">
        <v>235.7</v>
      </c>
      <c r="J75" s="51">
        <f t="shared" si="75"/>
        <v>64.649999999999977</v>
      </c>
      <c r="K75" s="50">
        <f t="shared" si="59"/>
        <v>300.34999999999997</v>
      </c>
      <c r="L75" s="50"/>
      <c r="M75" s="50">
        <v>0</v>
      </c>
      <c r="N75" s="50">
        <f t="shared" si="76"/>
        <v>0</v>
      </c>
      <c r="O75" s="50">
        <f t="shared" si="77"/>
        <v>0</v>
      </c>
      <c r="P75" s="50"/>
      <c r="Q75" s="50">
        <v>0</v>
      </c>
      <c r="R75" s="50">
        <f t="shared" si="78"/>
        <v>0</v>
      </c>
      <c r="S75" s="50">
        <f t="shared" si="79"/>
        <v>0</v>
      </c>
      <c r="T75" s="50">
        <v>0</v>
      </c>
      <c r="U75" s="50">
        <v>0</v>
      </c>
      <c r="V75" s="50">
        <f t="shared" si="80"/>
        <v>0</v>
      </c>
      <c r="W75" s="50">
        <f t="shared" si="81"/>
        <v>0</v>
      </c>
      <c r="X75" s="50">
        <v>4200.54</v>
      </c>
      <c r="Y75" s="50">
        <v>6845.27</v>
      </c>
      <c r="Z75" s="51">
        <f t="shared" si="82"/>
        <v>2644.7300000000005</v>
      </c>
      <c r="AA75" s="50">
        <f t="shared" si="67"/>
        <v>9490</v>
      </c>
      <c r="AB75" s="50">
        <v>2154.6999999999998</v>
      </c>
      <c r="AC75" s="50">
        <v>1615.24</v>
      </c>
      <c r="AD75" s="51">
        <f t="shared" si="83"/>
        <v>-539.45999999999981</v>
      </c>
      <c r="AE75" s="50">
        <f t="shared" si="68"/>
        <v>1075.7800000000002</v>
      </c>
      <c r="AF75" s="50">
        <v>0</v>
      </c>
      <c r="AG75" s="50">
        <v>0</v>
      </c>
      <c r="AH75" s="51">
        <f t="shared" si="84"/>
        <v>0</v>
      </c>
      <c r="AI75" s="50">
        <f t="shared" si="69"/>
        <v>0</v>
      </c>
      <c r="AJ75" s="50">
        <v>0</v>
      </c>
      <c r="AK75" s="50">
        <v>0</v>
      </c>
      <c r="AL75" s="51">
        <f t="shared" si="85"/>
        <v>0</v>
      </c>
      <c r="AM75" s="50">
        <f t="shared" si="70"/>
        <v>0</v>
      </c>
      <c r="AN75" s="50">
        <v>2345.67</v>
      </c>
      <c r="AO75" s="50">
        <v>2816.21</v>
      </c>
      <c r="AP75" s="51">
        <f t="shared" si="86"/>
        <v>470.53999999999996</v>
      </c>
      <c r="AQ75" s="50">
        <f t="shared" si="71"/>
        <v>3286.75</v>
      </c>
      <c r="AR75" s="50">
        <v>79793.95</v>
      </c>
      <c r="AS75" s="50">
        <v>143785.89000000001</v>
      </c>
      <c r="AT75" s="51">
        <f t="shared" si="87"/>
        <v>63991.940000000017</v>
      </c>
      <c r="AU75" s="50">
        <f t="shared" si="72"/>
        <v>207777.83000000002</v>
      </c>
      <c r="AV75" s="50">
        <v>0</v>
      </c>
      <c r="AW75" s="50">
        <v>0</v>
      </c>
      <c r="AX75" s="51">
        <f t="shared" si="88"/>
        <v>0</v>
      </c>
      <c r="AY75" s="50">
        <f t="shared" si="62"/>
        <v>0</v>
      </c>
      <c r="AZ75" s="50">
        <v>2766.37</v>
      </c>
      <c r="BA75" s="50">
        <v>3009.7</v>
      </c>
      <c r="BB75" s="51">
        <f t="shared" si="89"/>
        <v>243.32999999999993</v>
      </c>
      <c r="BC75" s="50">
        <f t="shared" si="63"/>
        <v>3253.0299999999997</v>
      </c>
      <c r="BD75" s="50">
        <v>-8088.18</v>
      </c>
      <c r="BE75" s="50">
        <v>-4949.8999999999996</v>
      </c>
      <c r="BF75" s="51">
        <f t="shared" si="90"/>
        <v>3138.2800000000007</v>
      </c>
      <c r="BG75" s="50">
        <f t="shared" si="64"/>
        <v>-1811.619999999999</v>
      </c>
      <c r="BH75" s="50">
        <v>17202.98</v>
      </c>
      <c r="BI75" s="50">
        <v>19125.28</v>
      </c>
      <c r="BJ75" s="51">
        <f t="shared" si="91"/>
        <v>1922.2999999999993</v>
      </c>
      <c r="BK75" s="50">
        <f t="shared" si="65"/>
        <v>21047.579999999998</v>
      </c>
      <c r="BL75" s="50">
        <v>0</v>
      </c>
      <c r="BM75" s="50">
        <v>0</v>
      </c>
      <c r="BN75" s="51">
        <f t="shared" si="92"/>
        <v>0</v>
      </c>
      <c r="BO75" s="50">
        <f t="shared" si="73"/>
        <v>0</v>
      </c>
      <c r="BP75" s="50">
        <v>826.56</v>
      </c>
      <c r="BQ75" s="50">
        <v>808.04</v>
      </c>
      <c r="BR75" s="51">
        <f t="shared" si="93"/>
        <v>-18.519999999999982</v>
      </c>
      <c r="BS75" s="50">
        <f t="shared" si="66"/>
        <v>789.52</v>
      </c>
    </row>
    <row r="76" spans="1:71" ht="10.5" customHeight="1" x14ac:dyDescent="0.2">
      <c r="A76" s="20" t="str">
        <f t="shared" si="60"/>
        <v>FRC</v>
      </c>
      <c r="B76" s="31" t="s">
        <v>82</v>
      </c>
      <c r="C76" s="20" t="str">
        <f t="shared" si="61"/>
        <v>FRC-FRAMINGHAM ST COLLEGE</v>
      </c>
      <c r="D76" s="50">
        <v>0</v>
      </c>
      <c r="E76" s="50">
        <v>0</v>
      </c>
      <c r="F76" s="50">
        <f t="shared" si="74"/>
        <v>0</v>
      </c>
      <c r="G76" s="50">
        <f t="shared" si="58"/>
        <v>0</v>
      </c>
      <c r="H76" s="50">
        <v>3247.95</v>
      </c>
      <c r="I76" s="50">
        <v>4046.2</v>
      </c>
      <c r="J76" s="51">
        <f t="shared" si="75"/>
        <v>798.25</v>
      </c>
      <c r="K76" s="50">
        <f t="shared" si="59"/>
        <v>4844.45</v>
      </c>
      <c r="L76" s="50"/>
      <c r="M76" s="50">
        <v>0</v>
      </c>
      <c r="N76" s="50">
        <f t="shared" si="76"/>
        <v>0</v>
      </c>
      <c r="O76" s="50">
        <f t="shared" si="77"/>
        <v>0</v>
      </c>
      <c r="P76" s="50"/>
      <c r="Q76" s="50">
        <v>0</v>
      </c>
      <c r="R76" s="50">
        <f t="shared" si="78"/>
        <v>0</v>
      </c>
      <c r="S76" s="50">
        <f t="shared" si="79"/>
        <v>0</v>
      </c>
      <c r="T76" s="50">
        <v>0</v>
      </c>
      <c r="U76" s="50">
        <v>0</v>
      </c>
      <c r="V76" s="50">
        <f t="shared" si="80"/>
        <v>0</v>
      </c>
      <c r="W76" s="50">
        <f t="shared" si="81"/>
        <v>0</v>
      </c>
      <c r="X76" s="50">
        <v>4433.47</v>
      </c>
      <c r="Y76" s="50">
        <v>0</v>
      </c>
      <c r="Z76" s="51">
        <f t="shared" si="82"/>
        <v>-4433.47</v>
      </c>
      <c r="AA76" s="50">
        <f t="shared" si="67"/>
        <v>-4433.47</v>
      </c>
      <c r="AB76" s="50">
        <v>25892.3</v>
      </c>
      <c r="AC76" s="50">
        <v>28544.959999999999</v>
      </c>
      <c r="AD76" s="51">
        <f t="shared" si="83"/>
        <v>2652.66</v>
      </c>
      <c r="AE76" s="50">
        <f t="shared" si="68"/>
        <v>31197.62</v>
      </c>
      <c r="AF76" s="50">
        <v>0</v>
      </c>
      <c r="AG76" s="50">
        <v>0</v>
      </c>
      <c r="AH76" s="51">
        <f t="shared" si="84"/>
        <v>0</v>
      </c>
      <c r="AI76" s="50">
        <f t="shared" si="69"/>
        <v>0</v>
      </c>
      <c r="AJ76" s="50">
        <v>0</v>
      </c>
      <c r="AK76" s="50">
        <v>0</v>
      </c>
      <c r="AL76" s="51">
        <f t="shared" si="85"/>
        <v>0</v>
      </c>
      <c r="AM76" s="50">
        <f t="shared" si="70"/>
        <v>0</v>
      </c>
      <c r="AN76" s="50">
        <v>51777.94</v>
      </c>
      <c r="AO76" s="50">
        <v>73042.44</v>
      </c>
      <c r="AP76" s="51">
        <f t="shared" si="86"/>
        <v>21264.5</v>
      </c>
      <c r="AQ76" s="50">
        <f t="shared" si="71"/>
        <v>94306.94</v>
      </c>
      <c r="AR76" s="50">
        <v>81377.320000000007</v>
      </c>
      <c r="AS76" s="50">
        <v>19005.87</v>
      </c>
      <c r="AT76" s="51">
        <f t="shared" si="87"/>
        <v>-62371.450000000012</v>
      </c>
      <c r="AU76" s="50">
        <f t="shared" si="72"/>
        <v>-43365.580000000016</v>
      </c>
      <c r="AV76" s="50">
        <v>0</v>
      </c>
      <c r="AW76" s="50">
        <v>0</v>
      </c>
      <c r="AX76" s="51">
        <f t="shared" si="88"/>
        <v>0</v>
      </c>
      <c r="AY76" s="50">
        <f t="shared" si="62"/>
        <v>0</v>
      </c>
      <c r="AZ76" s="50">
        <v>182640.37</v>
      </c>
      <c r="BA76" s="50">
        <v>201017.87</v>
      </c>
      <c r="BB76" s="51">
        <f t="shared" si="89"/>
        <v>18377.5</v>
      </c>
      <c r="BC76" s="50">
        <f t="shared" si="63"/>
        <v>219395.37</v>
      </c>
      <c r="BD76" s="50">
        <v>-3552.85</v>
      </c>
      <c r="BE76" s="50">
        <v>2639.31</v>
      </c>
      <c r="BF76" s="51">
        <f t="shared" si="90"/>
        <v>6192.16</v>
      </c>
      <c r="BG76" s="50">
        <f t="shared" si="64"/>
        <v>8831.4699999999993</v>
      </c>
      <c r="BH76" s="50">
        <v>0</v>
      </c>
      <c r="BI76" s="50">
        <v>0</v>
      </c>
      <c r="BJ76" s="51">
        <f t="shared" si="91"/>
        <v>0</v>
      </c>
      <c r="BK76" s="50">
        <f t="shared" si="65"/>
        <v>0</v>
      </c>
      <c r="BL76" s="50">
        <v>0</v>
      </c>
      <c r="BM76" s="50">
        <v>0</v>
      </c>
      <c r="BN76" s="51">
        <f t="shared" si="92"/>
        <v>0</v>
      </c>
      <c r="BO76" s="50">
        <f t="shared" si="73"/>
        <v>0</v>
      </c>
      <c r="BP76" s="50">
        <v>46636.41</v>
      </c>
      <c r="BQ76" s="50">
        <v>46627.54</v>
      </c>
      <c r="BR76" s="51">
        <f t="shared" si="93"/>
        <v>-8.8700000000026193</v>
      </c>
      <c r="BS76" s="50">
        <f t="shared" si="66"/>
        <v>46618.67</v>
      </c>
    </row>
    <row r="77" spans="1:71" x14ac:dyDescent="0.2">
      <c r="A77" s="20" t="str">
        <f t="shared" si="60"/>
        <v>FSC</v>
      </c>
      <c r="B77" s="31" t="s">
        <v>83</v>
      </c>
      <c r="C77" s="20" t="str">
        <f t="shared" si="61"/>
        <v>FSC-FITCHBURG ST COLLEGE</v>
      </c>
      <c r="D77" s="50">
        <v>0</v>
      </c>
      <c r="E77" s="50">
        <v>0</v>
      </c>
      <c r="F77" s="50">
        <f t="shared" si="74"/>
        <v>0</v>
      </c>
      <c r="G77" s="50">
        <f t="shared" si="58"/>
        <v>0</v>
      </c>
      <c r="H77" s="50">
        <v>1513.51</v>
      </c>
      <c r="I77" s="50">
        <v>2181.1799999999998</v>
      </c>
      <c r="J77" s="51">
        <f t="shared" si="75"/>
        <v>667.66999999999985</v>
      </c>
      <c r="K77" s="50">
        <f t="shared" si="59"/>
        <v>2848.8499999999995</v>
      </c>
      <c r="L77" s="50"/>
      <c r="M77" s="50">
        <v>0</v>
      </c>
      <c r="N77" s="50">
        <f t="shared" si="76"/>
        <v>0</v>
      </c>
      <c r="O77" s="50">
        <f t="shared" si="77"/>
        <v>0</v>
      </c>
      <c r="P77" s="50"/>
      <c r="Q77" s="50">
        <v>0</v>
      </c>
      <c r="R77" s="50">
        <f t="shared" si="78"/>
        <v>0</v>
      </c>
      <c r="S77" s="50">
        <f t="shared" si="79"/>
        <v>0</v>
      </c>
      <c r="T77" s="50">
        <v>0</v>
      </c>
      <c r="U77" s="50">
        <v>0</v>
      </c>
      <c r="V77" s="50">
        <f t="shared" si="80"/>
        <v>0</v>
      </c>
      <c r="W77" s="50">
        <f t="shared" si="81"/>
        <v>0</v>
      </c>
      <c r="X77" s="50">
        <v>0</v>
      </c>
      <c r="Y77" s="50">
        <v>0</v>
      </c>
      <c r="Z77" s="51">
        <f t="shared" si="82"/>
        <v>0</v>
      </c>
      <c r="AA77" s="50">
        <f t="shared" si="67"/>
        <v>0</v>
      </c>
      <c r="AB77" s="50">
        <v>29580.38</v>
      </c>
      <c r="AC77" s="50">
        <v>28042.86</v>
      </c>
      <c r="AD77" s="51">
        <f t="shared" si="83"/>
        <v>-1537.5200000000004</v>
      </c>
      <c r="AE77" s="50">
        <f t="shared" si="68"/>
        <v>26505.34</v>
      </c>
      <c r="AF77" s="50">
        <v>0</v>
      </c>
      <c r="AG77" s="50">
        <v>0</v>
      </c>
      <c r="AH77" s="51">
        <f t="shared" si="84"/>
        <v>0</v>
      </c>
      <c r="AI77" s="50">
        <f t="shared" si="69"/>
        <v>0</v>
      </c>
      <c r="AJ77" s="50">
        <v>0</v>
      </c>
      <c r="AK77" s="50">
        <v>0</v>
      </c>
      <c r="AL77" s="51">
        <f t="shared" si="85"/>
        <v>0</v>
      </c>
      <c r="AM77" s="50">
        <f t="shared" si="70"/>
        <v>0</v>
      </c>
      <c r="AN77" s="50">
        <v>43401.38</v>
      </c>
      <c r="AO77" s="50">
        <v>63791.16</v>
      </c>
      <c r="AP77" s="51">
        <f t="shared" si="86"/>
        <v>20389.780000000006</v>
      </c>
      <c r="AQ77" s="50">
        <f t="shared" si="71"/>
        <v>84180.94</v>
      </c>
      <c r="AR77" s="50">
        <v>139225.5</v>
      </c>
      <c r="AS77" s="50">
        <v>98073.03</v>
      </c>
      <c r="AT77" s="51">
        <f t="shared" si="87"/>
        <v>-41152.47</v>
      </c>
      <c r="AU77" s="50">
        <f t="shared" si="72"/>
        <v>56920.56</v>
      </c>
      <c r="AV77" s="50">
        <v>0</v>
      </c>
      <c r="AW77" s="50">
        <v>0</v>
      </c>
      <c r="AX77" s="51">
        <f t="shared" si="88"/>
        <v>0</v>
      </c>
      <c r="AY77" s="50">
        <f t="shared" si="62"/>
        <v>0</v>
      </c>
      <c r="AZ77" s="50">
        <v>108895.88</v>
      </c>
      <c r="BA77" s="50">
        <v>146875.47</v>
      </c>
      <c r="BB77" s="51">
        <f t="shared" si="89"/>
        <v>37979.589999999997</v>
      </c>
      <c r="BC77" s="50">
        <f t="shared" si="63"/>
        <v>184855.06</v>
      </c>
      <c r="BD77" s="50">
        <v>1045.2</v>
      </c>
      <c r="BE77" s="50">
        <v>3919.25</v>
      </c>
      <c r="BF77" s="51">
        <f t="shared" si="90"/>
        <v>2874.05</v>
      </c>
      <c r="BG77" s="50">
        <f t="shared" si="64"/>
        <v>6793.3</v>
      </c>
      <c r="BH77" s="50">
        <v>0</v>
      </c>
      <c r="BI77" s="50">
        <v>0</v>
      </c>
      <c r="BJ77" s="51">
        <f t="shared" si="91"/>
        <v>0</v>
      </c>
      <c r="BK77" s="50">
        <f t="shared" si="65"/>
        <v>0</v>
      </c>
      <c r="BL77" s="50">
        <v>0</v>
      </c>
      <c r="BM77" s="50">
        <v>0</v>
      </c>
      <c r="BN77" s="51">
        <f t="shared" si="92"/>
        <v>0</v>
      </c>
      <c r="BO77" s="50">
        <f t="shared" si="73"/>
        <v>0</v>
      </c>
      <c r="BP77" s="50">
        <v>29025.68</v>
      </c>
      <c r="BQ77" s="50">
        <v>35169.480000000003</v>
      </c>
      <c r="BR77" s="51">
        <f t="shared" si="93"/>
        <v>6143.8000000000029</v>
      </c>
      <c r="BS77" s="50">
        <f t="shared" si="66"/>
        <v>41313.280000000006</v>
      </c>
    </row>
    <row r="78" spans="1:71" x14ac:dyDescent="0.2">
      <c r="A78" s="20" t="str">
        <f t="shared" si="60"/>
        <v>FWE</v>
      </c>
      <c r="B78" s="31" t="s">
        <v>84</v>
      </c>
      <c r="C78" s="20" t="str">
        <f t="shared" si="61"/>
        <v>FWE- FISH AND GAME</v>
      </c>
      <c r="D78" s="50">
        <v>0</v>
      </c>
      <c r="E78" s="50">
        <v>0</v>
      </c>
      <c r="F78" s="50">
        <f t="shared" si="74"/>
        <v>0</v>
      </c>
      <c r="G78" s="50">
        <f t="shared" si="58"/>
        <v>0</v>
      </c>
      <c r="H78" s="50">
        <v>5196.5</v>
      </c>
      <c r="I78" s="50">
        <v>6924.99</v>
      </c>
      <c r="J78" s="51">
        <f t="shared" si="75"/>
        <v>1728.4899999999998</v>
      </c>
      <c r="K78" s="50">
        <f t="shared" si="59"/>
        <v>8653.48</v>
      </c>
      <c r="L78" s="50"/>
      <c r="M78" s="50">
        <v>0</v>
      </c>
      <c r="N78" s="50">
        <f t="shared" si="76"/>
        <v>0</v>
      </c>
      <c r="O78" s="50">
        <f t="shared" si="77"/>
        <v>0</v>
      </c>
      <c r="P78" s="50"/>
      <c r="Q78" s="50">
        <v>0</v>
      </c>
      <c r="R78" s="50">
        <f t="shared" si="78"/>
        <v>0</v>
      </c>
      <c r="S78" s="50">
        <f t="shared" si="79"/>
        <v>0</v>
      </c>
      <c r="T78" s="50">
        <v>0</v>
      </c>
      <c r="U78" s="50">
        <v>0</v>
      </c>
      <c r="V78" s="50">
        <f t="shared" si="80"/>
        <v>0</v>
      </c>
      <c r="W78" s="50">
        <f t="shared" si="81"/>
        <v>0</v>
      </c>
      <c r="X78" s="50">
        <v>51474.400000000001</v>
      </c>
      <c r="Y78" s="50">
        <v>58524.480000000003</v>
      </c>
      <c r="Z78" s="51">
        <f t="shared" si="82"/>
        <v>7050.0800000000017</v>
      </c>
      <c r="AA78" s="50">
        <f t="shared" si="67"/>
        <v>65574.559999999998</v>
      </c>
      <c r="AB78" s="50">
        <v>26137.31</v>
      </c>
      <c r="AC78" s="50">
        <v>17832.16</v>
      </c>
      <c r="AD78" s="51">
        <f t="shared" si="83"/>
        <v>-8305.1500000000015</v>
      </c>
      <c r="AE78" s="50">
        <f t="shared" si="68"/>
        <v>9527.0099999999984</v>
      </c>
      <c r="AF78" s="50">
        <v>0</v>
      </c>
      <c r="AG78" s="50">
        <v>0</v>
      </c>
      <c r="AH78" s="51">
        <f t="shared" si="84"/>
        <v>0</v>
      </c>
      <c r="AI78" s="50">
        <f t="shared" si="69"/>
        <v>0</v>
      </c>
      <c r="AJ78" s="50">
        <v>636.96</v>
      </c>
      <c r="AK78" s="50">
        <v>813.74</v>
      </c>
      <c r="AL78" s="51">
        <f t="shared" si="85"/>
        <v>176.77999999999997</v>
      </c>
      <c r="AM78" s="50">
        <f t="shared" si="70"/>
        <v>990.52</v>
      </c>
      <c r="AN78" s="50">
        <v>28581.15</v>
      </c>
      <c r="AO78" s="50">
        <v>31458.05</v>
      </c>
      <c r="AP78" s="51">
        <f t="shared" si="86"/>
        <v>2876.8999999999978</v>
      </c>
      <c r="AQ78" s="50">
        <f t="shared" si="71"/>
        <v>34334.949999999997</v>
      </c>
      <c r="AR78" s="50">
        <v>7120.23</v>
      </c>
      <c r="AS78" s="50">
        <v>6711.54</v>
      </c>
      <c r="AT78" s="51">
        <f t="shared" si="87"/>
        <v>-408.6899999999996</v>
      </c>
      <c r="AU78" s="50">
        <f t="shared" si="72"/>
        <v>6302.85</v>
      </c>
      <c r="AV78" s="50">
        <v>0</v>
      </c>
      <c r="AW78" s="50">
        <v>0</v>
      </c>
      <c r="AX78" s="51">
        <f t="shared" si="88"/>
        <v>0</v>
      </c>
      <c r="AY78" s="50">
        <f t="shared" si="62"/>
        <v>0</v>
      </c>
      <c r="AZ78" s="50">
        <v>50443.98</v>
      </c>
      <c r="BA78" s="50">
        <v>69309.75</v>
      </c>
      <c r="BB78" s="51">
        <f t="shared" si="89"/>
        <v>18865.769999999997</v>
      </c>
      <c r="BC78" s="50">
        <f t="shared" si="63"/>
        <v>88175.51999999999</v>
      </c>
      <c r="BD78" s="50">
        <v>-38213.99</v>
      </c>
      <c r="BE78" s="50">
        <v>-25668.98</v>
      </c>
      <c r="BF78" s="51">
        <f t="shared" si="90"/>
        <v>12545.009999999998</v>
      </c>
      <c r="BG78" s="50">
        <f t="shared" si="64"/>
        <v>-13123.970000000001</v>
      </c>
      <c r="BH78" s="50">
        <v>0</v>
      </c>
      <c r="BI78" s="50">
        <v>0</v>
      </c>
      <c r="BJ78" s="51">
        <f t="shared" si="91"/>
        <v>0</v>
      </c>
      <c r="BK78" s="50">
        <f t="shared" si="65"/>
        <v>0</v>
      </c>
      <c r="BL78" s="50">
        <v>1309.8499999999999</v>
      </c>
      <c r="BM78" s="50">
        <v>7339.38</v>
      </c>
      <c r="BN78" s="51">
        <f t="shared" si="92"/>
        <v>6029.5300000000007</v>
      </c>
      <c r="BO78" s="50">
        <f t="shared" si="73"/>
        <v>13368.91</v>
      </c>
      <c r="BP78" s="50">
        <v>15475.36</v>
      </c>
      <c r="BQ78" s="50">
        <v>15244.4</v>
      </c>
      <c r="BR78" s="51">
        <f t="shared" si="93"/>
        <v>-230.96000000000095</v>
      </c>
      <c r="BS78" s="50">
        <f t="shared" si="66"/>
        <v>15013.439999999999</v>
      </c>
    </row>
    <row r="79" spans="1:71" x14ac:dyDescent="0.2">
      <c r="A79" s="20" t="str">
        <f t="shared" si="60"/>
        <v>GCC</v>
      </c>
      <c r="B79" s="31" t="s">
        <v>85</v>
      </c>
      <c r="C79" s="20" t="str">
        <f t="shared" si="61"/>
        <v>GCC-GREENFIELD COMM COLLEGE</v>
      </c>
      <c r="D79" s="50">
        <v>0</v>
      </c>
      <c r="E79" s="50">
        <v>0</v>
      </c>
      <c r="F79" s="50">
        <f t="shared" si="74"/>
        <v>0</v>
      </c>
      <c r="G79" s="50">
        <f t="shared" si="58"/>
        <v>0</v>
      </c>
      <c r="H79" s="50">
        <v>276.12</v>
      </c>
      <c r="I79" s="50">
        <v>385.88</v>
      </c>
      <c r="J79" s="51">
        <f t="shared" si="75"/>
        <v>109.75999999999999</v>
      </c>
      <c r="K79" s="50">
        <f t="shared" si="59"/>
        <v>495.64</v>
      </c>
      <c r="L79" s="50"/>
      <c r="M79" s="50">
        <v>0</v>
      </c>
      <c r="N79" s="50">
        <f t="shared" si="76"/>
        <v>0</v>
      </c>
      <c r="O79" s="50">
        <f t="shared" si="77"/>
        <v>0</v>
      </c>
      <c r="P79" s="50"/>
      <c r="Q79" s="50">
        <v>0</v>
      </c>
      <c r="R79" s="50">
        <f t="shared" si="78"/>
        <v>0</v>
      </c>
      <c r="S79" s="50">
        <f t="shared" si="79"/>
        <v>0</v>
      </c>
      <c r="T79" s="50">
        <v>0</v>
      </c>
      <c r="U79" s="50">
        <v>0</v>
      </c>
      <c r="V79" s="50">
        <f t="shared" si="80"/>
        <v>0</v>
      </c>
      <c r="W79" s="50">
        <f t="shared" si="81"/>
        <v>0</v>
      </c>
      <c r="X79" s="50">
        <v>0</v>
      </c>
      <c r="Y79" s="50">
        <v>0</v>
      </c>
      <c r="Z79" s="51">
        <f t="shared" si="82"/>
        <v>0</v>
      </c>
      <c r="AA79" s="50">
        <f t="shared" si="67"/>
        <v>0</v>
      </c>
      <c r="AB79" s="50">
        <v>10276.57</v>
      </c>
      <c r="AC79" s="50">
        <v>8557.07</v>
      </c>
      <c r="AD79" s="51">
        <f t="shared" si="83"/>
        <v>-1719.5</v>
      </c>
      <c r="AE79" s="50">
        <f t="shared" si="68"/>
        <v>6837.57</v>
      </c>
      <c r="AF79" s="50">
        <v>0</v>
      </c>
      <c r="AG79" s="50">
        <v>0</v>
      </c>
      <c r="AH79" s="51">
        <f t="shared" si="84"/>
        <v>0</v>
      </c>
      <c r="AI79" s="50">
        <f t="shared" si="69"/>
        <v>0</v>
      </c>
      <c r="AJ79" s="50">
        <v>0</v>
      </c>
      <c r="AK79" s="50">
        <v>0</v>
      </c>
      <c r="AL79" s="51">
        <f t="shared" si="85"/>
        <v>0</v>
      </c>
      <c r="AM79" s="50">
        <f t="shared" si="70"/>
        <v>0</v>
      </c>
      <c r="AN79" s="50">
        <v>14320.97</v>
      </c>
      <c r="AO79" s="50">
        <v>17189.46</v>
      </c>
      <c r="AP79" s="51">
        <f t="shared" si="86"/>
        <v>2868.49</v>
      </c>
      <c r="AQ79" s="50">
        <f t="shared" si="71"/>
        <v>20057.949999999997</v>
      </c>
      <c r="AR79" s="50">
        <v>141930.32999999999</v>
      </c>
      <c r="AS79" s="50">
        <v>29454.07</v>
      </c>
      <c r="AT79" s="51">
        <f t="shared" si="87"/>
        <v>-112476.25999999998</v>
      </c>
      <c r="AU79" s="50">
        <f t="shared" si="72"/>
        <v>-83022.189999999973</v>
      </c>
      <c r="AV79" s="50">
        <v>0</v>
      </c>
      <c r="AW79" s="50">
        <v>0</v>
      </c>
      <c r="AX79" s="51">
        <f t="shared" si="88"/>
        <v>0</v>
      </c>
      <c r="AY79" s="50">
        <f t="shared" si="62"/>
        <v>0</v>
      </c>
      <c r="AZ79" s="50">
        <v>33036.17</v>
      </c>
      <c r="BA79" s="50">
        <v>30360.53</v>
      </c>
      <c r="BB79" s="51">
        <f t="shared" si="89"/>
        <v>-2675.6399999999994</v>
      </c>
      <c r="BC79" s="50">
        <f t="shared" si="63"/>
        <v>27684.89</v>
      </c>
      <c r="BD79" s="50">
        <v>-3116.28</v>
      </c>
      <c r="BE79" s="50">
        <v>-1495.49</v>
      </c>
      <c r="BF79" s="51">
        <f t="shared" si="90"/>
        <v>1620.7900000000002</v>
      </c>
      <c r="BG79" s="50">
        <f t="shared" si="64"/>
        <v>125.30000000000018</v>
      </c>
      <c r="BH79" s="50">
        <v>0</v>
      </c>
      <c r="BI79" s="50">
        <v>0</v>
      </c>
      <c r="BJ79" s="51">
        <f t="shared" si="91"/>
        <v>0</v>
      </c>
      <c r="BK79" s="50">
        <f t="shared" si="65"/>
        <v>0</v>
      </c>
      <c r="BL79" s="50">
        <v>0</v>
      </c>
      <c r="BM79" s="50">
        <v>0</v>
      </c>
      <c r="BN79" s="51">
        <f t="shared" si="92"/>
        <v>0</v>
      </c>
      <c r="BO79" s="50">
        <f t="shared" si="73"/>
        <v>0</v>
      </c>
      <c r="BP79" s="50">
        <v>9356.07</v>
      </c>
      <c r="BQ79" s="50">
        <v>7583.17</v>
      </c>
      <c r="BR79" s="51">
        <f t="shared" si="93"/>
        <v>-1772.8999999999996</v>
      </c>
      <c r="BS79" s="50">
        <f t="shared" si="66"/>
        <v>5810.27</v>
      </c>
    </row>
    <row r="80" spans="1:71" x14ac:dyDescent="0.2">
      <c r="A80" s="20" t="str">
        <f t="shared" si="60"/>
        <v>GCN</v>
      </c>
      <c r="B80" s="31" t="s">
        <v>86</v>
      </c>
      <c r="C80" s="20" t="str">
        <f t="shared" si="61"/>
        <v>GCN-GOVERNORS COUNCIL</v>
      </c>
      <c r="D80" s="50">
        <v>0</v>
      </c>
      <c r="E80" s="50">
        <v>0</v>
      </c>
      <c r="F80" s="50">
        <f t="shared" si="74"/>
        <v>0</v>
      </c>
      <c r="G80" s="50">
        <f t="shared" si="58"/>
        <v>0</v>
      </c>
      <c r="H80" s="50">
        <v>7.72</v>
      </c>
      <c r="I80" s="50">
        <v>11.13</v>
      </c>
      <c r="J80" s="51">
        <f t="shared" si="75"/>
        <v>3.410000000000001</v>
      </c>
      <c r="K80" s="50">
        <f t="shared" si="59"/>
        <v>14.540000000000003</v>
      </c>
      <c r="L80" s="50"/>
      <c r="M80" s="50">
        <v>0</v>
      </c>
      <c r="N80" s="50">
        <f t="shared" si="76"/>
        <v>0</v>
      </c>
      <c r="O80" s="50">
        <f t="shared" si="77"/>
        <v>0</v>
      </c>
      <c r="P80" s="50"/>
      <c r="Q80" s="50">
        <v>0</v>
      </c>
      <c r="R80" s="50">
        <f t="shared" si="78"/>
        <v>0</v>
      </c>
      <c r="S80" s="50">
        <f t="shared" si="79"/>
        <v>0</v>
      </c>
      <c r="T80" s="50">
        <v>0</v>
      </c>
      <c r="U80" s="50">
        <v>0</v>
      </c>
      <c r="V80" s="50">
        <f t="shared" si="80"/>
        <v>0</v>
      </c>
      <c r="W80" s="50">
        <f t="shared" si="81"/>
        <v>0</v>
      </c>
      <c r="X80" s="50">
        <v>0</v>
      </c>
      <c r="Y80" s="50">
        <v>0</v>
      </c>
      <c r="Z80" s="51">
        <f t="shared" si="82"/>
        <v>0</v>
      </c>
      <c r="AA80" s="50">
        <f t="shared" si="67"/>
        <v>0</v>
      </c>
      <c r="AB80" s="50">
        <v>248.33</v>
      </c>
      <c r="AC80" s="50">
        <v>157.91</v>
      </c>
      <c r="AD80" s="51">
        <f t="shared" si="83"/>
        <v>-90.420000000000016</v>
      </c>
      <c r="AE80" s="50">
        <f t="shared" si="68"/>
        <v>67.489999999999981</v>
      </c>
      <c r="AF80" s="50">
        <v>0</v>
      </c>
      <c r="AG80" s="50">
        <v>0</v>
      </c>
      <c r="AH80" s="51">
        <f t="shared" si="84"/>
        <v>0</v>
      </c>
      <c r="AI80" s="50">
        <f t="shared" si="69"/>
        <v>0</v>
      </c>
      <c r="AJ80" s="50">
        <v>0</v>
      </c>
      <c r="AK80" s="50">
        <v>0</v>
      </c>
      <c r="AL80" s="51">
        <f t="shared" si="85"/>
        <v>0</v>
      </c>
      <c r="AM80" s="50">
        <f t="shared" si="70"/>
        <v>0</v>
      </c>
      <c r="AN80" s="50">
        <v>341.01</v>
      </c>
      <c r="AO80" s="50">
        <v>356.06</v>
      </c>
      <c r="AP80" s="51">
        <f t="shared" si="86"/>
        <v>15.050000000000011</v>
      </c>
      <c r="AQ80" s="50">
        <f t="shared" si="71"/>
        <v>371.11</v>
      </c>
      <c r="AR80" s="50">
        <v>0</v>
      </c>
      <c r="AS80" s="50">
        <v>0</v>
      </c>
      <c r="AT80" s="51">
        <f t="shared" si="87"/>
        <v>0</v>
      </c>
      <c r="AU80" s="50">
        <f t="shared" si="72"/>
        <v>0</v>
      </c>
      <c r="AV80" s="50">
        <v>0</v>
      </c>
      <c r="AW80" s="50">
        <v>0</v>
      </c>
      <c r="AX80" s="51">
        <f t="shared" si="88"/>
        <v>0</v>
      </c>
      <c r="AY80" s="50">
        <f t="shared" si="62"/>
        <v>0</v>
      </c>
      <c r="AZ80" s="50">
        <v>766.66</v>
      </c>
      <c r="BA80" s="50">
        <v>807.12</v>
      </c>
      <c r="BB80" s="51">
        <f t="shared" si="89"/>
        <v>40.460000000000036</v>
      </c>
      <c r="BC80" s="50">
        <f t="shared" si="63"/>
        <v>847.58</v>
      </c>
      <c r="BD80" s="50">
        <v>7.32</v>
      </c>
      <c r="BE80" s="50">
        <v>21.52</v>
      </c>
      <c r="BF80" s="51">
        <f t="shared" si="90"/>
        <v>14.2</v>
      </c>
      <c r="BG80" s="50">
        <f t="shared" si="64"/>
        <v>35.72</v>
      </c>
      <c r="BH80" s="50">
        <v>0</v>
      </c>
      <c r="BI80" s="50">
        <v>0</v>
      </c>
      <c r="BJ80" s="51">
        <f t="shared" si="91"/>
        <v>0</v>
      </c>
      <c r="BK80" s="50">
        <f t="shared" si="65"/>
        <v>0</v>
      </c>
      <c r="BL80" s="50">
        <v>0</v>
      </c>
      <c r="BM80" s="50">
        <v>0</v>
      </c>
      <c r="BN80" s="51">
        <f t="shared" si="92"/>
        <v>0</v>
      </c>
      <c r="BO80" s="50">
        <f t="shared" si="73"/>
        <v>0</v>
      </c>
      <c r="BP80" s="50">
        <v>202.31</v>
      </c>
      <c r="BQ80" s="50">
        <v>190.1</v>
      </c>
      <c r="BR80" s="51">
        <f t="shared" si="93"/>
        <v>-12.210000000000008</v>
      </c>
      <c r="BS80" s="50">
        <f t="shared" si="66"/>
        <v>177.89</v>
      </c>
    </row>
    <row r="81" spans="1:71" x14ac:dyDescent="0.2">
      <c r="A81" s="20" t="str">
        <f t="shared" si="60"/>
        <v>GIC</v>
      </c>
      <c r="B81" s="31" t="s">
        <v>87</v>
      </c>
      <c r="C81" s="20" t="str">
        <f t="shared" si="61"/>
        <v>GIC-GROUP INSURANCE COMM</v>
      </c>
      <c r="D81" s="50">
        <v>7248.68</v>
      </c>
      <c r="E81" s="50">
        <v>33125.300000000003</v>
      </c>
      <c r="F81" s="50">
        <f t="shared" si="74"/>
        <v>25876.620000000003</v>
      </c>
      <c r="G81" s="50">
        <f t="shared" si="58"/>
        <v>59001.920000000006</v>
      </c>
      <c r="H81" s="50">
        <v>1544.26</v>
      </c>
      <c r="I81" s="50">
        <v>1671.3</v>
      </c>
      <c r="J81" s="51">
        <f t="shared" si="75"/>
        <v>127.03999999999996</v>
      </c>
      <c r="K81" s="50">
        <f t="shared" si="59"/>
        <v>1798.34</v>
      </c>
      <c r="L81" s="50"/>
      <c r="M81" s="50">
        <v>0</v>
      </c>
      <c r="N81" s="50">
        <f t="shared" si="76"/>
        <v>0</v>
      </c>
      <c r="O81" s="50">
        <f t="shared" si="77"/>
        <v>0</v>
      </c>
      <c r="P81" s="50"/>
      <c r="Q81" s="50">
        <v>0</v>
      </c>
      <c r="R81" s="50">
        <f t="shared" si="78"/>
        <v>0</v>
      </c>
      <c r="S81" s="50">
        <f t="shared" si="79"/>
        <v>0</v>
      </c>
      <c r="T81" s="50">
        <v>0</v>
      </c>
      <c r="U81" s="50">
        <v>0</v>
      </c>
      <c r="V81" s="50">
        <f t="shared" si="80"/>
        <v>0</v>
      </c>
      <c r="W81" s="50">
        <f t="shared" si="81"/>
        <v>0</v>
      </c>
      <c r="X81" s="50">
        <v>0</v>
      </c>
      <c r="Y81" s="50">
        <v>0</v>
      </c>
      <c r="Z81" s="51">
        <f t="shared" si="82"/>
        <v>0</v>
      </c>
      <c r="AA81" s="50">
        <f t="shared" si="67"/>
        <v>0</v>
      </c>
      <c r="AB81" s="50">
        <v>19140.560000000001</v>
      </c>
      <c r="AC81" s="50">
        <v>14219.19</v>
      </c>
      <c r="AD81" s="51">
        <f t="shared" si="83"/>
        <v>-4921.3700000000008</v>
      </c>
      <c r="AE81" s="50">
        <f t="shared" si="68"/>
        <v>9297.82</v>
      </c>
      <c r="AF81" s="50">
        <v>0</v>
      </c>
      <c r="AG81" s="50">
        <v>0</v>
      </c>
      <c r="AH81" s="51">
        <f t="shared" si="84"/>
        <v>0</v>
      </c>
      <c r="AI81" s="50">
        <f t="shared" si="69"/>
        <v>0</v>
      </c>
      <c r="AJ81" s="50">
        <v>81</v>
      </c>
      <c r="AK81" s="50">
        <v>100.2</v>
      </c>
      <c r="AL81" s="51">
        <f t="shared" si="85"/>
        <v>19.200000000000003</v>
      </c>
      <c r="AM81" s="50">
        <f t="shared" si="70"/>
        <v>119.4</v>
      </c>
      <c r="AN81" s="50">
        <v>6867.16</v>
      </c>
      <c r="AO81" s="50">
        <v>6974.05</v>
      </c>
      <c r="AP81" s="51">
        <f t="shared" si="86"/>
        <v>106.89000000000033</v>
      </c>
      <c r="AQ81" s="50">
        <f t="shared" si="71"/>
        <v>7080.9400000000005</v>
      </c>
      <c r="AR81" s="50">
        <v>555418.31000000006</v>
      </c>
      <c r="AS81" s="50">
        <v>192883.49</v>
      </c>
      <c r="AT81" s="51">
        <f t="shared" si="87"/>
        <v>-362534.82000000007</v>
      </c>
      <c r="AU81" s="50">
        <f t="shared" si="72"/>
        <v>-169651.33000000007</v>
      </c>
      <c r="AV81" s="50">
        <v>0</v>
      </c>
      <c r="AW81" s="50">
        <v>0</v>
      </c>
      <c r="AX81" s="51">
        <f t="shared" si="88"/>
        <v>0</v>
      </c>
      <c r="AY81" s="50">
        <f t="shared" si="62"/>
        <v>0</v>
      </c>
      <c r="AZ81" s="50">
        <v>8395.02</v>
      </c>
      <c r="BA81" s="50">
        <v>10660.73</v>
      </c>
      <c r="BB81" s="51">
        <f t="shared" si="89"/>
        <v>2265.7099999999991</v>
      </c>
      <c r="BC81" s="50">
        <f t="shared" si="63"/>
        <v>12926.439999999999</v>
      </c>
      <c r="BD81" s="50">
        <v>-14372.98</v>
      </c>
      <c r="BE81" s="50">
        <v>-9695.25</v>
      </c>
      <c r="BF81" s="51">
        <f t="shared" si="90"/>
        <v>4677.7299999999996</v>
      </c>
      <c r="BG81" s="50">
        <f t="shared" si="64"/>
        <v>-5017.5200000000004</v>
      </c>
      <c r="BH81" s="50">
        <v>48943.53</v>
      </c>
      <c r="BI81" s="50">
        <v>25655.96</v>
      </c>
      <c r="BJ81" s="51">
        <f t="shared" si="91"/>
        <v>-23287.57</v>
      </c>
      <c r="BK81" s="50">
        <f t="shared" si="65"/>
        <v>2368.3899999999994</v>
      </c>
      <c r="BL81" s="50">
        <v>308.45999999999998</v>
      </c>
      <c r="BM81" s="50">
        <v>1728.59</v>
      </c>
      <c r="BN81" s="51">
        <f t="shared" si="92"/>
        <v>1420.1299999999999</v>
      </c>
      <c r="BO81" s="50">
        <f t="shared" si="73"/>
        <v>3148.72</v>
      </c>
      <c r="BP81" s="50">
        <v>1844.16</v>
      </c>
      <c r="BQ81" s="50">
        <v>1623.46</v>
      </c>
      <c r="BR81" s="51">
        <f t="shared" si="93"/>
        <v>-220.70000000000005</v>
      </c>
      <c r="BS81" s="50">
        <f t="shared" si="66"/>
        <v>1402.76</v>
      </c>
    </row>
    <row r="82" spans="1:71" x14ac:dyDescent="0.2">
      <c r="A82" s="20" t="str">
        <f t="shared" si="60"/>
        <v>GOV</v>
      </c>
      <c r="B82" s="31" t="s">
        <v>88</v>
      </c>
      <c r="C82" s="20" t="str">
        <f t="shared" si="61"/>
        <v>GOV-GOVERNORS OFC</v>
      </c>
      <c r="D82" s="50">
        <v>406781.95</v>
      </c>
      <c r="E82" s="50">
        <v>0</v>
      </c>
      <c r="F82" s="50">
        <f t="shared" si="74"/>
        <v>-406781.95</v>
      </c>
      <c r="G82" s="50">
        <f t="shared" si="58"/>
        <v>-406781.95</v>
      </c>
      <c r="H82" s="50">
        <v>404.71</v>
      </c>
      <c r="I82" s="50">
        <v>0</v>
      </c>
      <c r="J82" s="51">
        <f t="shared" si="75"/>
        <v>-404.71</v>
      </c>
      <c r="K82" s="50">
        <f t="shared" si="59"/>
        <v>-404.71</v>
      </c>
      <c r="L82" s="50"/>
      <c r="M82" s="50">
        <v>0</v>
      </c>
      <c r="N82" s="50">
        <f t="shared" si="76"/>
        <v>0</v>
      </c>
      <c r="O82" s="50">
        <f t="shared" si="77"/>
        <v>0</v>
      </c>
      <c r="P82" s="50"/>
      <c r="Q82" s="50">
        <v>0</v>
      </c>
      <c r="R82" s="50">
        <f t="shared" si="78"/>
        <v>0</v>
      </c>
      <c r="S82" s="50">
        <f t="shared" si="79"/>
        <v>0</v>
      </c>
      <c r="T82" s="50">
        <v>0</v>
      </c>
      <c r="U82" s="50">
        <v>0</v>
      </c>
      <c r="V82" s="50">
        <f t="shared" si="80"/>
        <v>0</v>
      </c>
      <c r="W82" s="50">
        <f t="shared" si="81"/>
        <v>0</v>
      </c>
      <c r="X82" s="50">
        <v>104777.14</v>
      </c>
      <c r="Y82" s="50">
        <v>106016.46</v>
      </c>
      <c r="Z82" s="51">
        <f t="shared" si="82"/>
        <v>1239.320000000007</v>
      </c>
      <c r="AA82" s="50">
        <f t="shared" si="67"/>
        <v>107255.78000000001</v>
      </c>
      <c r="AB82" s="50">
        <v>7582.95</v>
      </c>
      <c r="AC82" s="50">
        <v>3729.72</v>
      </c>
      <c r="AD82" s="51">
        <f t="shared" si="83"/>
        <v>-3853.23</v>
      </c>
      <c r="AE82" s="50">
        <f t="shared" si="68"/>
        <v>-123.51000000000022</v>
      </c>
      <c r="AF82" s="50">
        <v>543298.34</v>
      </c>
      <c r="AG82" s="50">
        <v>622352.48</v>
      </c>
      <c r="AH82" s="51">
        <f t="shared" si="84"/>
        <v>79054.140000000014</v>
      </c>
      <c r="AI82" s="50">
        <f t="shared" si="69"/>
        <v>701406.62</v>
      </c>
      <c r="AJ82" s="50">
        <v>0</v>
      </c>
      <c r="AK82" s="50">
        <v>0</v>
      </c>
      <c r="AL82" s="51">
        <f t="shared" si="85"/>
        <v>0</v>
      </c>
      <c r="AM82" s="50">
        <f t="shared" si="70"/>
        <v>0</v>
      </c>
      <c r="AN82" s="50">
        <v>7980.33</v>
      </c>
      <c r="AO82" s="50">
        <v>6436.56</v>
      </c>
      <c r="AP82" s="51">
        <f t="shared" si="86"/>
        <v>-1543.7699999999995</v>
      </c>
      <c r="AQ82" s="50">
        <f t="shared" si="71"/>
        <v>4892.7900000000009</v>
      </c>
      <c r="AR82" s="50">
        <v>175131.33</v>
      </c>
      <c r="AS82" s="50">
        <v>577712.18999999994</v>
      </c>
      <c r="AT82" s="51">
        <f t="shared" si="87"/>
        <v>402580.86</v>
      </c>
      <c r="AU82" s="50">
        <f t="shared" si="72"/>
        <v>980293.04999999993</v>
      </c>
      <c r="AV82" s="50">
        <v>483997.43</v>
      </c>
      <c r="AW82" s="50">
        <v>539720.28</v>
      </c>
      <c r="AX82" s="51">
        <f t="shared" si="88"/>
        <v>55722.850000000035</v>
      </c>
      <c r="AY82" s="50">
        <f t="shared" si="62"/>
        <v>595443.13000000012</v>
      </c>
      <c r="AZ82" s="50">
        <v>7994.29</v>
      </c>
      <c r="BA82" s="50">
        <v>6526.72</v>
      </c>
      <c r="BB82" s="51">
        <f t="shared" si="89"/>
        <v>-1467.5699999999997</v>
      </c>
      <c r="BC82" s="50">
        <f t="shared" si="63"/>
        <v>5059.1500000000005</v>
      </c>
      <c r="BD82" s="50">
        <v>-9582.3799999999992</v>
      </c>
      <c r="BE82" s="50">
        <v>-3179.4</v>
      </c>
      <c r="BF82" s="51">
        <f t="shared" si="90"/>
        <v>6402.98</v>
      </c>
      <c r="BG82" s="50">
        <f t="shared" si="64"/>
        <v>3223.5799999999995</v>
      </c>
      <c r="BH82" s="50">
        <v>0</v>
      </c>
      <c r="BI82" s="50">
        <v>0</v>
      </c>
      <c r="BJ82" s="51">
        <f t="shared" si="91"/>
        <v>0</v>
      </c>
      <c r="BK82" s="50">
        <f t="shared" si="65"/>
        <v>0</v>
      </c>
      <c r="BL82" s="50">
        <v>9.06</v>
      </c>
      <c r="BM82" s="50">
        <v>50.82</v>
      </c>
      <c r="BN82" s="51">
        <f t="shared" si="92"/>
        <v>41.76</v>
      </c>
      <c r="BO82" s="50">
        <f t="shared" si="73"/>
        <v>92.58</v>
      </c>
      <c r="BP82" s="50">
        <v>2410.1</v>
      </c>
      <c r="BQ82" s="50">
        <v>1740.64</v>
      </c>
      <c r="BR82" s="51">
        <f t="shared" si="93"/>
        <v>-669.45999999999981</v>
      </c>
      <c r="BS82" s="50">
        <f t="shared" si="66"/>
        <v>1071.1800000000003</v>
      </c>
    </row>
    <row r="83" spans="1:71" x14ac:dyDescent="0.2">
      <c r="A83" s="20" t="str">
        <f t="shared" si="60"/>
        <v>HCC</v>
      </c>
      <c r="B83" s="31" t="s">
        <v>89</v>
      </c>
      <c r="C83" s="20" t="str">
        <f t="shared" si="61"/>
        <v>HCC-HOLYOKE COMM COLLEGE</v>
      </c>
      <c r="D83" s="50">
        <v>0</v>
      </c>
      <c r="E83" s="50">
        <v>0</v>
      </c>
      <c r="F83" s="50">
        <f t="shared" si="74"/>
        <v>0</v>
      </c>
      <c r="G83" s="50">
        <f t="shared" si="58"/>
        <v>0</v>
      </c>
      <c r="H83" s="50">
        <v>2512.2399999999998</v>
      </c>
      <c r="I83" s="50">
        <v>3899.14</v>
      </c>
      <c r="J83" s="51">
        <f t="shared" si="75"/>
        <v>1386.9</v>
      </c>
      <c r="K83" s="50">
        <f t="shared" si="59"/>
        <v>5286.04</v>
      </c>
      <c r="L83" s="50"/>
      <c r="M83" s="50">
        <v>0</v>
      </c>
      <c r="N83" s="50">
        <f t="shared" si="76"/>
        <v>0</v>
      </c>
      <c r="O83" s="50">
        <f t="shared" si="77"/>
        <v>0</v>
      </c>
      <c r="P83" s="50"/>
      <c r="Q83" s="50">
        <v>0</v>
      </c>
      <c r="R83" s="50">
        <f t="shared" si="78"/>
        <v>0</v>
      </c>
      <c r="S83" s="50">
        <f t="shared" si="79"/>
        <v>0</v>
      </c>
      <c r="T83" s="50">
        <v>0</v>
      </c>
      <c r="U83" s="50">
        <v>0</v>
      </c>
      <c r="V83" s="50">
        <f t="shared" si="80"/>
        <v>0</v>
      </c>
      <c r="W83" s="50">
        <f t="shared" si="81"/>
        <v>0</v>
      </c>
      <c r="X83" s="50">
        <v>8866.9599999999991</v>
      </c>
      <c r="Y83" s="50">
        <v>4469.12</v>
      </c>
      <c r="Z83" s="51">
        <f t="shared" si="82"/>
        <v>-4397.8399999999992</v>
      </c>
      <c r="AA83" s="50">
        <f t="shared" si="67"/>
        <v>71.280000000000655</v>
      </c>
      <c r="AB83" s="50">
        <v>27423</v>
      </c>
      <c r="AC83" s="50">
        <v>18558.830000000002</v>
      </c>
      <c r="AD83" s="51">
        <f t="shared" si="83"/>
        <v>-8864.1699999999983</v>
      </c>
      <c r="AE83" s="50">
        <f t="shared" si="68"/>
        <v>9694.6600000000035</v>
      </c>
      <c r="AF83" s="50">
        <v>0</v>
      </c>
      <c r="AG83" s="50">
        <v>0</v>
      </c>
      <c r="AH83" s="51">
        <f t="shared" si="84"/>
        <v>0</v>
      </c>
      <c r="AI83" s="50">
        <f t="shared" si="69"/>
        <v>0</v>
      </c>
      <c r="AJ83" s="50">
        <v>0</v>
      </c>
      <c r="AK83" s="50">
        <v>0</v>
      </c>
      <c r="AL83" s="51">
        <f t="shared" si="85"/>
        <v>0</v>
      </c>
      <c r="AM83" s="50">
        <f t="shared" si="70"/>
        <v>0</v>
      </c>
      <c r="AN83" s="50">
        <v>37590.089999999997</v>
      </c>
      <c r="AO83" s="50">
        <v>39452.92</v>
      </c>
      <c r="AP83" s="51">
        <f t="shared" si="86"/>
        <v>1862.8300000000017</v>
      </c>
      <c r="AQ83" s="50">
        <f t="shared" si="71"/>
        <v>41315.75</v>
      </c>
      <c r="AR83" s="50">
        <v>169820.63</v>
      </c>
      <c r="AS83" s="50">
        <v>110377.92</v>
      </c>
      <c r="AT83" s="51">
        <f t="shared" si="87"/>
        <v>-59442.710000000006</v>
      </c>
      <c r="AU83" s="50">
        <f t="shared" si="72"/>
        <v>50935.209999999992</v>
      </c>
      <c r="AV83" s="50">
        <v>0</v>
      </c>
      <c r="AW83" s="50">
        <v>0</v>
      </c>
      <c r="AX83" s="51">
        <f t="shared" si="88"/>
        <v>0</v>
      </c>
      <c r="AY83" s="50">
        <f t="shared" si="62"/>
        <v>0</v>
      </c>
      <c r="AZ83" s="50">
        <v>84197.39</v>
      </c>
      <c r="BA83" s="50">
        <v>79643.070000000007</v>
      </c>
      <c r="BB83" s="51">
        <f t="shared" si="89"/>
        <v>-4554.3199999999924</v>
      </c>
      <c r="BC83" s="50">
        <f t="shared" si="63"/>
        <v>75088.750000000015</v>
      </c>
      <c r="BD83" s="50">
        <v>-11051.81</v>
      </c>
      <c r="BE83" s="50">
        <v>-10869.23</v>
      </c>
      <c r="BF83" s="51">
        <f t="shared" si="90"/>
        <v>182.57999999999993</v>
      </c>
      <c r="BG83" s="50">
        <f t="shared" si="64"/>
        <v>-10686.65</v>
      </c>
      <c r="BH83" s="50">
        <v>0</v>
      </c>
      <c r="BI83" s="50">
        <v>0</v>
      </c>
      <c r="BJ83" s="51">
        <f t="shared" si="91"/>
        <v>0</v>
      </c>
      <c r="BK83" s="50">
        <f t="shared" si="65"/>
        <v>0</v>
      </c>
      <c r="BL83" s="50">
        <v>0</v>
      </c>
      <c r="BM83" s="50">
        <v>0</v>
      </c>
      <c r="BN83" s="51">
        <f t="shared" si="92"/>
        <v>0</v>
      </c>
      <c r="BO83" s="50">
        <f t="shared" si="73"/>
        <v>0</v>
      </c>
      <c r="BP83" s="50">
        <v>23002.38</v>
      </c>
      <c r="BQ83" s="50">
        <v>19761.75</v>
      </c>
      <c r="BR83" s="51">
        <f t="shared" si="93"/>
        <v>-3240.630000000001</v>
      </c>
      <c r="BS83" s="50">
        <f t="shared" si="66"/>
        <v>16521.12</v>
      </c>
    </row>
    <row r="84" spans="1:71" x14ac:dyDescent="0.2">
      <c r="A84" s="20" t="str">
        <f t="shared" si="60"/>
        <v>HCF</v>
      </c>
      <c r="B84" s="31" t="s">
        <v>90</v>
      </c>
      <c r="C84" s="20" t="str">
        <f t="shared" si="61"/>
        <v>HCF-HLTH CARE FIN &amp; POLICY</v>
      </c>
      <c r="D84" s="50">
        <v>0</v>
      </c>
      <c r="E84" s="50">
        <v>0</v>
      </c>
      <c r="F84" s="50">
        <f t="shared" si="74"/>
        <v>0</v>
      </c>
      <c r="G84" s="50">
        <f t="shared" si="58"/>
        <v>0</v>
      </c>
      <c r="H84" s="50">
        <v>1242.73</v>
      </c>
      <c r="I84" s="50">
        <v>1539.66</v>
      </c>
      <c r="J84" s="51">
        <f t="shared" si="75"/>
        <v>296.93000000000006</v>
      </c>
      <c r="K84" s="50">
        <f t="shared" si="59"/>
        <v>1836.5900000000001</v>
      </c>
      <c r="L84" s="50"/>
      <c r="M84" s="50">
        <v>0</v>
      </c>
      <c r="N84" s="50">
        <f t="shared" si="76"/>
        <v>0</v>
      </c>
      <c r="O84" s="50">
        <f t="shared" si="77"/>
        <v>0</v>
      </c>
      <c r="P84" s="50"/>
      <c r="Q84" s="50">
        <v>0</v>
      </c>
      <c r="R84" s="50">
        <f t="shared" si="78"/>
        <v>0</v>
      </c>
      <c r="S84" s="50">
        <f t="shared" si="79"/>
        <v>0</v>
      </c>
      <c r="T84" s="50">
        <v>0</v>
      </c>
      <c r="U84" s="50">
        <v>0</v>
      </c>
      <c r="V84" s="50">
        <f t="shared" si="80"/>
        <v>0</v>
      </c>
      <c r="W84" s="50">
        <f t="shared" si="81"/>
        <v>0</v>
      </c>
      <c r="X84" s="50">
        <v>0</v>
      </c>
      <c r="Y84" s="50">
        <v>0</v>
      </c>
      <c r="Z84" s="51">
        <f t="shared" si="82"/>
        <v>0</v>
      </c>
      <c r="AA84" s="50">
        <f t="shared" si="67"/>
        <v>0</v>
      </c>
      <c r="AB84" s="50">
        <v>21098.03</v>
      </c>
      <c r="AC84" s="50">
        <v>14263.97</v>
      </c>
      <c r="AD84" s="51">
        <f t="shared" si="83"/>
        <v>-6834.0599999999995</v>
      </c>
      <c r="AE84" s="50">
        <f t="shared" si="68"/>
        <v>7429.91</v>
      </c>
      <c r="AF84" s="50">
        <v>0</v>
      </c>
      <c r="AG84" s="50">
        <v>0</v>
      </c>
      <c r="AH84" s="51">
        <f t="shared" si="84"/>
        <v>0</v>
      </c>
      <c r="AI84" s="50">
        <f t="shared" si="69"/>
        <v>0</v>
      </c>
      <c r="AJ84" s="50">
        <v>161.30000000000001</v>
      </c>
      <c r="AK84" s="50">
        <v>208.66</v>
      </c>
      <c r="AL84" s="51">
        <f t="shared" si="85"/>
        <v>47.359999999999985</v>
      </c>
      <c r="AM84" s="50">
        <f t="shared" si="70"/>
        <v>256.02</v>
      </c>
      <c r="AN84" s="50">
        <v>21302.93</v>
      </c>
      <c r="AO84" s="50">
        <v>23486.52</v>
      </c>
      <c r="AP84" s="51">
        <f t="shared" si="86"/>
        <v>2183.59</v>
      </c>
      <c r="AQ84" s="50">
        <f t="shared" si="71"/>
        <v>25670.11</v>
      </c>
      <c r="AR84" s="50">
        <v>14240.61</v>
      </c>
      <c r="AS84" s="50">
        <v>6711.54</v>
      </c>
      <c r="AT84" s="51">
        <f t="shared" si="87"/>
        <v>-7529.0700000000006</v>
      </c>
      <c r="AU84" s="50">
        <f t="shared" si="72"/>
        <v>-817.53000000000065</v>
      </c>
      <c r="AV84" s="50">
        <v>0</v>
      </c>
      <c r="AW84" s="50">
        <v>0</v>
      </c>
      <c r="AX84" s="51">
        <f t="shared" si="88"/>
        <v>0</v>
      </c>
      <c r="AY84" s="50">
        <f t="shared" si="62"/>
        <v>0</v>
      </c>
      <c r="AZ84" s="50">
        <v>22417.99</v>
      </c>
      <c r="BA84" s="50">
        <v>29366.3</v>
      </c>
      <c r="BB84" s="51">
        <f t="shared" si="89"/>
        <v>6948.3099999999977</v>
      </c>
      <c r="BC84" s="50">
        <f t="shared" si="63"/>
        <v>36314.61</v>
      </c>
      <c r="BD84" s="50">
        <v>-65694.539999999994</v>
      </c>
      <c r="BE84" s="50">
        <v>-32640.27</v>
      </c>
      <c r="BF84" s="51">
        <f t="shared" si="90"/>
        <v>33054.26999999999</v>
      </c>
      <c r="BG84" s="50">
        <f t="shared" si="64"/>
        <v>413.99999999998909</v>
      </c>
      <c r="BH84" s="50">
        <v>0</v>
      </c>
      <c r="BI84" s="50">
        <v>0</v>
      </c>
      <c r="BJ84" s="51">
        <f t="shared" si="91"/>
        <v>0</v>
      </c>
      <c r="BK84" s="50">
        <f t="shared" si="65"/>
        <v>0</v>
      </c>
      <c r="BL84" s="50">
        <v>0</v>
      </c>
      <c r="BM84" s="50">
        <v>0</v>
      </c>
      <c r="BN84" s="51">
        <f t="shared" si="92"/>
        <v>0</v>
      </c>
      <c r="BO84" s="50">
        <f t="shared" si="73"/>
        <v>0</v>
      </c>
      <c r="BP84" s="50">
        <v>6583.13</v>
      </c>
      <c r="BQ84" s="50">
        <v>5081.83</v>
      </c>
      <c r="BR84" s="51">
        <f t="shared" si="93"/>
        <v>-1501.3000000000002</v>
      </c>
      <c r="BS84" s="50">
        <f t="shared" si="66"/>
        <v>3580.5299999999997</v>
      </c>
    </row>
    <row r="85" spans="1:71" x14ac:dyDescent="0.2">
      <c r="A85" s="20" t="str">
        <f t="shared" si="60"/>
        <v>HLY</v>
      </c>
      <c r="B85" s="31" t="s">
        <v>91</v>
      </c>
      <c r="C85" s="20" t="str">
        <f t="shared" si="61"/>
        <v>HLY-SOLDIERS' HOME IN HOLYOKE</v>
      </c>
      <c r="D85" s="50">
        <v>0</v>
      </c>
      <c r="E85" s="50">
        <v>0</v>
      </c>
      <c r="F85" s="50">
        <f t="shared" si="74"/>
        <v>0</v>
      </c>
      <c r="G85" s="50">
        <f t="shared" si="58"/>
        <v>0</v>
      </c>
      <c r="H85" s="50">
        <v>5294.78</v>
      </c>
      <c r="I85" s="50">
        <v>6106.74</v>
      </c>
      <c r="J85" s="51">
        <f t="shared" si="75"/>
        <v>811.96</v>
      </c>
      <c r="K85" s="50">
        <f t="shared" si="59"/>
        <v>6918.7</v>
      </c>
      <c r="L85" s="50"/>
      <c r="M85" s="50">
        <v>0</v>
      </c>
      <c r="N85" s="50">
        <f t="shared" si="76"/>
        <v>0</v>
      </c>
      <c r="O85" s="50">
        <f t="shared" si="77"/>
        <v>0</v>
      </c>
      <c r="P85" s="50"/>
      <c r="Q85" s="50">
        <v>0</v>
      </c>
      <c r="R85" s="50">
        <f t="shared" si="78"/>
        <v>0</v>
      </c>
      <c r="S85" s="50">
        <f t="shared" si="79"/>
        <v>0</v>
      </c>
      <c r="T85" s="50">
        <v>0</v>
      </c>
      <c r="U85" s="50">
        <v>0</v>
      </c>
      <c r="V85" s="50">
        <f t="shared" si="80"/>
        <v>0</v>
      </c>
      <c r="W85" s="50">
        <f t="shared" si="81"/>
        <v>0</v>
      </c>
      <c r="X85" s="50">
        <v>15400.64</v>
      </c>
      <c r="Y85" s="50">
        <v>17876.62</v>
      </c>
      <c r="Z85" s="51">
        <f t="shared" si="82"/>
        <v>2475.9799999999996</v>
      </c>
      <c r="AA85" s="50">
        <f t="shared" si="67"/>
        <v>20352.599999999999</v>
      </c>
      <c r="AB85" s="50">
        <v>20201.240000000002</v>
      </c>
      <c r="AC85" s="50">
        <v>14207.4</v>
      </c>
      <c r="AD85" s="51">
        <f t="shared" si="83"/>
        <v>-5993.840000000002</v>
      </c>
      <c r="AE85" s="50">
        <f t="shared" si="68"/>
        <v>8213.5599999999977</v>
      </c>
      <c r="AF85" s="50">
        <v>0</v>
      </c>
      <c r="AG85" s="50">
        <v>0</v>
      </c>
      <c r="AH85" s="51">
        <f t="shared" si="84"/>
        <v>0</v>
      </c>
      <c r="AI85" s="50">
        <f t="shared" si="69"/>
        <v>0</v>
      </c>
      <c r="AJ85" s="50">
        <v>109.15</v>
      </c>
      <c r="AK85" s="50">
        <v>173.4</v>
      </c>
      <c r="AL85" s="51">
        <f t="shared" si="85"/>
        <v>64.25</v>
      </c>
      <c r="AM85" s="50">
        <f t="shared" si="70"/>
        <v>237.65</v>
      </c>
      <c r="AN85" s="50">
        <v>22464.35</v>
      </c>
      <c r="AO85" s="50">
        <v>25238.7</v>
      </c>
      <c r="AP85" s="51">
        <f t="shared" si="86"/>
        <v>2774.3500000000022</v>
      </c>
      <c r="AQ85" s="50">
        <f t="shared" si="71"/>
        <v>28013.050000000003</v>
      </c>
      <c r="AR85" s="50">
        <v>13975.83</v>
      </c>
      <c r="AS85" s="50">
        <v>5068.8900000000003</v>
      </c>
      <c r="AT85" s="51">
        <f t="shared" si="87"/>
        <v>-8906.9399999999987</v>
      </c>
      <c r="AU85" s="50">
        <f t="shared" si="72"/>
        <v>-3838.0499999999984</v>
      </c>
      <c r="AV85" s="50">
        <v>0</v>
      </c>
      <c r="AW85" s="50">
        <v>0</v>
      </c>
      <c r="AX85" s="51">
        <f t="shared" si="88"/>
        <v>0</v>
      </c>
      <c r="AY85" s="50">
        <f t="shared" si="62"/>
        <v>0</v>
      </c>
      <c r="AZ85" s="50">
        <v>50161.96</v>
      </c>
      <c r="BA85" s="50">
        <v>67242.7</v>
      </c>
      <c r="BB85" s="51">
        <f t="shared" si="89"/>
        <v>17080.739999999998</v>
      </c>
      <c r="BC85" s="50">
        <f t="shared" si="63"/>
        <v>84323.44</v>
      </c>
      <c r="BD85" s="50">
        <v>-14391.89</v>
      </c>
      <c r="BE85" s="50">
        <v>-12418.6</v>
      </c>
      <c r="BF85" s="51">
        <f t="shared" si="90"/>
        <v>1973.2899999999991</v>
      </c>
      <c r="BG85" s="50">
        <f t="shared" si="64"/>
        <v>-10445.310000000001</v>
      </c>
      <c r="BH85" s="50">
        <v>0</v>
      </c>
      <c r="BI85" s="50">
        <v>0</v>
      </c>
      <c r="BJ85" s="51">
        <f t="shared" si="91"/>
        <v>0</v>
      </c>
      <c r="BK85" s="50">
        <f t="shared" si="65"/>
        <v>0</v>
      </c>
      <c r="BL85" s="50">
        <v>1745.42</v>
      </c>
      <c r="BM85" s="50">
        <v>9780.2900000000009</v>
      </c>
      <c r="BN85" s="51">
        <f t="shared" si="92"/>
        <v>8034.8700000000008</v>
      </c>
      <c r="BO85" s="50">
        <f t="shared" si="73"/>
        <v>17815.160000000003</v>
      </c>
      <c r="BP85" s="50">
        <v>8354.73</v>
      </c>
      <c r="BQ85" s="50">
        <v>7671.55</v>
      </c>
      <c r="BR85" s="51">
        <f t="shared" si="93"/>
        <v>-683.17999999999938</v>
      </c>
      <c r="BS85" s="50">
        <f t="shared" si="66"/>
        <v>6988.3700000000008</v>
      </c>
    </row>
    <row r="86" spans="1:71" x14ac:dyDescent="0.2">
      <c r="A86" s="20" t="str">
        <f t="shared" si="60"/>
        <v>HOU</v>
      </c>
      <c r="B86" s="31" t="s">
        <v>92</v>
      </c>
      <c r="C86" s="20" t="str">
        <f t="shared" si="61"/>
        <v>HOU-HOUSE OF REPS</v>
      </c>
      <c r="D86" s="50">
        <v>1256762.08</v>
      </c>
      <c r="E86" s="50">
        <v>0</v>
      </c>
      <c r="F86" s="50">
        <f t="shared" si="74"/>
        <v>-1256762.08</v>
      </c>
      <c r="G86" s="50">
        <f t="shared" si="58"/>
        <v>-1256762.08</v>
      </c>
      <c r="H86" s="50">
        <v>197.13</v>
      </c>
      <c r="I86" s="50">
        <v>9.24</v>
      </c>
      <c r="J86" s="51">
        <f t="shared" si="75"/>
        <v>-187.89</v>
      </c>
      <c r="K86" s="50">
        <f t="shared" si="59"/>
        <v>-178.64999999999998</v>
      </c>
      <c r="L86" s="50"/>
      <c r="M86" s="50">
        <v>0</v>
      </c>
      <c r="N86" s="50">
        <f t="shared" si="76"/>
        <v>0</v>
      </c>
      <c r="O86" s="50">
        <f t="shared" si="77"/>
        <v>0</v>
      </c>
      <c r="P86" s="50"/>
      <c r="Q86" s="50">
        <v>0</v>
      </c>
      <c r="R86" s="50">
        <f t="shared" si="78"/>
        <v>0</v>
      </c>
      <c r="S86" s="50">
        <f t="shared" si="79"/>
        <v>0</v>
      </c>
      <c r="T86" s="50">
        <v>0</v>
      </c>
      <c r="U86" s="50">
        <v>0</v>
      </c>
      <c r="V86" s="50">
        <f t="shared" si="80"/>
        <v>0</v>
      </c>
      <c r="W86" s="50">
        <f t="shared" si="81"/>
        <v>0</v>
      </c>
      <c r="X86" s="50">
        <v>19601.29</v>
      </c>
      <c r="Y86" s="50">
        <v>4469.12</v>
      </c>
      <c r="Z86" s="51">
        <f t="shared" si="82"/>
        <v>-15132.170000000002</v>
      </c>
      <c r="AA86" s="50">
        <f t="shared" si="67"/>
        <v>-10663.050000000003</v>
      </c>
      <c r="AB86" s="50">
        <v>38173.129999999997</v>
      </c>
      <c r="AC86" s="50">
        <v>26876.41</v>
      </c>
      <c r="AD86" s="51">
        <f t="shared" si="83"/>
        <v>-11296.719999999998</v>
      </c>
      <c r="AE86" s="50">
        <f t="shared" si="68"/>
        <v>15579.690000000002</v>
      </c>
      <c r="AF86" s="50">
        <v>1678532.58</v>
      </c>
      <c r="AG86" s="50">
        <v>1922772.43</v>
      </c>
      <c r="AH86" s="51">
        <f t="shared" si="84"/>
        <v>244239.84999999986</v>
      </c>
      <c r="AI86" s="50">
        <f t="shared" si="69"/>
        <v>2167012.2799999998</v>
      </c>
      <c r="AJ86" s="50">
        <v>0</v>
      </c>
      <c r="AK86" s="50">
        <v>0</v>
      </c>
      <c r="AL86" s="51">
        <f t="shared" si="85"/>
        <v>0</v>
      </c>
      <c r="AM86" s="50">
        <f t="shared" si="70"/>
        <v>0</v>
      </c>
      <c r="AN86" s="50">
        <v>44067.1</v>
      </c>
      <c r="AO86" s="50">
        <v>49601.96</v>
      </c>
      <c r="AP86" s="51">
        <f t="shared" si="86"/>
        <v>5534.8600000000006</v>
      </c>
      <c r="AQ86" s="50">
        <f t="shared" si="71"/>
        <v>55136.82</v>
      </c>
      <c r="AR86" s="50">
        <v>519074.13</v>
      </c>
      <c r="AS86" s="50">
        <v>1764119.49</v>
      </c>
      <c r="AT86" s="51">
        <f t="shared" si="87"/>
        <v>1245045.3599999999</v>
      </c>
      <c r="AU86" s="50">
        <f t="shared" si="72"/>
        <v>3009164.8499999996</v>
      </c>
      <c r="AV86" s="50">
        <v>1495321.13</v>
      </c>
      <c r="AW86" s="50">
        <v>1667478.08</v>
      </c>
      <c r="AX86" s="51">
        <f t="shared" si="88"/>
        <v>172156.95000000019</v>
      </c>
      <c r="AY86" s="50">
        <f t="shared" si="62"/>
        <v>1839635.0300000003</v>
      </c>
      <c r="AZ86" s="50">
        <v>64897.87</v>
      </c>
      <c r="BA86" s="50">
        <v>67487.06</v>
      </c>
      <c r="BB86" s="51">
        <f t="shared" si="89"/>
        <v>2589.1899999999951</v>
      </c>
      <c r="BC86" s="50">
        <f t="shared" si="63"/>
        <v>70076.25</v>
      </c>
      <c r="BD86" s="50">
        <v>-4058.78</v>
      </c>
      <c r="BE86" s="50">
        <v>-1552.69</v>
      </c>
      <c r="BF86" s="51">
        <f t="shared" si="90"/>
        <v>2506.09</v>
      </c>
      <c r="BG86" s="50">
        <f t="shared" si="64"/>
        <v>953.40000000000009</v>
      </c>
      <c r="BH86" s="50">
        <v>0</v>
      </c>
      <c r="BI86" s="50">
        <v>0</v>
      </c>
      <c r="BJ86" s="51">
        <f t="shared" si="91"/>
        <v>0</v>
      </c>
      <c r="BK86" s="50">
        <f t="shared" si="65"/>
        <v>0</v>
      </c>
      <c r="BL86" s="50">
        <v>0</v>
      </c>
      <c r="BM86" s="50">
        <v>0</v>
      </c>
      <c r="BN86" s="51">
        <f t="shared" si="92"/>
        <v>0</v>
      </c>
      <c r="BO86" s="50">
        <f t="shared" si="73"/>
        <v>0</v>
      </c>
      <c r="BP86" s="50">
        <v>18165.02</v>
      </c>
      <c r="BQ86" s="50">
        <v>17034.78</v>
      </c>
      <c r="BR86" s="51">
        <f t="shared" si="93"/>
        <v>-1130.2400000000016</v>
      </c>
      <c r="BS86" s="50">
        <f t="shared" si="66"/>
        <v>15904.539999999997</v>
      </c>
    </row>
    <row r="87" spans="1:71" x14ac:dyDescent="0.2">
      <c r="A87" s="20" t="str">
        <f t="shared" si="60"/>
        <v>HPC</v>
      </c>
      <c r="B87" s="31" t="s">
        <v>215</v>
      </c>
      <c r="C87" s="20" t="str">
        <f t="shared" si="61"/>
        <v>HPC-HEALTH POLICY COMM</v>
      </c>
      <c r="D87" s="50">
        <v>0</v>
      </c>
      <c r="E87" s="50">
        <v>0</v>
      </c>
      <c r="F87" s="50">
        <f t="shared" si="74"/>
        <v>0</v>
      </c>
      <c r="G87" s="50">
        <f t="shared" si="58"/>
        <v>0</v>
      </c>
      <c r="H87" s="50">
        <v>405.27</v>
      </c>
      <c r="I87" s="50">
        <v>728.52</v>
      </c>
      <c r="J87" s="51">
        <f t="shared" si="75"/>
        <v>323.25</v>
      </c>
      <c r="K87" s="50">
        <f t="shared" si="59"/>
        <v>1051.77</v>
      </c>
      <c r="L87" s="50"/>
      <c r="M87" s="50">
        <v>0</v>
      </c>
      <c r="N87" s="50">
        <f t="shared" si="76"/>
        <v>0</v>
      </c>
      <c r="O87" s="50">
        <f t="shared" si="77"/>
        <v>0</v>
      </c>
      <c r="P87" s="50"/>
      <c r="Q87" s="50">
        <v>0</v>
      </c>
      <c r="R87" s="50">
        <f t="shared" si="78"/>
        <v>0</v>
      </c>
      <c r="S87" s="50">
        <f t="shared" si="79"/>
        <v>0</v>
      </c>
      <c r="T87" s="50">
        <v>0</v>
      </c>
      <c r="U87" s="50">
        <v>0</v>
      </c>
      <c r="V87" s="50">
        <f t="shared" si="80"/>
        <v>0</v>
      </c>
      <c r="W87" s="50">
        <f t="shared" si="81"/>
        <v>0</v>
      </c>
      <c r="X87" s="50">
        <v>2100.14</v>
      </c>
      <c r="Y87" s="50">
        <v>3422.61</v>
      </c>
      <c r="Z87" s="51">
        <f t="shared" si="82"/>
        <v>1322.4700000000003</v>
      </c>
      <c r="AA87" s="50">
        <f t="shared" si="67"/>
        <v>4745.08</v>
      </c>
      <c r="AB87" s="50">
        <v>24392.42</v>
      </c>
      <c r="AC87" s="50">
        <v>20511.91</v>
      </c>
      <c r="AD87" s="51">
        <f t="shared" si="83"/>
        <v>-3880.5099999999984</v>
      </c>
      <c r="AE87" s="50">
        <f t="shared" si="68"/>
        <v>16631.400000000001</v>
      </c>
      <c r="AF87" s="50">
        <v>0</v>
      </c>
      <c r="AG87" s="50">
        <v>0</v>
      </c>
      <c r="AH87" s="51">
        <f t="shared" si="84"/>
        <v>0</v>
      </c>
      <c r="AI87" s="50">
        <f t="shared" si="69"/>
        <v>0</v>
      </c>
      <c r="AJ87" s="50">
        <v>2.2000000000000002</v>
      </c>
      <c r="AK87" s="50">
        <v>2.9</v>
      </c>
      <c r="AL87" s="51">
        <f t="shared" si="85"/>
        <v>0.69999999999999973</v>
      </c>
      <c r="AM87" s="50">
        <f t="shared" si="70"/>
        <v>3.5999999999999996</v>
      </c>
      <c r="AN87" s="50">
        <v>7578.03</v>
      </c>
      <c r="AO87" s="50">
        <v>8745.64</v>
      </c>
      <c r="AP87" s="51">
        <f t="shared" si="86"/>
        <v>1167.6099999999997</v>
      </c>
      <c r="AQ87" s="50">
        <f t="shared" si="71"/>
        <v>9913.25</v>
      </c>
      <c r="AR87" s="50">
        <v>7120.23</v>
      </c>
      <c r="AS87" s="50">
        <v>6711.54</v>
      </c>
      <c r="AT87" s="51">
        <f t="shared" si="87"/>
        <v>-408.6899999999996</v>
      </c>
      <c r="AU87" s="50">
        <f t="shared" si="72"/>
        <v>6302.85</v>
      </c>
      <c r="AV87" s="50">
        <v>0</v>
      </c>
      <c r="AW87" s="50">
        <v>0</v>
      </c>
      <c r="AX87" s="51">
        <f t="shared" si="88"/>
        <v>0</v>
      </c>
      <c r="AY87" s="50">
        <f t="shared" si="62"/>
        <v>0</v>
      </c>
      <c r="AZ87" s="50">
        <v>8039.6</v>
      </c>
      <c r="BA87" s="50">
        <v>9901.34</v>
      </c>
      <c r="BB87" s="51">
        <f t="shared" si="89"/>
        <v>1861.7399999999998</v>
      </c>
      <c r="BC87" s="50">
        <f t="shared" si="63"/>
        <v>11763.08</v>
      </c>
      <c r="BD87" s="50">
        <v>-11485.31</v>
      </c>
      <c r="BE87" s="50">
        <v>-5880.94</v>
      </c>
      <c r="BF87" s="51">
        <f t="shared" si="90"/>
        <v>5604.37</v>
      </c>
      <c r="BG87" s="50">
        <f t="shared" si="64"/>
        <v>-276.56999999999971</v>
      </c>
      <c r="BH87" s="50">
        <v>0</v>
      </c>
      <c r="BI87" s="50">
        <v>0</v>
      </c>
      <c r="BJ87" s="51">
        <f t="shared" si="91"/>
        <v>0</v>
      </c>
      <c r="BK87" s="50">
        <f t="shared" si="65"/>
        <v>0</v>
      </c>
      <c r="BL87" s="50">
        <v>0</v>
      </c>
      <c r="BM87" s="50">
        <v>0</v>
      </c>
      <c r="BN87" s="51">
        <f t="shared" si="92"/>
        <v>0</v>
      </c>
      <c r="BO87" s="50">
        <f t="shared" si="73"/>
        <v>0</v>
      </c>
      <c r="BP87" s="50">
        <v>2037.07</v>
      </c>
      <c r="BQ87" s="50">
        <v>2053.5700000000002</v>
      </c>
      <c r="BR87" s="51">
        <f t="shared" si="93"/>
        <v>16.500000000000227</v>
      </c>
      <c r="BS87" s="50">
        <f t="shared" si="66"/>
        <v>2070.0700000000006</v>
      </c>
    </row>
    <row r="88" spans="1:71" x14ac:dyDescent="0.2">
      <c r="A88" s="20" t="str">
        <f t="shared" si="60"/>
        <v>HSD</v>
      </c>
      <c r="B88" s="31" t="s">
        <v>93</v>
      </c>
      <c r="C88" s="20" t="str">
        <f t="shared" si="61"/>
        <v>HSD-SHERIFF DEPT HAMPSHIRE</v>
      </c>
      <c r="D88" s="50">
        <v>0</v>
      </c>
      <c r="E88" s="50">
        <v>0</v>
      </c>
      <c r="F88" s="50">
        <f t="shared" si="74"/>
        <v>0</v>
      </c>
      <c r="G88" s="50">
        <f t="shared" si="58"/>
        <v>0</v>
      </c>
      <c r="H88" s="50">
        <v>2137.7199999999998</v>
      </c>
      <c r="I88" s="50">
        <v>2854.63</v>
      </c>
      <c r="J88" s="51">
        <f t="shared" si="75"/>
        <v>716.91000000000031</v>
      </c>
      <c r="K88" s="50">
        <f t="shared" si="59"/>
        <v>3571.5400000000004</v>
      </c>
      <c r="L88" s="50"/>
      <c r="M88" s="50">
        <v>0</v>
      </c>
      <c r="N88" s="50">
        <f t="shared" si="76"/>
        <v>0</v>
      </c>
      <c r="O88" s="50">
        <f t="shared" si="77"/>
        <v>0</v>
      </c>
      <c r="P88" s="50"/>
      <c r="Q88" s="50">
        <v>0</v>
      </c>
      <c r="R88" s="50">
        <f t="shared" si="78"/>
        <v>0</v>
      </c>
      <c r="S88" s="50">
        <f t="shared" si="79"/>
        <v>0</v>
      </c>
      <c r="T88" s="50">
        <v>0</v>
      </c>
      <c r="U88" s="50">
        <v>0</v>
      </c>
      <c r="V88" s="50">
        <f t="shared" si="80"/>
        <v>0</v>
      </c>
      <c r="W88" s="50">
        <f t="shared" si="81"/>
        <v>0</v>
      </c>
      <c r="X88" s="50">
        <v>0</v>
      </c>
      <c r="Y88" s="50">
        <v>0</v>
      </c>
      <c r="Z88" s="51">
        <f t="shared" si="82"/>
        <v>0</v>
      </c>
      <c r="AA88" s="50">
        <f t="shared" si="67"/>
        <v>0</v>
      </c>
      <c r="AB88" s="50">
        <v>13120.79</v>
      </c>
      <c r="AC88" s="50">
        <v>8842.58</v>
      </c>
      <c r="AD88" s="51">
        <f t="shared" si="83"/>
        <v>-4278.2100000000009</v>
      </c>
      <c r="AE88" s="50">
        <f t="shared" si="68"/>
        <v>4564.369999999999</v>
      </c>
      <c r="AF88" s="50">
        <v>0</v>
      </c>
      <c r="AG88" s="50">
        <v>0</v>
      </c>
      <c r="AH88" s="51">
        <f t="shared" si="84"/>
        <v>0</v>
      </c>
      <c r="AI88" s="50">
        <f t="shared" si="69"/>
        <v>0</v>
      </c>
      <c r="AJ88" s="50">
        <v>0</v>
      </c>
      <c r="AK88" s="50">
        <v>0</v>
      </c>
      <c r="AL88" s="51">
        <f t="shared" si="85"/>
        <v>0</v>
      </c>
      <c r="AM88" s="50">
        <f t="shared" si="70"/>
        <v>0</v>
      </c>
      <c r="AN88" s="50">
        <v>14727.2</v>
      </c>
      <c r="AO88" s="50">
        <v>16436.54</v>
      </c>
      <c r="AP88" s="51">
        <f t="shared" si="86"/>
        <v>1709.3400000000001</v>
      </c>
      <c r="AQ88" s="50">
        <f t="shared" si="71"/>
        <v>18145.88</v>
      </c>
      <c r="AR88" s="50">
        <v>23624.639999999999</v>
      </c>
      <c r="AS88" s="50">
        <v>39699.82</v>
      </c>
      <c r="AT88" s="51">
        <f t="shared" si="87"/>
        <v>16075.18</v>
      </c>
      <c r="AU88" s="50">
        <f t="shared" si="72"/>
        <v>55775</v>
      </c>
      <c r="AV88" s="50">
        <v>0</v>
      </c>
      <c r="AW88" s="50">
        <v>0</v>
      </c>
      <c r="AX88" s="51">
        <f t="shared" si="88"/>
        <v>0</v>
      </c>
      <c r="AY88" s="50">
        <f t="shared" si="62"/>
        <v>0</v>
      </c>
      <c r="AZ88" s="50">
        <v>19650.5</v>
      </c>
      <c r="BA88" s="50">
        <v>22947.54</v>
      </c>
      <c r="BB88" s="51">
        <f t="shared" si="89"/>
        <v>3297.0400000000009</v>
      </c>
      <c r="BC88" s="50">
        <f t="shared" si="63"/>
        <v>26244.58</v>
      </c>
      <c r="BD88" s="50">
        <v>-18537.599999999999</v>
      </c>
      <c r="BE88" s="50">
        <v>-14268.52</v>
      </c>
      <c r="BF88" s="51">
        <f t="shared" si="90"/>
        <v>4269.0799999999981</v>
      </c>
      <c r="BG88" s="50">
        <f t="shared" si="64"/>
        <v>-9999.4400000000023</v>
      </c>
      <c r="BH88" s="50">
        <v>0</v>
      </c>
      <c r="BI88" s="50">
        <v>0</v>
      </c>
      <c r="BJ88" s="51">
        <f t="shared" si="91"/>
        <v>0</v>
      </c>
      <c r="BK88" s="50">
        <f t="shared" si="65"/>
        <v>0</v>
      </c>
      <c r="BL88" s="50">
        <v>0</v>
      </c>
      <c r="BM88" s="50">
        <v>0</v>
      </c>
      <c r="BN88" s="51">
        <f t="shared" si="92"/>
        <v>0</v>
      </c>
      <c r="BO88" s="50">
        <f t="shared" si="73"/>
        <v>0</v>
      </c>
      <c r="BP88" s="50">
        <v>5604.61</v>
      </c>
      <c r="BQ88" s="50">
        <v>5908.04</v>
      </c>
      <c r="BR88" s="51">
        <f t="shared" si="93"/>
        <v>303.43000000000029</v>
      </c>
      <c r="BS88" s="50">
        <f t="shared" si="66"/>
        <v>6211.47</v>
      </c>
    </row>
    <row r="89" spans="1:71" x14ac:dyDescent="0.2">
      <c r="A89" s="20" t="str">
        <f t="shared" si="60"/>
        <v>HST</v>
      </c>
      <c r="B89" s="31" t="s">
        <v>94</v>
      </c>
      <c r="C89" s="20" t="str">
        <f t="shared" si="61"/>
        <v>HST-HLTH CARE SECURITY TRUST</v>
      </c>
      <c r="D89" s="50">
        <v>0</v>
      </c>
      <c r="E89" s="50">
        <v>0</v>
      </c>
      <c r="F89" s="50">
        <f t="shared" si="74"/>
        <v>0</v>
      </c>
      <c r="G89" s="50">
        <f t="shared" si="58"/>
        <v>0</v>
      </c>
      <c r="H89" s="50">
        <v>19.93</v>
      </c>
      <c r="I89" s="50">
        <v>26.22</v>
      </c>
      <c r="J89" s="51">
        <f t="shared" si="75"/>
        <v>6.2899999999999991</v>
      </c>
      <c r="K89" s="50">
        <f t="shared" si="59"/>
        <v>32.51</v>
      </c>
      <c r="L89" s="50"/>
      <c r="M89" s="50">
        <v>0</v>
      </c>
      <c r="N89" s="50">
        <f t="shared" si="76"/>
        <v>0</v>
      </c>
      <c r="O89" s="50">
        <f t="shared" si="77"/>
        <v>0</v>
      </c>
      <c r="P89" s="50"/>
      <c r="Q89" s="50">
        <v>0</v>
      </c>
      <c r="R89" s="50">
        <f t="shared" si="78"/>
        <v>0</v>
      </c>
      <c r="S89" s="50">
        <f t="shared" si="79"/>
        <v>0</v>
      </c>
      <c r="T89" s="50">
        <v>0</v>
      </c>
      <c r="U89" s="50">
        <v>0</v>
      </c>
      <c r="V89" s="50">
        <f t="shared" si="80"/>
        <v>0</v>
      </c>
      <c r="W89" s="50">
        <f t="shared" si="81"/>
        <v>0</v>
      </c>
      <c r="X89" s="50">
        <v>0</v>
      </c>
      <c r="Y89" s="50">
        <v>0</v>
      </c>
      <c r="Z89" s="51">
        <f t="shared" si="82"/>
        <v>0</v>
      </c>
      <c r="AA89" s="50">
        <f t="shared" si="67"/>
        <v>0</v>
      </c>
      <c r="AB89" s="50">
        <v>163.11000000000001</v>
      </c>
      <c r="AC89" s="50">
        <v>40.700000000000003</v>
      </c>
      <c r="AD89" s="51">
        <f t="shared" si="83"/>
        <v>-122.41000000000001</v>
      </c>
      <c r="AE89" s="50">
        <f t="shared" si="68"/>
        <v>-81.710000000000008</v>
      </c>
      <c r="AF89" s="50">
        <v>0</v>
      </c>
      <c r="AG89" s="50">
        <v>0</v>
      </c>
      <c r="AH89" s="51">
        <f t="shared" si="84"/>
        <v>0</v>
      </c>
      <c r="AI89" s="50">
        <f t="shared" si="69"/>
        <v>0</v>
      </c>
      <c r="AJ89" s="50">
        <v>0</v>
      </c>
      <c r="AK89" s="50">
        <v>0</v>
      </c>
      <c r="AL89" s="51">
        <f t="shared" si="85"/>
        <v>0</v>
      </c>
      <c r="AM89" s="50">
        <f t="shared" si="70"/>
        <v>0</v>
      </c>
      <c r="AN89" s="50">
        <v>154.1</v>
      </c>
      <c r="AO89" s="50">
        <v>69.180000000000007</v>
      </c>
      <c r="AP89" s="51">
        <f t="shared" si="86"/>
        <v>-84.919999999999987</v>
      </c>
      <c r="AQ89" s="50">
        <f t="shared" si="71"/>
        <v>-15.739999999999981</v>
      </c>
      <c r="AR89" s="50">
        <v>0</v>
      </c>
      <c r="AS89" s="50">
        <v>0</v>
      </c>
      <c r="AT89" s="51">
        <f t="shared" si="87"/>
        <v>0</v>
      </c>
      <c r="AU89" s="50">
        <f t="shared" si="72"/>
        <v>0</v>
      </c>
      <c r="AV89" s="50">
        <v>0</v>
      </c>
      <c r="AW89" s="50">
        <v>0</v>
      </c>
      <c r="AX89" s="51">
        <f t="shared" si="88"/>
        <v>0</v>
      </c>
      <c r="AY89" s="50">
        <f t="shared" si="62"/>
        <v>0</v>
      </c>
      <c r="AZ89" s="50">
        <v>61.53</v>
      </c>
      <c r="BA89" s="50">
        <v>64.11</v>
      </c>
      <c r="BB89" s="51">
        <f t="shared" si="89"/>
        <v>2.5799999999999983</v>
      </c>
      <c r="BC89" s="50">
        <f t="shared" si="63"/>
        <v>66.69</v>
      </c>
      <c r="BD89" s="50">
        <v>-1248.02</v>
      </c>
      <c r="BE89" s="50">
        <v>-417.57</v>
      </c>
      <c r="BF89" s="51">
        <f t="shared" si="90"/>
        <v>830.45</v>
      </c>
      <c r="BG89" s="50">
        <f t="shared" si="64"/>
        <v>412.88000000000005</v>
      </c>
      <c r="BH89" s="50">
        <v>0</v>
      </c>
      <c r="BI89" s="50">
        <v>0</v>
      </c>
      <c r="BJ89" s="51">
        <f t="shared" si="91"/>
        <v>0</v>
      </c>
      <c r="BK89" s="50">
        <f t="shared" si="65"/>
        <v>0</v>
      </c>
      <c r="BL89" s="50">
        <v>0</v>
      </c>
      <c r="BM89" s="50">
        <v>0</v>
      </c>
      <c r="BN89" s="51">
        <f t="shared" si="92"/>
        <v>0</v>
      </c>
      <c r="BO89" s="50">
        <f t="shared" si="73"/>
        <v>0</v>
      </c>
      <c r="BP89" s="50">
        <v>24.67</v>
      </c>
      <c r="BQ89" s="50">
        <v>17.329999999999998</v>
      </c>
      <c r="BR89" s="51">
        <f t="shared" si="93"/>
        <v>-7.3400000000000034</v>
      </c>
      <c r="BS89" s="50">
        <f t="shared" si="66"/>
        <v>9.9899999999999949</v>
      </c>
    </row>
    <row r="90" spans="1:71" x14ac:dyDescent="0.2">
      <c r="A90" s="20" t="str">
        <f t="shared" si="60"/>
        <v>IGO</v>
      </c>
      <c r="B90" s="31" t="s">
        <v>95</v>
      </c>
      <c r="C90" s="20" t="str">
        <f t="shared" si="61"/>
        <v>IGO- INSPECTOR GENERAL</v>
      </c>
      <c r="D90" s="50">
        <v>0</v>
      </c>
      <c r="E90" s="50">
        <v>50396.53</v>
      </c>
      <c r="F90" s="50">
        <f t="shared" si="74"/>
        <v>50396.53</v>
      </c>
      <c r="G90" s="50">
        <f t="shared" si="58"/>
        <v>100793.06</v>
      </c>
      <c r="H90" s="50">
        <v>614</v>
      </c>
      <c r="I90" s="50">
        <v>0</v>
      </c>
      <c r="J90" s="51">
        <f t="shared" si="75"/>
        <v>-614</v>
      </c>
      <c r="K90" s="50">
        <f t="shared" si="59"/>
        <v>-614</v>
      </c>
      <c r="L90" s="50"/>
      <c r="M90" s="50">
        <v>0</v>
      </c>
      <c r="N90" s="50">
        <f t="shared" si="76"/>
        <v>0</v>
      </c>
      <c r="O90" s="50">
        <f t="shared" si="77"/>
        <v>0</v>
      </c>
      <c r="P90" s="50"/>
      <c r="Q90" s="50">
        <v>0</v>
      </c>
      <c r="R90" s="50">
        <f t="shared" si="78"/>
        <v>0</v>
      </c>
      <c r="S90" s="50">
        <f t="shared" si="79"/>
        <v>0</v>
      </c>
      <c r="T90" s="50">
        <v>0</v>
      </c>
      <c r="U90" s="50">
        <v>0</v>
      </c>
      <c r="V90" s="50">
        <f t="shared" si="80"/>
        <v>0</v>
      </c>
      <c r="W90" s="50">
        <f t="shared" si="81"/>
        <v>0</v>
      </c>
      <c r="X90" s="50">
        <v>0</v>
      </c>
      <c r="Y90" s="50">
        <v>8938.2800000000007</v>
      </c>
      <c r="Z90" s="51">
        <f t="shared" si="82"/>
        <v>8938.2800000000007</v>
      </c>
      <c r="AA90" s="50">
        <f t="shared" si="67"/>
        <v>17876.560000000001</v>
      </c>
      <c r="AB90" s="50">
        <v>5272.29</v>
      </c>
      <c r="AC90" s="50">
        <v>3618.64</v>
      </c>
      <c r="AD90" s="51">
        <f t="shared" si="83"/>
        <v>-1653.65</v>
      </c>
      <c r="AE90" s="50">
        <f t="shared" si="68"/>
        <v>1964.9899999999998</v>
      </c>
      <c r="AF90" s="50">
        <v>0</v>
      </c>
      <c r="AG90" s="50">
        <v>0</v>
      </c>
      <c r="AH90" s="51">
        <f t="shared" si="84"/>
        <v>0</v>
      </c>
      <c r="AI90" s="50">
        <f t="shared" si="69"/>
        <v>0</v>
      </c>
      <c r="AJ90" s="50">
        <v>0</v>
      </c>
      <c r="AK90" s="50">
        <v>0</v>
      </c>
      <c r="AL90" s="51">
        <f t="shared" si="85"/>
        <v>0</v>
      </c>
      <c r="AM90" s="50">
        <f t="shared" si="70"/>
        <v>0</v>
      </c>
      <c r="AN90" s="50">
        <v>6006.95</v>
      </c>
      <c r="AO90" s="50">
        <v>6736.82</v>
      </c>
      <c r="AP90" s="51">
        <f t="shared" si="86"/>
        <v>729.86999999999989</v>
      </c>
      <c r="AQ90" s="50">
        <f t="shared" si="71"/>
        <v>7466.69</v>
      </c>
      <c r="AR90" s="50">
        <v>0</v>
      </c>
      <c r="AS90" s="50">
        <v>293451.2</v>
      </c>
      <c r="AT90" s="51">
        <f t="shared" si="87"/>
        <v>293451.2</v>
      </c>
      <c r="AU90" s="50">
        <f t="shared" si="72"/>
        <v>586902.4</v>
      </c>
      <c r="AV90" s="50">
        <v>0</v>
      </c>
      <c r="AW90" s="50">
        <v>0</v>
      </c>
      <c r="AX90" s="51">
        <f t="shared" si="88"/>
        <v>0</v>
      </c>
      <c r="AY90" s="50">
        <f t="shared" si="62"/>
        <v>0</v>
      </c>
      <c r="AZ90" s="50">
        <v>8461.15</v>
      </c>
      <c r="BA90" s="50">
        <v>9457.6299999999992</v>
      </c>
      <c r="BB90" s="51">
        <f t="shared" si="89"/>
        <v>996.47999999999956</v>
      </c>
      <c r="BC90" s="50">
        <f t="shared" si="63"/>
        <v>10454.109999999999</v>
      </c>
      <c r="BD90" s="50">
        <v>-16460.28</v>
      </c>
      <c r="BE90" s="50">
        <v>-7083.33</v>
      </c>
      <c r="BF90" s="51">
        <f t="shared" si="90"/>
        <v>9376.9499999999989</v>
      </c>
      <c r="BG90" s="50">
        <f t="shared" si="64"/>
        <v>2293.619999999999</v>
      </c>
      <c r="BH90" s="50">
        <v>0</v>
      </c>
      <c r="BI90" s="50">
        <v>39032.800000000003</v>
      </c>
      <c r="BJ90" s="51">
        <f t="shared" si="91"/>
        <v>39032.800000000003</v>
      </c>
      <c r="BK90" s="50">
        <f t="shared" si="65"/>
        <v>78065.600000000006</v>
      </c>
      <c r="BL90" s="50">
        <v>0</v>
      </c>
      <c r="BM90" s="50">
        <v>0</v>
      </c>
      <c r="BN90" s="51">
        <f t="shared" si="92"/>
        <v>0</v>
      </c>
      <c r="BO90" s="50">
        <f t="shared" si="73"/>
        <v>0</v>
      </c>
      <c r="BP90" s="50">
        <v>2385.81</v>
      </c>
      <c r="BQ90" s="50">
        <v>2374.9</v>
      </c>
      <c r="BR90" s="51">
        <f t="shared" si="93"/>
        <v>-10.909999999999854</v>
      </c>
      <c r="BS90" s="50">
        <f t="shared" si="66"/>
        <v>2363.9900000000002</v>
      </c>
    </row>
    <row r="91" spans="1:71" x14ac:dyDescent="0.2">
      <c r="A91" s="20" t="str">
        <f t="shared" si="60"/>
        <v>ITD</v>
      </c>
      <c r="B91" s="31" t="s">
        <v>96</v>
      </c>
      <c r="C91" s="20" t="str">
        <f t="shared" si="61"/>
        <v>ITD-INFORMATION TECHNOLOGY DIV</v>
      </c>
      <c r="D91" s="50">
        <v>98823.31</v>
      </c>
      <c r="E91" s="50">
        <v>100159.79</v>
      </c>
      <c r="F91" s="50">
        <f t="shared" si="74"/>
        <v>1336.4799999999959</v>
      </c>
      <c r="G91" s="50">
        <f t="shared" si="58"/>
        <v>101496.26999999999</v>
      </c>
      <c r="H91" s="50">
        <v>5375.39</v>
      </c>
      <c r="I91" s="50">
        <v>5869.11</v>
      </c>
      <c r="J91" s="51">
        <f t="shared" si="75"/>
        <v>493.71999999999935</v>
      </c>
      <c r="K91" s="50">
        <f t="shared" si="59"/>
        <v>6362.829999999999</v>
      </c>
      <c r="L91" s="50"/>
      <c r="M91" s="50">
        <v>0</v>
      </c>
      <c r="N91" s="50">
        <f t="shared" si="76"/>
        <v>0</v>
      </c>
      <c r="O91" s="50">
        <f t="shared" si="77"/>
        <v>0</v>
      </c>
      <c r="P91" s="50"/>
      <c r="Q91" s="50">
        <v>0</v>
      </c>
      <c r="R91" s="50">
        <f t="shared" si="78"/>
        <v>0</v>
      </c>
      <c r="S91" s="50">
        <f t="shared" si="79"/>
        <v>0</v>
      </c>
      <c r="T91" s="50">
        <v>1188.01</v>
      </c>
      <c r="U91" s="50">
        <v>0</v>
      </c>
      <c r="V91" s="50">
        <f t="shared" si="80"/>
        <v>-1188.01</v>
      </c>
      <c r="W91" s="50">
        <f t="shared" si="81"/>
        <v>-1188.01</v>
      </c>
      <c r="X91" s="50">
        <v>0</v>
      </c>
      <c r="Y91" s="50">
        <v>4469.12</v>
      </c>
      <c r="Z91" s="51">
        <f t="shared" si="82"/>
        <v>4469.12</v>
      </c>
      <c r="AA91" s="50">
        <f t="shared" si="67"/>
        <v>8938.24</v>
      </c>
      <c r="AB91" s="50">
        <v>132980.53</v>
      </c>
      <c r="AC91" s="50">
        <v>90795.04</v>
      </c>
      <c r="AD91" s="51">
        <f t="shared" si="83"/>
        <v>-42185.490000000005</v>
      </c>
      <c r="AE91" s="50">
        <f t="shared" si="68"/>
        <v>48609.549999999988</v>
      </c>
      <c r="AF91" s="50">
        <v>0</v>
      </c>
      <c r="AG91" s="50">
        <v>0</v>
      </c>
      <c r="AH91" s="51">
        <f t="shared" si="84"/>
        <v>0</v>
      </c>
      <c r="AI91" s="50">
        <f t="shared" si="69"/>
        <v>0</v>
      </c>
      <c r="AJ91" s="50">
        <v>474.68</v>
      </c>
      <c r="AK91" s="50">
        <v>594.44000000000005</v>
      </c>
      <c r="AL91" s="51">
        <f t="shared" si="85"/>
        <v>119.76000000000005</v>
      </c>
      <c r="AM91" s="50">
        <f t="shared" si="70"/>
        <v>714.2</v>
      </c>
      <c r="AN91" s="50">
        <v>125315.76</v>
      </c>
      <c r="AO91" s="50">
        <v>139223.45000000001</v>
      </c>
      <c r="AP91" s="51">
        <f t="shared" si="86"/>
        <v>13907.690000000017</v>
      </c>
      <c r="AQ91" s="50">
        <f t="shared" si="71"/>
        <v>153131.14000000001</v>
      </c>
      <c r="AR91" s="50">
        <v>463676.71</v>
      </c>
      <c r="AS91" s="50">
        <v>655638.19999999995</v>
      </c>
      <c r="AT91" s="51">
        <f t="shared" si="87"/>
        <v>191961.48999999993</v>
      </c>
      <c r="AU91" s="50">
        <f t="shared" si="72"/>
        <v>847599.69</v>
      </c>
      <c r="AV91" s="50">
        <v>0</v>
      </c>
      <c r="AW91" s="50">
        <v>0</v>
      </c>
      <c r="AX91" s="51">
        <f t="shared" si="88"/>
        <v>0</v>
      </c>
      <c r="AY91" s="50">
        <f t="shared" si="62"/>
        <v>0</v>
      </c>
      <c r="AZ91" s="50">
        <v>76106.61</v>
      </c>
      <c r="BA91" s="50">
        <v>98967.33</v>
      </c>
      <c r="BB91" s="51">
        <f t="shared" si="89"/>
        <v>22860.720000000001</v>
      </c>
      <c r="BC91" s="50">
        <f t="shared" si="63"/>
        <v>121828.05</v>
      </c>
      <c r="BD91" s="50">
        <v>-209817.86</v>
      </c>
      <c r="BE91" s="50">
        <v>-180013.85</v>
      </c>
      <c r="BF91" s="51">
        <f t="shared" si="90"/>
        <v>29804.00999999998</v>
      </c>
      <c r="BG91" s="50">
        <f t="shared" si="64"/>
        <v>-150209.84000000003</v>
      </c>
      <c r="BH91" s="50">
        <v>79635.14</v>
      </c>
      <c r="BI91" s="50">
        <v>77575.14</v>
      </c>
      <c r="BJ91" s="51">
        <f t="shared" si="91"/>
        <v>-2060</v>
      </c>
      <c r="BK91" s="50">
        <f t="shared" si="65"/>
        <v>75515.14</v>
      </c>
      <c r="BL91" s="50">
        <v>18900.11</v>
      </c>
      <c r="BM91" s="50">
        <v>105899.18</v>
      </c>
      <c r="BN91" s="51">
        <f t="shared" si="92"/>
        <v>86999.069999999992</v>
      </c>
      <c r="BO91" s="50">
        <f t="shared" si="73"/>
        <v>192898.25</v>
      </c>
      <c r="BP91" s="50">
        <v>34196.639999999999</v>
      </c>
      <c r="BQ91" s="50">
        <v>33128.14</v>
      </c>
      <c r="BR91" s="51">
        <f t="shared" si="93"/>
        <v>-1068.5</v>
      </c>
      <c r="BS91" s="50">
        <f t="shared" si="66"/>
        <v>32059.64</v>
      </c>
    </row>
    <row r="92" spans="1:71" x14ac:dyDescent="0.2">
      <c r="A92" s="20" t="str">
        <f t="shared" si="60"/>
        <v>LEG</v>
      </c>
      <c r="B92" s="31" t="s">
        <v>97</v>
      </c>
      <c r="C92" s="20" t="str">
        <f t="shared" si="61"/>
        <v>LEG-JOINT LEG EXP</v>
      </c>
      <c r="D92" s="50">
        <v>0</v>
      </c>
      <c r="E92" s="50">
        <v>0</v>
      </c>
      <c r="F92" s="50">
        <f t="shared" si="74"/>
        <v>0</v>
      </c>
      <c r="G92" s="50">
        <f t="shared" si="58"/>
        <v>0</v>
      </c>
      <c r="H92" s="50">
        <v>270.62</v>
      </c>
      <c r="I92" s="50">
        <v>0</v>
      </c>
      <c r="J92" s="51">
        <f t="shared" si="75"/>
        <v>-270.62</v>
      </c>
      <c r="K92" s="50">
        <f t="shared" si="59"/>
        <v>-270.62</v>
      </c>
      <c r="L92" s="50"/>
      <c r="M92" s="50">
        <v>0</v>
      </c>
      <c r="N92" s="50">
        <f t="shared" si="76"/>
        <v>0</v>
      </c>
      <c r="O92" s="50">
        <f t="shared" si="77"/>
        <v>0</v>
      </c>
      <c r="P92" s="50"/>
      <c r="Q92" s="50">
        <v>0</v>
      </c>
      <c r="R92" s="50">
        <f t="shared" si="78"/>
        <v>0</v>
      </c>
      <c r="S92" s="50">
        <f t="shared" si="79"/>
        <v>0</v>
      </c>
      <c r="T92" s="50">
        <v>0</v>
      </c>
      <c r="U92" s="50">
        <v>0</v>
      </c>
      <c r="V92" s="50">
        <f t="shared" si="80"/>
        <v>0</v>
      </c>
      <c r="W92" s="50">
        <f t="shared" si="81"/>
        <v>0</v>
      </c>
      <c r="X92" s="50">
        <v>0</v>
      </c>
      <c r="Y92" s="50">
        <v>0</v>
      </c>
      <c r="Z92" s="51">
        <f t="shared" si="82"/>
        <v>0</v>
      </c>
      <c r="AA92" s="50">
        <f t="shared" si="67"/>
        <v>0</v>
      </c>
      <c r="AB92" s="50">
        <v>4517.54</v>
      </c>
      <c r="AC92" s="50">
        <v>3385.54</v>
      </c>
      <c r="AD92" s="51">
        <f t="shared" si="83"/>
        <v>-1132</v>
      </c>
      <c r="AE92" s="50">
        <f t="shared" si="68"/>
        <v>2253.54</v>
      </c>
      <c r="AF92" s="50">
        <v>0</v>
      </c>
      <c r="AG92" s="50">
        <v>0</v>
      </c>
      <c r="AH92" s="51">
        <f t="shared" si="84"/>
        <v>0</v>
      </c>
      <c r="AI92" s="50">
        <f t="shared" si="69"/>
        <v>0</v>
      </c>
      <c r="AJ92" s="50">
        <v>0</v>
      </c>
      <c r="AK92" s="50">
        <v>0</v>
      </c>
      <c r="AL92" s="51">
        <f t="shared" si="85"/>
        <v>0</v>
      </c>
      <c r="AM92" s="50">
        <f t="shared" si="70"/>
        <v>0</v>
      </c>
      <c r="AN92" s="50">
        <v>4447.34</v>
      </c>
      <c r="AO92" s="50">
        <v>5361.2</v>
      </c>
      <c r="AP92" s="51">
        <f t="shared" si="86"/>
        <v>913.85999999999967</v>
      </c>
      <c r="AQ92" s="50">
        <f t="shared" si="71"/>
        <v>6275.0599999999995</v>
      </c>
      <c r="AR92" s="50">
        <v>0</v>
      </c>
      <c r="AS92" s="50">
        <v>0</v>
      </c>
      <c r="AT92" s="51">
        <f t="shared" si="87"/>
        <v>0</v>
      </c>
      <c r="AU92" s="50">
        <f t="shared" si="72"/>
        <v>0</v>
      </c>
      <c r="AV92" s="50">
        <v>0</v>
      </c>
      <c r="AW92" s="50">
        <v>0</v>
      </c>
      <c r="AX92" s="51">
        <f t="shared" si="88"/>
        <v>0</v>
      </c>
      <c r="AY92" s="50">
        <f t="shared" si="62"/>
        <v>0</v>
      </c>
      <c r="AZ92" s="50">
        <v>5032.24</v>
      </c>
      <c r="BA92" s="50">
        <v>6777.89</v>
      </c>
      <c r="BB92" s="51">
        <f t="shared" si="89"/>
        <v>1745.6500000000005</v>
      </c>
      <c r="BC92" s="50">
        <f t="shared" si="63"/>
        <v>8523.5400000000009</v>
      </c>
      <c r="BD92" s="50">
        <v>-6215.17</v>
      </c>
      <c r="BE92" s="50">
        <v>-6630.43</v>
      </c>
      <c r="BF92" s="51">
        <f t="shared" si="90"/>
        <v>-415.26000000000022</v>
      </c>
      <c r="BG92" s="50">
        <f t="shared" si="64"/>
        <v>-7045.6900000000005</v>
      </c>
      <c r="BH92" s="50">
        <v>0</v>
      </c>
      <c r="BI92" s="50">
        <v>0</v>
      </c>
      <c r="BJ92" s="51">
        <f t="shared" si="91"/>
        <v>0</v>
      </c>
      <c r="BK92" s="50">
        <f t="shared" si="65"/>
        <v>0</v>
      </c>
      <c r="BL92" s="50">
        <v>0</v>
      </c>
      <c r="BM92" s="50">
        <v>0</v>
      </c>
      <c r="BN92" s="51">
        <f t="shared" si="92"/>
        <v>0</v>
      </c>
      <c r="BO92" s="50">
        <f t="shared" si="73"/>
        <v>0</v>
      </c>
      <c r="BP92" s="50">
        <v>960.03</v>
      </c>
      <c r="BQ92" s="50">
        <v>908.4</v>
      </c>
      <c r="BR92" s="51">
        <f t="shared" si="93"/>
        <v>-51.629999999999995</v>
      </c>
      <c r="BS92" s="50">
        <f t="shared" si="66"/>
        <v>856.77</v>
      </c>
    </row>
    <row r="93" spans="1:71" x14ac:dyDescent="0.2">
      <c r="A93" s="20" t="str">
        <f t="shared" si="60"/>
        <v>LIB</v>
      </c>
      <c r="B93" s="31" t="s">
        <v>98</v>
      </c>
      <c r="C93" s="20" t="str">
        <f t="shared" si="61"/>
        <v>LIB-GEORGE FINGOLD LIBRARY</v>
      </c>
      <c r="D93" s="50">
        <v>0</v>
      </c>
      <c r="E93" s="50">
        <v>0</v>
      </c>
      <c r="F93" s="50">
        <f t="shared" si="74"/>
        <v>0</v>
      </c>
      <c r="G93" s="50">
        <f t="shared" si="58"/>
        <v>0</v>
      </c>
      <c r="H93" s="50">
        <v>105.34</v>
      </c>
      <c r="I93" s="50">
        <v>183.72</v>
      </c>
      <c r="J93" s="51">
        <f t="shared" si="75"/>
        <v>78.38</v>
      </c>
      <c r="K93" s="50">
        <f t="shared" si="59"/>
        <v>262.10000000000002</v>
      </c>
      <c r="L93" s="50"/>
      <c r="M93" s="50">
        <v>0</v>
      </c>
      <c r="N93" s="50">
        <f t="shared" si="76"/>
        <v>0</v>
      </c>
      <c r="O93" s="50">
        <f t="shared" si="77"/>
        <v>0</v>
      </c>
      <c r="P93" s="50"/>
      <c r="Q93" s="50">
        <v>0</v>
      </c>
      <c r="R93" s="50">
        <f t="shared" si="78"/>
        <v>0</v>
      </c>
      <c r="S93" s="50">
        <f t="shared" si="79"/>
        <v>0</v>
      </c>
      <c r="T93" s="50">
        <v>0</v>
      </c>
      <c r="U93" s="50">
        <v>0</v>
      </c>
      <c r="V93" s="50">
        <f t="shared" si="80"/>
        <v>0</v>
      </c>
      <c r="W93" s="50">
        <f t="shared" si="81"/>
        <v>0</v>
      </c>
      <c r="X93" s="50">
        <v>0</v>
      </c>
      <c r="Y93" s="50">
        <v>0</v>
      </c>
      <c r="Z93" s="51">
        <f t="shared" si="82"/>
        <v>0</v>
      </c>
      <c r="AA93" s="50">
        <f t="shared" si="67"/>
        <v>0</v>
      </c>
      <c r="AB93" s="50">
        <v>3267.72</v>
      </c>
      <c r="AC93" s="50">
        <v>2251.0500000000002</v>
      </c>
      <c r="AD93" s="51">
        <f t="shared" si="83"/>
        <v>-1016.6699999999996</v>
      </c>
      <c r="AE93" s="50">
        <f t="shared" si="68"/>
        <v>1234.3800000000006</v>
      </c>
      <c r="AF93" s="50">
        <v>0</v>
      </c>
      <c r="AG93" s="50">
        <v>0</v>
      </c>
      <c r="AH93" s="51">
        <f t="shared" si="84"/>
        <v>0</v>
      </c>
      <c r="AI93" s="50">
        <f t="shared" si="69"/>
        <v>0</v>
      </c>
      <c r="AJ93" s="50">
        <v>6.6</v>
      </c>
      <c r="AK93" s="50">
        <v>8.7799999999999994</v>
      </c>
      <c r="AL93" s="51">
        <f t="shared" si="85"/>
        <v>2.1799999999999997</v>
      </c>
      <c r="AM93" s="50">
        <f t="shared" si="70"/>
        <v>10.959999999999999</v>
      </c>
      <c r="AN93" s="50">
        <v>946.03</v>
      </c>
      <c r="AO93" s="50">
        <v>1001.01</v>
      </c>
      <c r="AP93" s="51">
        <f t="shared" si="86"/>
        <v>54.980000000000018</v>
      </c>
      <c r="AQ93" s="50">
        <f t="shared" si="71"/>
        <v>1055.99</v>
      </c>
      <c r="AR93" s="50">
        <v>0</v>
      </c>
      <c r="AS93" s="50">
        <v>0</v>
      </c>
      <c r="AT93" s="51">
        <f t="shared" si="87"/>
        <v>0</v>
      </c>
      <c r="AU93" s="50">
        <f t="shared" si="72"/>
        <v>0</v>
      </c>
      <c r="AV93" s="50">
        <v>0</v>
      </c>
      <c r="AW93" s="50">
        <v>0</v>
      </c>
      <c r="AX93" s="51">
        <f t="shared" si="88"/>
        <v>0</v>
      </c>
      <c r="AY93" s="50">
        <f t="shared" si="62"/>
        <v>0</v>
      </c>
      <c r="AZ93" s="50">
        <v>1712.22</v>
      </c>
      <c r="BA93" s="50">
        <v>2457.94</v>
      </c>
      <c r="BB93" s="51">
        <f t="shared" si="89"/>
        <v>745.72</v>
      </c>
      <c r="BC93" s="50">
        <f t="shared" si="63"/>
        <v>3203.66</v>
      </c>
      <c r="BD93" s="50">
        <v>-1861.06</v>
      </c>
      <c r="BE93" s="50">
        <v>-383.26</v>
      </c>
      <c r="BF93" s="51">
        <f t="shared" si="90"/>
        <v>1477.8</v>
      </c>
      <c r="BG93" s="50">
        <f t="shared" si="64"/>
        <v>1094.54</v>
      </c>
      <c r="BH93" s="50">
        <v>0</v>
      </c>
      <c r="BI93" s="50">
        <v>0</v>
      </c>
      <c r="BJ93" s="51">
        <f t="shared" si="91"/>
        <v>0</v>
      </c>
      <c r="BK93" s="50">
        <f t="shared" si="65"/>
        <v>0</v>
      </c>
      <c r="BL93" s="50">
        <v>0.51</v>
      </c>
      <c r="BM93" s="50">
        <v>2.86</v>
      </c>
      <c r="BN93" s="51">
        <f t="shared" si="92"/>
        <v>2.3499999999999996</v>
      </c>
      <c r="BO93" s="50">
        <f t="shared" si="73"/>
        <v>5.2099999999999991</v>
      </c>
      <c r="BP93" s="50">
        <v>328.38</v>
      </c>
      <c r="BQ93" s="50">
        <v>341.3</v>
      </c>
      <c r="BR93" s="51">
        <f t="shared" si="93"/>
        <v>12.920000000000016</v>
      </c>
      <c r="BS93" s="50">
        <f t="shared" si="66"/>
        <v>354.22</v>
      </c>
    </row>
    <row r="94" spans="1:71" x14ac:dyDescent="0.2">
      <c r="A94" s="20" t="str">
        <f t="shared" si="60"/>
        <v>LOT</v>
      </c>
      <c r="B94" s="31" t="s">
        <v>99</v>
      </c>
      <c r="C94" s="20" t="str">
        <f t="shared" si="61"/>
        <v>LOT-LOTTERY COMM</v>
      </c>
      <c r="D94" s="50">
        <v>0</v>
      </c>
      <c r="E94" s="50">
        <v>0</v>
      </c>
      <c r="F94" s="50">
        <f t="shared" si="74"/>
        <v>0</v>
      </c>
      <c r="G94" s="50">
        <f t="shared" si="58"/>
        <v>0</v>
      </c>
      <c r="H94" s="50">
        <v>18067.89</v>
      </c>
      <c r="I94" s="50">
        <v>39513.089999999997</v>
      </c>
      <c r="J94" s="51">
        <f t="shared" si="75"/>
        <v>21445.199999999997</v>
      </c>
      <c r="K94" s="50">
        <f t="shared" si="59"/>
        <v>60958.289999999994</v>
      </c>
      <c r="L94" s="50"/>
      <c r="M94" s="50">
        <v>0</v>
      </c>
      <c r="N94" s="50">
        <f t="shared" si="76"/>
        <v>0</v>
      </c>
      <c r="O94" s="50">
        <f t="shared" si="77"/>
        <v>0</v>
      </c>
      <c r="P94" s="50"/>
      <c r="Q94" s="50">
        <v>0</v>
      </c>
      <c r="R94" s="50">
        <f t="shared" si="78"/>
        <v>0</v>
      </c>
      <c r="S94" s="50">
        <f t="shared" si="79"/>
        <v>0</v>
      </c>
      <c r="T94" s="50">
        <v>0</v>
      </c>
      <c r="U94" s="50">
        <v>0</v>
      </c>
      <c r="V94" s="50">
        <f t="shared" si="80"/>
        <v>0</v>
      </c>
      <c r="W94" s="50">
        <f t="shared" si="81"/>
        <v>0</v>
      </c>
      <c r="X94" s="50">
        <v>30801.51</v>
      </c>
      <c r="Y94" s="50">
        <v>13407.42</v>
      </c>
      <c r="Z94" s="51">
        <f t="shared" si="82"/>
        <v>-17394.089999999997</v>
      </c>
      <c r="AA94" s="50">
        <f t="shared" si="67"/>
        <v>-3986.6699999999964</v>
      </c>
      <c r="AB94" s="50">
        <v>69590.720000000001</v>
      </c>
      <c r="AC94" s="50">
        <v>49764.85</v>
      </c>
      <c r="AD94" s="51">
        <f t="shared" si="83"/>
        <v>-19825.870000000003</v>
      </c>
      <c r="AE94" s="50">
        <f t="shared" si="68"/>
        <v>29938.979999999996</v>
      </c>
      <c r="AF94" s="50">
        <v>0</v>
      </c>
      <c r="AG94" s="50">
        <v>0</v>
      </c>
      <c r="AH94" s="51">
        <f t="shared" si="84"/>
        <v>0</v>
      </c>
      <c r="AI94" s="50">
        <f t="shared" si="69"/>
        <v>0</v>
      </c>
      <c r="AJ94" s="50">
        <v>0</v>
      </c>
      <c r="AK94" s="50">
        <v>0</v>
      </c>
      <c r="AL94" s="51">
        <f t="shared" si="85"/>
        <v>0</v>
      </c>
      <c r="AM94" s="50">
        <f t="shared" si="70"/>
        <v>0</v>
      </c>
      <c r="AN94" s="50">
        <v>67459.8</v>
      </c>
      <c r="AO94" s="50">
        <v>78208.28</v>
      </c>
      <c r="AP94" s="51">
        <f t="shared" si="86"/>
        <v>10748.479999999996</v>
      </c>
      <c r="AQ94" s="50">
        <f t="shared" si="71"/>
        <v>88956.76</v>
      </c>
      <c r="AR94" s="50">
        <v>64083.1</v>
      </c>
      <c r="AS94" s="50">
        <v>53693.35</v>
      </c>
      <c r="AT94" s="51">
        <f t="shared" si="87"/>
        <v>-10389.75</v>
      </c>
      <c r="AU94" s="50">
        <f t="shared" si="72"/>
        <v>43303.6</v>
      </c>
      <c r="AV94" s="50">
        <v>0</v>
      </c>
      <c r="AW94" s="50">
        <v>0</v>
      </c>
      <c r="AX94" s="51">
        <f t="shared" si="88"/>
        <v>0</v>
      </c>
      <c r="AY94" s="50">
        <f t="shared" si="62"/>
        <v>0</v>
      </c>
      <c r="AZ94" s="50">
        <v>36766.339999999997</v>
      </c>
      <c r="BA94" s="50">
        <v>38340.9</v>
      </c>
      <c r="BB94" s="51">
        <f t="shared" si="89"/>
        <v>1574.5600000000049</v>
      </c>
      <c r="BC94" s="50">
        <f t="shared" si="63"/>
        <v>39915.460000000006</v>
      </c>
      <c r="BD94" s="50">
        <v>-106385.56</v>
      </c>
      <c r="BE94" s="50">
        <v>-69817.38</v>
      </c>
      <c r="BF94" s="51">
        <f t="shared" si="90"/>
        <v>36568.179999999993</v>
      </c>
      <c r="BG94" s="50">
        <f t="shared" si="64"/>
        <v>-33249.200000000012</v>
      </c>
      <c r="BH94" s="50">
        <v>0</v>
      </c>
      <c r="BI94" s="50">
        <v>0</v>
      </c>
      <c r="BJ94" s="51">
        <f t="shared" si="91"/>
        <v>0</v>
      </c>
      <c r="BK94" s="50">
        <f t="shared" si="65"/>
        <v>0</v>
      </c>
      <c r="BL94" s="50">
        <v>0</v>
      </c>
      <c r="BM94" s="50">
        <v>0</v>
      </c>
      <c r="BN94" s="51">
        <f t="shared" si="92"/>
        <v>0</v>
      </c>
      <c r="BO94" s="50">
        <f t="shared" si="73"/>
        <v>0</v>
      </c>
      <c r="BP94" s="50">
        <v>15884.55</v>
      </c>
      <c r="BQ94" s="50">
        <v>15451.59</v>
      </c>
      <c r="BR94" s="51">
        <f t="shared" si="93"/>
        <v>-432.95999999999913</v>
      </c>
      <c r="BS94" s="50">
        <f t="shared" si="66"/>
        <v>15018.630000000001</v>
      </c>
    </row>
    <row r="95" spans="1:71" ht="10.5" customHeight="1" x14ac:dyDescent="0.2">
      <c r="A95" s="20" t="str">
        <f t="shared" si="60"/>
        <v>LRC</v>
      </c>
      <c r="B95" s="31" t="s">
        <v>100</v>
      </c>
      <c r="C95" s="20" t="str">
        <f t="shared" si="61"/>
        <v>LRC-LABOR RELATIONS COMM</v>
      </c>
      <c r="D95" s="50">
        <v>0</v>
      </c>
      <c r="E95" s="50">
        <v>0</v>
      </c>
      <c r="F95" s="50">
        <f t="shared" si="74"/>
        <v>0</v>
      </c>
      <c r="G95" s="50">
        <f t="shared" si="58"/>
        <v>0</v>
      </c>
      <c r="H95" s="50">
        <v>0</v>
      </c>
      <c r="I95" s="50">
        <v>0</v>
      </c>
      <c r="J95" s="51">
        <f t="shared" si="75"/>
        <v>0</v>
      </c>
      <c r="K95" s="50">
        <f t="shared" si="59"/>
        <v>0</v>
      </c>
      <c r="L95" s="50"/>
      <c r="M95" s="50">
        <v>0</v>
      </c>
      <c r="N95" s="50">
        <f t="shared" si="76"/>
        <v>0</v>
      </c>
      <c r="O95" s="50">
        <f t="shared" si="77"/>
        <v>0</v>
      </c>
      <c r="P95" s="50"/>
      <c r="Q95" s="50">
        <v>0</v>
      </c>
      <c r="R95" s="50">
        <f t="shared" si="78"/>
        <v>0</v>
      </c>
      <c r="S95" s="50">
        <f t="shared" si="79"/>
        <v>0</v>
      </c>
      <c r="T95" s="50">
        <v>0</v>
      </c>
      <c r="U95" s="50">
        <v>0</v>
      </c>
      <c r="V95" s="50">
        <f t="shared" si="80"/>
        <v>0</v>
      </c>
      <c r="W95" s="50">
        <f t="shared" si="81"/>
        <v>0</v>
      </c>
      <c r="X95" s="50">
        <v>0</v>
      </c>
      <c r="Y95" s="50">
        <v>0</v>
      </c>
      <c r="Z95" s="51">
        <f t="shared" si="82"/>
        <v>0</v>
      </c>
      <c r="AA95" s="50">
        <f t="shared" si="67"/>
        <v>0</v>
      </c>
      <c r="AB95" s="50">
        <v>0</v>
      </c>
      <c r="AC95" s="50">
        <v>0</v>
      </c>
      <c r="AD95" s="51">
        <f t="shared" si="83"/>
        <v>0</v>
      </c>
      <c r="AE95" s="50">
        <f t="shared" si="68"/>
        <v>0</v>
      </c>
      <c r="AF95" s="50">
        <v>0</v>
      </c>
      <c r="AG95" s="50">
        <v>0</v>
      </c>
      <c r="AH95" s="51">
        <f t="shared" si="84"/>
        <v>0</v>
      </c>
      <c r="AI95" s="50">
        <f t="shared" si="69"/>
        <v>0</v>
      </c>
      <c r="AJ95" s="50">
        <v>0</v>
      </c>
      <c r="AK95" s="50">
        <v>0</v>
      </c>
      <c r="AL95" s="51">
        <f t="shared" si="85"/>
        <v>0</v>
      </c>
      <c r="AM95" s="50">
        <f t="shared" si="70"/>
        <v>0</v>
      </c>
      <c r="AN95" s="50">
        <v>0</v>
      </c>
      <c r="AO95" s="50">
        <v>0</v>
      </c>
      <c r="AP95" s="51">
        <f t="shared" si="86"/>
        <v>0</v>
      </c>
      <c r="AQ95" s="50">
        <f t="shared" si="71"/>
        <v>0</v>
      </c>
      <c r="AR95" s="50">
        <v>0</v>
      </c>
      <c r="AS95" s="50">
        <v>0</v>
      </c>
      <c r="AT95" s="51">
        <f t="shared" si="87"/>
        <v>0</v>
      </c>
      <c r="AU95" s="50">
        <f t="shared" si="72"/>
        <v>0</v>
      </c>
      <c r="AV95" s="50">
        <v>0</v>
      </c>
      <c r="AW95" s="50">
        <v>0</v>
      </c>
      <c r="AX95" s="51">
        <f t="shared" si="88"/>
        <v>0</v>
      </c>
      <c r="AY95" s="50">
        <f t="shared" si="62"/>
        <v>0</v>
      </c>
      <c r="AZ95" s="50">
        <v>0</v>
      </c>
      <c r="BA95" s="50">
        <v>0</v>
      </c>
      <c r="BB95" s="51">
        <f t="shared" si="89"/>
        <v>0</v>
      </c>
      <c r="BC95" s="50">
        <f t="shared" si="63"/>
        <v>0</v>
      </c>
      <c r="BD95" s="50">
        <v>0</v>
      </c>
      <c r="BE95" s="50">
        <v>0</v>
      </c>
      <c r="BF95" s="51">
        <f t="shared" si="90"/>
        <v>0</v>
      </c>
      <c r="BG95" s="50">
        <f t="shared" si="64"/>
        <v>0</v>
      </c>
      <c r="BH95" s="50">
        <v>0</v>
      </c>
      <c r="BI95" s="50">
        <v>0</v>
      </c>
      <c r="BJ95" s="51">
        <f t="shared" si="91"/>
        <v>0</v>
      </c>
      <c r="BK95" s="50">
        <f t="shared" si="65"/>
        <v>0</v>
      </c>
      <c r="BL95" s="50">
        <v>0</v>
      </c>
      <c r="BM95" s="50">
        <v>0</v>
      </c>
      <c r="BN95" s="51">
        <f t="shared" si="92"/>
        <v>0</v>
      </c>
      <c r="BO95" s="50">
        <f t="shared" si="73"/>
        <v>0</v>
      </c>
      <c r="BP95" s="50">
        <v>0</v>
      </c>
      <c r="BQ95" s="50">
        <v>0</v>
      </c>
      <c r="BR95" s="51">
        <f t="shared" si="93"/>
        <v>0</v>
      </c>
      <c r="BS95" s="50">
        <f t="shared" si="66"/>
        <v>0</v>
      </c>
    </row>
    <row r="96" spans="1:71" x14ac:dyDescent="0.2">
      <c r="A96" s="20" t="str">
        <f t="shared" si="60"/>
        <v>MAS</v>
      </c>
      <c r="B96" s="31" t="s">
        <v>101</v>
      </c>
      <c r="C96" s="20" t="str">
        <f t="shared" si="61"/>
        <v>MAS-MASSASOIT COMM COLLEGE</v>
      </c>
      <c r="D96" s="50">
        <v>0</v>
      </c>
      <c r="E96" s="50">
        <v>0</v>
      </c>
      <c r="F96" s="50">
        <f t="shared" si="74"/>
        <v>0</v>
      </c>
      <c r="G96" s="50">
        <f t="shared" si="58"/>
        <v>0</v>
      </c>
      <c r="H96" s="50">
        <v>1278.71</v>
      </c>
      <c r="I96" s="50">
        <v>2202.41</v>
      </c>
      <c r="J96" s="51">
        <f t="shared" si="75"/>
        <v>923.69999999999982</v>
      </c>
      <c r="K96" s="50">
        <f t="shared" si="59"/>
        <v>3126.1099999999997</v>
      </c>
      <c r="L96" s="50"/>
      <c r="M96" s="50">
        <v>0</v>
      </c>
      <c r="N96" s="50">
        <f t="shared" si="76"/>
        <v>0</v>
      </c>
      <c r="O96" s="50">
        <f t="shared" si="77"/>
        <v>0</v>
      </c>
      <c r="P96" s="50"/>
      <c r="Q96" s="50">
        <v>0</v>
      </c>
      <c r="R96" s="50">
        <f t="shared" si="78"/>
        <v>0</v>
      </c>
      <c r="S96" s="50">
        <f t="shared" si="79"/>
        <v>0</v>
      </c>
      <c r="T96" s="50">
        <v>0</v>
      </c>
      <c r="U96" s="50">
        <v>0</v>
      </c>
      <c r="V96" s="50">
        <f t="shared" si="80"/>
        <v>0</v>
      </c>
      <c r="W96" s="50">
        <f t="shared" si="81"/>
        <v>0</v>
      </c>
      <c r="X96" s="50">
        <v>0</v>
      </c>
      <c r="Y96" s="50">
        <v>0</v>
      </c>
      <c r="Z96" s="51">
        <f t="shared" si="82"/>
        <v>0</v>
      </c>
      <c r="AA96" s="50">
        <f t="shared" si="67"/>
        <v>0</v>
      </c>
      <c r="AB96" s="50">
        <v>30763.11</v>
      </c>
      <c r="AC96" s="50">
        <v>18194.990000000002</v>
      </c>
      <c r="AD96" s="51">
        <f t="shared" si="83"/>
        <v>-12568.119999999999</v>
      </c>
      <c r="AE96" s="50">
        <f t="shared" si="68"/>
        <v>5626.8700000000026</v>
      </c>
      <c r="AF96" s="50">
        <v>0</v>
      </c>
      <c r="AG96" s="50">
        <v>0</v>
      </c>
      <c r="AH96" s="51">
        <f t="shared" si="84"/>
        <v>0</v>
      </c>
      <c r="AI96" s="50">
        <f t="shared" si="69"/>
        <v>0</v>
      </c>
      <c r="AJ96" s="50">
        <v>0</v>
      </c>
      <c r="AK96" s="50">
        <v>0</v>
      </c>
      <c r="AL96" s="51">
        <f t="shared" si="85"/>
        <v>0</v>
      </c>
      <c r="AM96" s="50">
        <f t="shared" si="70"/>
        <v>0</v>
      </c>
      <c r="AN96" s="50">
        <v>37650.379999999997</v>
      </c>
      <c r="AO96" s="50">
        <v>37055.379999999997</v>
      </c>
      <c r="AP96" s="51">
        <f t="shared" si="86"/>
        <v>-595</v>
      </c>
      <c r="AQ96" s="50">
        <f t="shared" si="71"/>
        <v>36460.379999999997</v>
      </c>
      <c r="AR96" s="50">
        <v>98257.7</v>
      </c>
      <c r="AS96" s="50">
        <v>90890.26</v>
      </c>
      <c r="AT96" s="51">
        <f t="shared" si="87"/>
        <v>-7367.4400000000023</v>
      </c>
      <c r="AU96" s="50">
        <f t="shared" si="72"/>
        <v>83522.819999999992</v>
      </c>
      <c r="AV96" s="50">
        <v>0</v>
      </c>
      <c r="AW96" s="50">
        <v>0</v>
      </c>
      <c r="AX96" s="51">
        <f t="shared" si="88"/>
        <v>0</v>
      </c>
      <c r="AY96" s="50">
        <f t="shared" si="62"/>
        <v>0</v>
      </c>
      <c r="AZ96" s="50">
        <v>65837.56</v>
      </c>
      <c r="BA96" s="50">
        <v>67765.87</v>
      </c>
      <c r="BB96" s="51">
        <f t="shared" si="89"/>
        <v>1928.3099999999977</v>
      </c>
      <c r="BC96" s="50">
        <f t="shared" si="63"/>
        <v>69694.179999999993</v>
      </c>
      <c r="BD96" s="50">
        <v>631.9</v>
      </c>
      <c r="BE96" s="50">
        <v>1808.3</v>
      </c>
      <c r="BF96" s="51">
        <f t="shared" si="90"/>
        <v>1176.4000000000001</v>
      </c>
      <c r="BG96" s="50">
        <f t="shared" si="64"/>
        <v>2984.7</v>
      </c>
      <c r="BH96" s="50">
        <v>0</v>
      </c>
      <c r="BI96" s="50">
        <v>0</v>
      </c>
      <c r="BJ96" s="51">
        <f t="shared" si="91"/>
        <v>0</v>
      </c>
      <c r="BK96" s="50">
        <f t="shared" si="65"/>
        <v>0</v>
      </c>
      <c r="BL96" s="50">
        <v>0</v>
      </c>
      <c r="BM96" s="50">
        <v>0</v>
      </c>
      <c r="BN96" s="51">
        <f t="shared" si="92"/>
        <v>0</v>
      </c>
      <c r="BO96" s="50">
        <f t="shared" si="73"/>
        <v>0</v>
      </c>
      <c r="BP96" s="50">
        <v>18395.59</v>
      </c>
      <c r="BQ96" s="50">
        <v>16983.88</v>
      </c>
      <c r="BR96" s="51">
        <f t="shared" si="93"/>
        <v>-1411.7099999999991</v>
      </c>
      <c r="BS96" s="50">
        <f t="shared" si="66"/>
        <v>15572.170000000002</v>
      </c>
    </row>
    <row r="97" spans="1:71" x14ac:dyDescent="0.2">
      <c r="A97" s="20" t="str">
        <f t="shared" si="60"/>
        <v>MBC</v>
      </c>
      <c r="B97" s="31" t="s">
        <v>102</v>
      </c>
      <c r="C97" s="20" t="str">
        <f t="shared" si="61"/>
        <v>MBC-MASS BAY COMM COLLEGE</v>
      </c>
      <c r="D97" s="50">
        <v>0</v>
      </c>
      <c r="E97" s="50">
        <v>0</v>
      </c>
      <c r="F97" s="50">
        <f t="shared" si="74"/>
        <v>0</v>
      </c>
      <c r="G97" s="50">
        <f t="shared" si="58"/>
        <v>0</v>
      </c>
      <c r="H97" s="50">
        <v>1409.23</v>
      </c>
      <c r="I97" s="50">
        <v>2299.39</v>
      </c>
      <c r="J97" s="51">
        <f t="shared" si="75"/>
        <v>890.15999999999985</v>
      </c>
      <c r="K97" s="50">
        <f t="shared" si="59"/>
        <v>3189.5499999999997</v>
      </c>
      <c r="L97" s="50"/>
      <c r="M97" s="50">
        <v>0</v>
      </c>
      <c r="N97" s="50">
        <f t="shared" si="76"/>
        <v>0</v>
      </c>
      <c r="O97" s="50">
        <f t="shared" si="77"/>
        <v>0</v>
      </c>
      <c r="P97" s="50"/>
      <c r="Q97" s="50">
        <v>0</v>
      </c>
      <c r="R97" s="50">
        <f t="shared" si="78"/>
        <v>0</v>
      </c>
      <c r="S97" s="50">
        <f t="shared" si="79"/>
        <v>0</v>
      </c>
      <c r="T97" s="50">
        <v>0</v>
      </c>
      <c r="U97" s="50">
        <v>0</v>
      </c>
      <c r="V97" s="50">
        <f t="shared" si="80"/>
        <v>0</v>
      </c>
      <c r="W97" s="50">
        <f t="shared" si="81"/>
        <v>0</v>
      </c>
      <c r="X97" s="50">
        <v>4433.47</v>
      </c>
      <c r="Y97" s="50">
        <v>4469.12</v>
      </c>
      <c r="Z97" s="51">
        <f t="shared" si="82"/>
        <v>35.649999999999636</v>
      </c>
      <c r="AA97" s="50">
        <f t="shared" si="67"/>
        <v>4504.7699999999995</v>
      </c>
      <c r="AB97" s="50">
        <v>20667.45</v>
      </c>
      <c r="AC97" s="50">
        <v>14472.82</v>
      </c>
      <c r="AD97" s="51">
        <f t="shared" si="83"/>
        <v>-6194.630000000001</v>
      </c>
      <c r="AE97" s="50">
        <f t="shared" si="68"/>
        <v>8278.1899999999987</v>
      </c>
      <c r="AF97" s="50">
        <v>0</v>
      </c>
      <c r="AG97" s="50">
        <v>0</v>
      </c>
      <c r="AH97" s="51">
        <f t="shared" si="84"/>
        <v>0</v>
      </c>
      <c r="AI97" s="50">
        <f t="shared" si="69"/>
        <v>0</v>
      </c>
      <c r="AJ97" s="50">
        <v>0</v>
      </c>
      <c r="AK97" s="50">
        <v>0</v>
      </c>
      <c r="AL97" s="51">
        <f t="shared" si="85"/>
        <v>0</v>
      </c>
      <c r="AM97" s="50">
        <f t="shared" si="70"/>
        <v>0</v>
      </c>
      <c r="AN97" s="50">
        <v>40941.94</v>
      </c>
      <c r="AO97" s="50">
        <v>43561.48</v>
      </c>
      <c r="AP97" s="51">
        <f t="shared" si="86"/>
        <v>2619.5400000000009</v>
      </c>
      <c r="AQ97" s="50">
        <f t="shared" si="71"/>
        <v>46181.020000000004</v>
      </c>
      <c r="AR97" s="50">
        <v>101117.85</v>
      </c>
      <c r="AS97" s="50">
        <v>99218.68</v>
      </c>
      <c r="AT97" s="51">
        <f t="shared" si="87"/>
        <v>-1899.1700000000128</v>
      </c>
      <c r="AU97" s="50">
        <f t="shared" si="72"/>
        <v>97319.50999999998</v>
      </c>
      <c r="AV97" s="50">
        <v>0</v>
      </c>
      <c r="AW97" s="50">
        <v>0</v>
      </c>
      <c r="AX97" s="51">
        <f t="shared" si="88"/>
        <v>0</v>
      </c>
      <c r="AY97" s="50">
        <f t="shared" si="62"/>
        <v>0</v>
      </c>
      <c r="AZ97" s="50">
        <v>143329.82</v>
      </c>
      <c r="BA97" s="50">
        <v>143386.14000000001</v>
      </c>
      <c r="BB97" s="51">
        <f t="shared" si="89"/>
        <v>56.320000000006985</v>
      </c>
      <c r="BC97" s="50">
        <f t="shared" si="63"/>
        <v>143442.46000000002</v>
      </c>
      <c r="BD97" s="50">
        <v>127.1</v>
      </c>
      <c r="BE97" s="50">
        <v>3406.92</v>
      </c>
      <c r="BF97" s="51">
        <f t="shared" si="90"/>
        <v>3279.82</v>
      </c>
      <c r="BG97" s="50">
        <f t="shared" si="64"/>
        <v>6686.74</v>
      </c>
      <c r="BH97" s="50">
        <v>0</v>
      </c>
      <c r="BI97" s="50">
        <v>0</v>
      </c>
      <c r="BJ97" s="51">
        <f t="shared" si="91"/>
        <v>0</v>
      </c>
      <c r="BK97" s="50">
        <f t="shared" si="65"/>
        <v>0</v>
      </c>
      <c r="BL97" s="50">
        <v>0</v>
      </c>
      <c r="BM97" s="50">
        <v>0</v>
      </c>
      <c r="BN97" s="51">
        <f t="shared" si="92"/>
        <v>0</v>
      </c>
      <c r="BO97" s="50">
        <f t="shared" si="73"/>
        <v>0</v>
      </c>
      <c r="BP97" s="50">
        <v>36731.660000000003</v>
      </c>
      <c r="BQ97" s="50">
        <v>33292.14</v>
      </c>
      <c r="BR97" s="51">
        <f t="shared" si="93"/>
        <v>-3439.5200000000041</v>
      </c>
      <c r="BS97" s="50">
        <f t="shared" si="66"/>
        <v>29852.619999999995</v>
      </c>
    </row>
    <row r="98" spans="1:71" x14ac:dyDescent="0.2">
      <c r="A98" s="20" t="s">
        <v>238</v>
      </c>
      <c r="B98" s="31" t="s">
        <v>239</v>
      </c>
      <c r="C98" s="20" t="str">
        <f t="shared" si="61"/>
        <v>MBT-MASS BAY TRANSPORTATION AUTHORITY</v>
      </c>
      <c r="D98" s="50">
        <v>0</v>
      </c>
      <c r="E98" s="50">
        <v>0</v>
      </c>
      <c r="F98" s="50">
        <f t="shared" si="74"/>
        <v>0</v>
      </c>
      <c r="G98" s="50">
        <f t="shared" si="58"/>
        <v>0</v>
      </c>
      <c r="H98" s="50">
        <v>18823.87</v>
      </c>
      <c r="I98" s="50">
        <v>26875.360000000001</v>
      </c>
      <c r="J98" s="51">
        <f t="shared" si="75"/>
        <v>8051.4900000000016</v>
      </c>
      <c r="K98" s="50">
        <f t="shared" si="59"/>
        <v>34926.850000000006</v>
      </c>
      <c r="L98" s="50"/>
      <c r="M98" s="50">
        <v>0</v>
      </c>
      <c r="N98" s="50">
        <f t="shared" si="76"/>
        <v>0</v>
      </c>
      <c r="O98" s="50">
        <f t="shared" si="77"/>
        <v>0</v>
      </c>
      <c r="P98" s="50"/>
      <c r="Q98" s="50">
        <v>0</v>
      </c>
      <c r="R98" s="50">
        <f t="shared" si="78"/>
        <v>0</v>
      </c>
      <c r="S98" s="50">
        <f t="shared" si="79"/>
        <v>0</v>
      </c>
      <c r="T98" s="50">
        <v>0</v>
      </c>
      <c r="U98" s="50">
        <v>0</v>
      </c>
      <c r="V98" s="50">
        <f t="shared" si="80"/>
        <v>0</v>
      </c>
      <c r="W98" s="50">
        <f t="shared" si="81"/>
        <v>0</v>
      </c>
      <c r="X98" s="50">
        <v>2100.14</v>
      </c>
      <c r="Y98" s="50">
        <v>0</v>
      </c>
      <c r="Z98" s="51">
        <f t="shared" si="82"/>
        <v>-2100.14</v>
      </c>
      <c r="AA98" s="50">
        <f t="shared" si="67"/>
        <v>-2100.14</v>
      </c>
      <c r="AB98" s="50">
        <v>0</v>
      </c>
      <c r="AC98" s="50">
        <v>0</v>
      </c>
      <c r="AD98" s="51">
        <f t="shared" si="83"/>
        <v>0</v>
      </c>
      <c r="AE98" s="50">
        <f t="shared" si="68"/>
        <v>0</v>
      </c>
      <c r="AF98" s="50">
        <v>0</v>
      </c>
      <c r="AG98" s="50">
        <v>0</v>
      </c>
      <c r="AH98" s="51">
        <f t="shared" si="84"/>
        <v>0</v>
      </c>
      <c r="AI98" s="50">
        <f t="shared" si="69"/>
        <v>0</v>
      </c>
      <c r="AJ98" s="50">
        <v>489.83</v>
      </c>
      <c r="AK98" s="50">
        <v>591.02</v>
      </c>
      <c r="AL98" s="51">
        <f t="shared" si="85"/>
        <v>101.19</v>
      </c>
      <c r="AM98" s="50">
        <f t="shared" si="70"/>
        <v>692.21</v>
      </c>
      <c r="AN98" s="50">
        <v>561440.17000000004</v>
      </c>
      <c r="AO98" s="50">
        <v>637753.76</v>
      </c>
      <c r="AP98" s="51">
        <f t="shared" si="86"/>
        <v>76313.589999999967</v>
      </c>
      <c r="AQ98" s="50">
        <f t="shared" si="71"/>
        <v>714067.35</v>
      </c>
      <c r="AR98" s="50">
        <v>0</v>
      </c>
      <c r="AS98" s="50">
        <v>0</v>
      </c>
      <c r="AT98" s="51">
        <f t="shared" si="87"/>
        <v>0</v>
      </c>
      <c r="AU98" s="50">
        <f t="shared" si="72"/>
        <v>0</v>
      </c>
      <c r="AV98" s="50">
        <v>0</v>
      </c>
      <c r="AW98" s="50">
        <v>0</v>
      </c>
      <c r="AX98" s="51">
        <f t="shared" si="88"/>
        <v>0</v>
      </c>
      <c r="AY98" s="50">
        <f t="shared" si="62"/>
        <v>0</v>
      </c>
      <c r="AZ98" s="50">
        <v>635062.31000000006</v>
      </c>
      <c r="BA98" s="50">
        <v>677944.95</v>
      </c>
      <c r="BB98" s="51">
        <f t="shared" si="89"/>
        <v>42882.639999999898</v>
      </c>
      <c r="BC98" s="50">
        <f t="shared" si="63"/>
        <v>720827.58999999985</v>
      </c>
      <c r="BD98" s="50">
        <v>6165.38</v>
      </c>
      <c r="BE98" s="50">
        <v>18296.7</v>
      </c>
      <c r="BF98" s="51">
        <f t="shared" si="90"/>
        <v>12131.32</v>
      </c>
      <c r="BG98" s="50">
        <f t="shared" si="64"/>
        <v>30428.02</v>
      </c>
      <c r="BH98" s="50">
        <v>0</v>
      </c>
      <c r="BI98" s="50">
        <v>0</v>
      </c>
      <c r="BJ98" s="51">
        <f t="shared" si="91"/>
        <v>0</v>
      </c>
      <c r="BK98" s="50">
        <f t="shared" si="65"/>
        <v>0</v>
      </c>
      <c r="BL98" s="50">
        <v>0</v>
      </c>
      <c r="BM98" s="50">
        <v>0</v>
      </c>
      <c r="BN98" s="51">
        <f t="shared" si="92"/>
        <v>0</v>
      </c>
      <c r="BO98" s="50">
        <f t="shared" si="73"/>
        <v>0</v>
      </c>
      <c r="BP98" s="50">
        <v>188262.39999999999</v>
      </c>
      <c r="BQ98" s="50">
        <v>180687</v>
      </c>
      <c r="BR98" s="51">
        <f t="shared" si="93"/>
        <v>-7575.3999999999942</v>
      </c>
      <c r="BS98" s="50">
        <f t="shared" si="66"/>
        <v>173111.6</v>
      </c>
    </row>
    <row r="99" spans="1:71" x14ac:dyDescent="0.2">
      <c r="A99" s="20" t="str">
        <f t="shared" si="60"/>
        <v>MCA</v>
      </c>
      <c r="B99" s="31" t="s">
        <v>103</v>
      </c>
      <c r="C99" s="20" t="str">
        <f t="shared" si="61"/>
        <v>MCA-MASS COLLEGE OF ART</v>
      </c>
      <c r="D99" s="50">
        <v>0</v>
      </c>
      <c r="E99" s="50">
        <v>0</v>
      </c>
      <c r="F99" s="50">
        <f t="shared" si="74"/>
        <v>0</v>
      </c>
      <c r="G99" s="50">
        <f t="shared" si="58"/>
        <v>0</v>
      </c>
      <c r="H99" s="50">
        <v>1642.1</v>
      </c>
      <c r="I99" s="50">
        <v>2706.21</v>
      </c>
      <c r="J99" s="51">
        <f t="shared" si="75"/>
        <v>1064.1100000000001</v>
      </c>
      <c r="K99" s="50">
        <f t="shared" si="59"/>
        <v>3770.32</v>
      </c>
      <c r="L99" s="50"/>
      <c r="M99" s="50">
        <v>0</v>
      </c>
      <c r="N99" s="50">
        <f t="shared" si="76"/>
        <v>0</v>
      </c>
      <c r="O99" s="50">
        <f t="shared" si="77"/>
        <v>0</v>
      </c>
      <c r="P99" s="50"/>
      <c r="Q99" s="50">
        <v>0</v>
      </c>
      <c r="R99" s="50">
        <f t="shared" si="78"/>
        <v>0</v>
      </c>
      <c r="S99" s="50">
        <f t="shared" si="79"/>
        <v>0</v>
      </c>
      <c r="T99" s="50">
        <v>0</v>
      </c>
      <c r="U99" s="50">
        <v>0</v>
      </c>
      <c r="V99" s="50">
        <f t="shared" si="80"/>
        <v>0</v>
      </c>
      <c r="W99" s="50">
        <f t="shared" si="81"/>
        <v>0</v>
      </c>
      <c r="X99" s="50">
        <v>4433.47</v>
      </c>
      <c r="Y99" s="50">
        <v>4469.12</v>
      </c>
      <c r="Z99" s="51">
        <f t="shared" si="82"/>
        <v>35.649999999999636</v>
      </c>
      <c r="AA99" s="50">
        <f t="shared" si="67"/>
        <v>4504.7699999999995</v>
      </c>
      <c r="AB99" s="50">
        <v>29830.07</v>
      </c>
      <c r="AC99" s="50">
        <v>21300.959999999999</v>
      </c>
      <c r="AD99" s="51">
        <f t="shared" si="83"/>
        <v>-8529.11</v>
      </c>
      <c r="AE99" s="50">
        <f t="shared" si="68"/>
        <v>12771.849999999999</v>
      </c>
      <c r="AF99" s="50">
        <v>0</v>
      </c>
      <c r="AG99" s="50">
        <v>0</v>
      </c>
      <c r="AH99" s="51">
        <f t="shared" si="84"/>
        <v>0</v>
      </c>
      <c r="AI99" s="50">
        <f t="shared" si="69"/>
        <v>0</v>
      </c>
      <c r="AJ99" s="50">
        <v>0</v>
      </c>
      <c r="AK99" s="50">
        <v>0</v>
      </c>
      <c r="AL99" s="51">
        <f t="shared" si="85"/>
        <v>0</v>
      </c>
      <c r="AM99" s="50">
        <f t="shared" si="70"/>
        <v>0</v>
      </c>
      <c r="AN99" s="50">
        <v>48339.3</v>
      </c>
      <c r="AO99" s="50">
        <v>53615.99</v>
      </c>
      <c r="AP99" s="51">
        <f t="shared" si="86"/>
        <v>5276.6899999999951</v>
      </c>
      <c r="AQ99" s="50">
        <f t="shared" si="71"/>
        <v>58892.679999999993</v>
      </c>
      <c r="AR99" s="50">
        <v>50771.76</v>
      </c>
      <c r="AS99" s="50">
        <v>25508.19</v>
      </c>
      <c r="AT99" s="51">
        <f t="shared" si="87"/>
        <v>-25263.570000000003</v>
      </c>
      <c r="AU99" s="50">
        <f t="shared" si="72"/>
        <v>244.61999999999534</v>
      </c>
      <c r="AV99" s="50">
        <v>0</v>
      </c>
      <c r="AW99" s="50">
        <v>0</v>
      </c>
      <c r="AX99" s="51">
        <f t="shared" si="88"/>
        <v>0</v>
      </c>
      <c r="AY99" s="50">
        <f t="shared" si="62"/>
        <v>0</v>
      </c>
      <c r="AZ99" s="50">
        <v>138768.82</v>
      </c>
      <c r="BA99" s="50">
        <v>144349.01</v>
      </c>
      <c r="BB99" s="51">
        <f t="shared" si="89"/>
        <v>5580.1900000000023</v>
      </c>
      <c r="BC99" s="50">
        <f t="shared" si="63"/>
        <v>149929.20000000001</v>
      </c>
      <c r="BD99" s="50">
        <v>-5222.34</v>
      </c>
      <c r="BE99" s="50">
        <v>3851.89</v>
      </c>
      <c r="BF99" s="51">
        <f t="shared" si="90"/>
        <v>9074.23</v>
      </c>
      <c r="BG99" s="50">
        <f t="shared" si="64"/>
        <v>12926.119999999999</v>
      </c>
      <c r="BH99" s="50">
        <v>0</v>
      </c>
      <c r="BI99" s="50">
        <v>0</v>
      </c>
      <c r="BJ99" s="51">
        <f t="shared" si="91"/>
        <v>0</v>
      </c>
      <c r="BK99" s="50">
        <f t="shared" si="65"/>
        <v>0</v>
      </c>
      <c r="BL99" s="50">
        <v>0</v>
      </c>
      <c r="BM99" s="50">
        <v>0</v>
      </c>
      <c r="BN99" s="51">
        <f t="shared" si="92"/>
        <v>0</v>
      </c>
      <c r="BO99" s="50">
        <f t="shared" si="73"/>
        <v>0</v>
      </c>
      <c r="BP99" s="50">
        <v>35988.35</v>
      </c>
      <c r="BQ99" s="50">
        <v>33634.269999999997</v>
      </c>
      <c r="BR99" s="51">
        <f t="shared" si="93"/>
        <v>-2354.0800000000017</v>
      </c>
      <c r="BS99" s="50">
        <f t="shared" si="66"/>
        <v>31280.189999999995</v>
      </c>
    </row>
    <row r="100" spans="1:71" x14ac:dyDescent="0.2">
      <c r="A100" s="20" t="str">
        <f t="shared" si="60"/>
        <v>MCB</v>
      </c>
      <c r="B100" s="31" t="s">
        <v>104</v>
      </c>
      <c r="C100" s="20" t="str">
        <f t="shared" si="61"/>
        <v>MCB-MASS COMM FOR THE BLIND</v>
      </c>
      <c r="D100" s="50">
        <v>1669.27</v>
      </c>
      <c r="E100" s="50">
        <v>1930.83</v>
      </c>
      <c r="F100" s="50">
        <f t="shared" si="74"/>
        <v>261.55999999999995</v>
      </c>
      <c r="G100" s="50">
        <f t="shared" si="58"/>
        <v>2192.39</v>
      </c>
      <c r="H100" s="50">
        <v>5436.71</v>
      </c>
      <c r="I100" s="50">
        <v>7739.22</v>
      </c>
      <c r="J100" s="51">
        <f t="shared" si="75"/>
        <v>2302.5100000000002</v>
      </c>
      <c r="K100" s="50">
        <f t="shared" si="59"/>
        <v>10041.73</v>
      </c>
      <c r="L100" s="50"/>
      <c r="M100" s="50">
        <v>0</v>
      </c>
      <c r="N100" s="50">
        <f t="shared" si="76"/>
        <v>0</v>
      </c>
      <c r="O100" s="50">
        <f t="shared" si="77"/>
        <v>0</v>
      </c>
      <c r="P100" s="50"/>
      <c r="Q100" s="50">
        <v>0</v>
      </c>
      <c r="R100" s="50">
        <f t="shared" si="78"/>
        <v>0</v>
      </c>
      <c r="S100" s="50">
        <f t="shared" si="79"/>
        <v>0</v>
      </c>
      <c r="T100" s="50">
        <v>0</v>
      </c>
      <c r="U100" s="50">
        <v>0</v>
      </c>
      <c r="V100" s="50">
        <f t="shared" si="80"/>
        <v>0</v>
      </c>
      <c r="W100" s="50">
        <f t="shared" si="81"/>
        <v>0</v>
      </c>
      <c r="X100" s="50">
        <v>4433.47</v>
      </c>
      <c r="Y100" s="50">
        <v>3422.61</v>
      </c>
      <c r="Z100" s="51">
        <f t="shared" si="82"/>
        <v>-1010.8600000000001</v>
      </c>
      <c r="AA100" s="50">
        <f t="shared" si="67"/>
        <v>2411.75</v>
      </c>
      <c r="AB100" s="50">
        <v>21865.94</v>
      </c>
      <c r="AC100" s="50">
        <v>15631.27</v>
      </c>
      <c r="AD100" s="51">
        <f t="shared" si="83"/>
        <v>-6234.6699999999983</v>
      </c>
      <c r="AE100" s="50">
        <f t="shared" si="68"/>
        <v>9396.6000000000022</v>
      </c>
      <c r="AF100" s="50">
        <v>0</v>
      </c>
      <c r="AG100" s="50">
        <v>0</v>
      </c>
      <c r="AH100" s="51">
        <f t="shared" si="84"/>
        <v>0</v>
      </c>
      <c r="AI100" s="50">
        <f t="shared" si="69"/>
        <v>0</v>
      </c>
      <c r="AJ100" s="50">
        <v>242.9</v>
      </c>
      <c r="AK100" s="50">
        <v>323.51</v>
      </c>
      <c r="AL100" s="51">
        <f t="shared" si="85"/>
        <v>80.609999999999985</v>
      </c>
      <c r="AM100" s="50">
        <f t="shared" si="70"/>
        <v>404.12</v>
      </c>
      <c r="AN100" s="50">
        <v>21451.81</v>
      </c>
      <c r="AO100" s="50">
        <v>24906.57</v>
      </c>
      <c r="AP100" s="51">
        <f t="shared" si="86"/>
        <v>3454.7599999999984</v>
      </c>
      <c r="AQ100" s="50">
        <f t="shared" si="71"/>
        <v>28361.329999999998</v>
      </c>
      <c r="AR100" s="50">
        <v>13359.41</v>
      </c>
      <c r="AS100" s="50">
        <v>17954.349999999999</v>
      </c>
      <c r="AT100" s="51">
        <f t="shared" si="87"/>
        <v>4594.9399999999987</v>
      </c>
      <c r="AU100" s="50">
        <f t="shared" si="72"/>
        <v>22549.289999999997</v>
      </c>
      <c r="AV100" s="50">
        <v>0</v>
      </c>
      <c r="AW100" s="50">
        <v>0</v>
      </c>
      <c r="AX100" s="51">
        <f t="shared" si="88"/>
        <v>0</v>
      </c>
      <c r="AY100" s="50">
        <f t="shared" si="62"/>
        <v>0</v>
      </c>
      <c r="AZ100" s="50">
        <v>9563.2199999999993</v>
      </c>
      <c r="BA100" s="50">
        <v>9983.7800000000007</v>
      </c>
      <c r="BB100" s="51">
        <f t="shared" si="89"/>
        <v>420.56000000000131</v>
      </c>
      <c r="BC100" s="50">
        <f t="shared" si="63"/>
        <v>10404.340000000002</v>
      </c>
      <c r="BD100" s="50">
        <v>-68927.600000000006</v>
      </c>
      <c r="BE100" s="50">
        <v>-26448.09</v>
      </c>
      <c r="BF100" s="51">
        <f t="shared" si="90"/>
        <v>42479.510000000009</v>
      </c>
      <c r="BG100" s="50">
        <f t="shared" si="64"/>
        <v>16031.420000000009</v>
      </c>
      <c r="BH100" s="50">
        <v>1345.07</v>
      </c>
      <c r="BI100" s="50">
        <v>1495.34</v>
      </c>
      <c r="BJ100" s="51">
        <f t="shared" si="91"/>
        <v>150.26999999999998</v>
      </c>
      <c r="BK100" s="50">
        <f t="shared" si="65"/>
        <v>1645.61</v>
      </c>
      <c r="BL100" s="50">
        <v>1526.59</v>
      </c>
      <c r="BM100" s="50">
        <v>8553.94</v>
      </c>
      <c r="BN100" s="51">
        <f t="shared" si="92"/>
        <v>7027.35</v>
      </c>
      <c r="BO100" s="50">
        <f t="shared" si="73"/>
        <v>15581.29</v>
      </c>
      <c r="BP100" s="50">
        <v>4537.4799999999996</v>
      </c>
      <c r="BQ100" s="50">
        <v>4409.3599999999997</v>
      </c>
      <c r="BR100" s="51">
        <f t="shared" si="93"/>
        <v>-128.11999999999989</v>
      </c>
      <c r="BS100" s="50">
        <f t="shared" si="66"/>
        <v>4281.24</v>
      </c>
    </row>
    <row r="101" spans="1:71" x14ac:dyDescent="0.2">
      <c r="A101" s="20" t="str">
        <f t="shared" si="60"/>
        <v>MCC</v>
      </c>
      <c r="B101" s="31" t="s">
        <v>105</v>
      </c>
      <c r="C101" s="20" t="str">
        <f t="shared" si="61"/>
        <v>MCC-MIDDLESEX COMM COLLEGE</v>
      </c>
      <c r="D101" s="50">
        <v>0</v>
      </c>
      <c r="E101" s="50">
        <v>0</v>
      </c>
      <c r="F101" s="50">
        <f t="shared" si="74"/>
        <v>0</v>
      </c>
      <c r="G101" s="50">
        <f t="shared" si="58"/>
        <v>0</v>
      </c>
      <c r="H101" s="50">
        <v>3619.18</v>
      </c>
      <c r="I101" s="50">
        <v>4851.66</v>
      </c>
      <c r="J101" s="51">
        <f t="shared" si="75"/>
        <v>1232.48</v>
      </c>
      <c r="K101" s="50">
        <f t="shared" si="59"/>
        <v>6084.1399999999994</v>
      </c>
      <c r="L101" s="50"/>
      <c r="M101" s="50">
        <v>0</v>
      </c>
      <c r="N101" s="50">
        <f t="shared" si="76"/>
        <v>0</v>
      </c>
      <c r="O101" s="50">
        <f t="shared" si="77"/>
        <v>0</v>
      </c>
      <c r="P101" s="50"/>
      <c r="Q101" s="50">
        <v>0</v>
      </c>
      <c r="R101" s="50">
        <f t="shared" si="78"/>
        <v>0</v>
      </c>
      <c r="S101" s="50">
        <f t="shared" si="79"/>
        <v>0</v>
      </c>
      <c r="T101" s="50">
        <v>0</v>
      </c>
      <c r="U101" s="50">
        <v>0</v>
      </c>
      <c r="V101" s="50">
        <f t="shared" si="80"/>
        <v>0</v>
      </c>
      <c r="W101" s="50">
        <f t="shared" si="81"/>
        <v>0</v>
      </c>
      <c r="X101" s="50">
        <v>8866.9599999999991</v>
      </c>
      <c r="Y101" s="50">
        <v>8938.2800000000007</v>
      </c>
      <c r="Z101" s="51">
        <f t="shared" si="82"/>
        <v>71.320000000001528</v>
      </c>
      <c r="AA101" s="50">
        <f t="shared" si="67"/>
        <v>9009.6000000000022</v>
      </c>
      <c r="AB101" s="50">
        <v>32789.79</v>
      </c>
      <c r="AC101" s="50">
        <v>21250.93</v>
      </c>
      <c r="AD101" s="51">
        <f t="shared" si="83"/>
        <v>-11538.86</v>
      </c>
      <c r="AE101" s="50">
        <f t="shared" si="68"/>
        <v>9712.07</v>
      </c>
      <c r="AF101" s="50">
        <v>0</v>
      </c>
      <c r="AG101" s="50">
        <v>0</v>
      </c>
      <c r="AH101" s="51">
        <f t="shared" si="84"/>
        <v>0</v>
      </c>
      <c r="AI101" s="50">
        <f t="shared" si="69"/>
        <v>0</v>
      </c>
      <c r="AJ101" s="50">
        <v>0</v>
      </c>
      <c r="AK101" s="50">
        <v>0</v>
      </c>
      <c r="AL101" s="51">
        <f t="shared" si="85"/>
        <v>0</v>
      </c>
      <c r="AM101" s="50">
        <f t="shared" si="70"/>
        <v>0</v>
      </c>
      <c r="AN101" s="50">
        <v>41352.370000000003</v>
      </c>
      <c r="AO101" s="50">
        <v>44104.35</v>
      </c>
      <c r="AP101" s="51">
        <f t="shared" si="86"/>
        <v>2751.9799999999959</v>
      </c>
      <c r="AQ101" s="50">
        <f t="shared" si="71"/>
        <v>46856.329999999994</v>
      </c>
      <c r="AR101" s="50">
        <v>65079.4</v>
      </c>
      <c r="AS101" s="50">
        <v>133628.17000000001</v>
      </c>
      <c r="AT101" s="51">
        <f t="shared" si="87"/>
        <v>68548.770000000019</v>
      </c>
      <c r="AU101" s="50">
        <f t="shared" si="72"/>
        <v>202176.94000000003</v>
      </c>
      <c r="AV101" s="50">
        <v>0</v>
      </c>
      <c r="AW101" s="50">
        <v>0</v>
      </c>
      <c r="AX101" s="51">
        <f t="shared" si="88"/>
        <v>0</v>
      </c>
      <c r="AY101" s="50">
        <f t="shared" si="62"/>
        <v>0</v>
      </c>
      <c r="AZ101" s="50">
        <v>77911.179999999993</v>
      </c>
      <c r="BA101" s="50">
        <v>84389.31</v>
      </c>
      <c r="BB101" s="51">
        <f t="shared" si="89"/>
        <v>6478.1300000000047</v>
      </c>
      <c r="BC101" s="50">
        <f t="shared" si="63"/>
        <v>90867.44</v>
      </c>
      <c r="BD101" s="50">
        <v>-6430.64</v>
      </c>
      <c r="BE101" s="50">
        <v>-682.42</v>
      </c>
      <c r="BF101" s="51">
        <f t="shared" si="90"/>
        <v>5748.22</v>
      </c>
      <c r="BG101" s="50">
        <f t="shared" si="64"/>
        <v>5065.8</v>
      </c>
      <c r="BH101" s="50">
        <v>0</v>
      </c>
      <c r="BI101" s="50">
        <v>0</v>
      </c>
      <c r="BJ101" s="51">
        <f t="shared" si="91"/>
        <v>0</v>
      </c>
      <c r="BK101" s="50">
        <f t="shared" si="65"/>
        <v>0</v>
      </c>
      <c r="BL101" s="50">
        <v>0</v>
      </c>
      <c r="BM101" s="50">
        <v>0</v>
      </c>
      <c r="BN101" s="51">
        <f t="shared" si="92"/>
        <v>0</v>
      </c>
      <c r="BO101" s="50">
        <f t="shared" si="73"/>
        <v>0</v>
      </c>
      <c r="BP101" s="50">
        <v>21344.26</v>
      </c>
      <c r="BQ101" s="50">
        <v>21240.95</v>
      </c>
      <c r="BR101" s="51">
        <f t="shared" si="93"/>
        <v>-103.30999999999767</v>
      </c>
      <c r="BS101" s="50">
        <f t="shared" si="66"/>
        <v>21137.640000000003</v>
      </c>
    </row>
    <row r="102" spans="1:71" x14ac:dyDescent="0.2">
      <c r="A102" s="20" t="str">
        <f t="shared" si="60"/>
        <v>MCD</v>
      </c>
      <c r="B102" s="31" t="s">
        <v>106</v>
      </c>
      <c r="C102" s="20" t="str">
        <f t="shared" si="61"/>
        <v>MCD-COMM FOR THE DEAF</v>
      </c>
      <c r="D102" s="50">
        <v>0</v>
      </c>
      <c r="E102" s="50">
        <v>0</v>
      </c>
      <c r="F102" s="50">
        <f t="shared" si="74"/>
        <v>0</v>
      </c>
      <c r="G102" s="50">
        <f t="shared" si="58"/>
        <v>0</v>
      </c>
      <c r="H102" s="50">
        <v>2832.94</v>
      </c>
      <c r="I102" s="50">
        <v>10572.02</v>
      </c>
      <c r="J102" s="51">
        <f t="shared" si="75"/>
        <v>7739.08</v>
      </c>
      <c r="K102" s="50">
        <f t="shared" si="59"/>
        <v>18311.099999999999</v>
      </c>
      <c r="L102" s="50"/>
      <c r="M102" s="50">
        <v>0</v>
      </c>
      <c r="N102" s="50">
        <f t="shared" si="76"/>
        <v>0</v>
      </c>
      <c r="O102" s="50">
        <f t="shared" si="77"/>
        <v>0</v>
      </c>
      <c r="P102" s="50"/>
      <c r="Q102" s="50">
        <v>0</v>
      </c>
      <c r="R102" s="50">
        <f t="shared" si="78"/>
        <v>0</v>
      </c>
      <c r="S102" s="50">
        <f t="shared" si="79"/>
        <v>0</v>
      </c>
      <c r="T102" s="50">
        <v>0</v>
      </c>
      <c r="U102" s="50">
        <v>0</v>
      </c>
      <c r="V102" s="50">
        <f t="shared" si="80"/>
        <v>0</v>
      </c>
      <c r="W102" s="50">
        <f t="shared" si="81"/>
        <v>0</v>
      </c>
      <c r="X102" s="50">
        <v>0</v>
      </c>
      <c r="Y102" s="50">
        <v>0</v>
      </c>
      <c r="Z102" s="51">
        <f t="shared" si="82"/>
        <v>0</v>
      </c>
      <c r="AA102" s="50">
        <f t="shared" si="67"/>
        <v>0</v>
      </c>
      <c r="AB102" s="50">
        <v>5934.64</v>
      </c>
      <c r="AC102" s="50">
        <v>5341.8</v>
      </c>
      <c r="AD102" s="51">
        <f t="shared" si="83"/>
        <v>-592.84000000000015</v>
      </c>
      <c r="AE102" s="50">
        <f t="shared" si="68"/>
        <v>4748.96</v>
      </c>
      <c r="AF102" s="50">
        <v>0</v>
      </c>
      <c r="AG102" s="50">
        <v>0</v>
      </c>
      <c r="AH102" s="51">
        <f t="shared" si="84"/>
        <v>0</v>
      </c>
      <c r="AI102" s="50">
        <f t="shared" si="69"/>
        <v>0</v>
      </c>
      <c r="AJ102" s="50">
        <v>2.2000000000000002</v>
      </c>
      <c r="AK102" s="50">
        <v>2.9</v>
      </c>
      <c r="AL102" s="51">
        <f t="shared" si="85"/>
        <v>0.69999999999999973</v>
      </c>
      <c r="AM102" s="50">
        <f t="shared" si="70"/>
        <v>3.5999999999999996</v>
      </c>
      <c r="AN102" s="50">
        <v>6066.59</v>
      </c>
      <c r="AO102" s="50">
        <v>8627.56</v>
      </c>
      <c r="AP102" s="51">
        <f t="shared" si="86"/>
        <v>2560.9699999999993</v>
      </c>
      <c r="AQ102" s="50">
        <f t="shared" si="71"/>
        <v>11188.529999999999</v>
      </c>
      <c r="AR102" s="50">
        <v>7120.23</v>
      </c>
      <c r="AS102" s="50">
        <v>6711.54</v>
      </c>
      <c r="AT102" s="51">
        <f t="shared" si="87"/>
        <v>-408.6899999999996</v>
      </c>
      <c r="AU102" s="50">
        <f t="shared" si="72"/>
        <v>6302.85</v>
      </c>
      <c r="AV102" s="50">
        <v>0</v>
      </c>
      <c r="AW102" s="50">
        <v>0</v>
      </c>
      <c r="AX102" s="51">
        <f t="shared" si="88"/>
        <v>0</v>
      </c>
      <c r="AY102" s="50">
        <f t="shared" si="62"/>
        <v>0</v>
      </c>
      <c r="AZ102" s="50">
        <v>5088.88</v>
      </c>
      <c r="BA102" s="50">
        <v>5554.23</v>
      </c>
      <c r="BB102" s="51">
        <f t="shared" si="89"/>
        <v>465.34999999999945</v>
      </c>
      <c r="BC102" s="50">
        <f t="shared" si="63"/>
        <v>6019.579999999999</v>
      </c>
      <c r="BD102" s="50">
        <v>-45365.22</v>
      </c>
      <c r="BE102" s="50">
        <v>-45750.46</v>
      </c>
      <c r="BF102" s="51">
        <f t="shared" si="90"/>
        <v>-385.23999999999796</v>
      </c>
      <c r="BG102" s="50">
        <f t="shared" si="64"/>
        <v>-46135.7</v>
      </c>
      <c r="BH102" s="50">
        <v>0</v>
      </c>
      <c r="BI102" s="50">
        <v>0</v>
      </c>
      <c r="BJ102" s="51">
        <f t="shared" si="91"/>
        <v>0</v>
      </c>
      <c r="BK102" s="50">
        <f t="shared" si="65"/>
        <v>0</v>
      </c>
      <c r="BL102" s="50">
        <v>608.99</v>
      </c>
      <c r="BM102" s="50">
        <v>3412.58</v>
      </c>
      <c r="BN102" s="51">
        <f t="shared" si="92"/>
        <v>2803.59</v>
      </c>
      <c r="BO102" s="50">
        <f t="shared" si="73"/>
        <v>6216.17</v>
      </c>
      <c r="BP102" s="50">
        <v>1608.42</v>
      </c>
      <c r="BQ102" s="50">
        <v>1668.52</v>
      </c>
      <c r="BR102" s="51">
        <f t="shared" si="93"/>
        <v>60.099999999999909</v>
      </c>
      <c r="BS102" s="50">
        <f t="shared" si="66"/>
        <v>1728.62</v>
      </c>
    </row>
    <row r="103" spans="1:71" s="52" customFormat="1" x14ac:dyDescent="0.2">
      <c r="A103" s="20" t="str">
        <f t="shared" si="60"/>
        <v>MGC</v>
      </c>
      <c r="B103" s="31" t="s">
        <v>213</v>
      </c>
      <c r="C103" s="20" t="str">
        <f t="shared" si="61"/>
        <v>MGC-MASSACHUSETTS GAMING COMMISSION</v>
      </c>
      <c r="D103" s="50">
        <v>0</v>
      </c>
      <c r="E103" s="50">
        <v>0</v>
      </c>
      <c r="F103" s="50">
        <f t="shared" si="74"/>
        <v>0</v>
      </c>
      <c r="G103" s="50">
        <f t="shared" si="58"/>
        <v>0</v>
      </c>
      <c r="H103" s="50">
        <v>2340.0300000000002</v>
      </c>
      <c r="I103" s="50">
        <v>4241.3500000000004</v>
      </c>
      <c r="J103" s="51">
        <f t="shared" si="75"/>
        <v>1901.3200000000002</v>
      </c>
      <c r="K103" s="50">
        <f t="shared" si="59"/>
        <v>6142.67</v>
      </c>
      <c r="L103" s="50"/>
      <c r="M103" s="50">
        <v>0</v>
      </c>
      <c r="N103" s="50">
        <f t="shared" si="76"/>
        <v>0</v>
      </c>
      <c r="O103" s="50">
        <f t="shared" si="77"/>
        <v>0</v>
      </c>
      <c r="P103" s="50"/>
      <c r="Q103" s="50">
        <v>0</v>
      </c>
      <c r="R103" s="50">
        <f t="shared" si="78"/>
        <v>0</v>
      </c>
      <c r="S103" s="50">
        <f t="shared" si="79"/>
        <v>0</v>
      </c>
      <c r="T103" s="50">
        <v>0</v>
      </c>
      <c r="U103" s="50">
        <v>0</v>
      </c>
      <c r="V103" s="50">
        <f t="shared" si="80"/>
        <v>0</v>
      </c>
      <c r="W103" s="50">
        <f t="shared" si="81"/>
        <v>0</v>
      </c>
      <c r="X103" s="50">
        <v>0</v>
      </c>
      <c r="Y103" s="50">
        <v>0</v>
      </c>
      <c r="Z103" s="51">
        <f t="shared" si="82"/>
        <v>0</v>
      </c>
      <c r="AA103" s="50">
        <f t="shared" si="67"/>
        <v>0</v>
      </c>
      <c r="AB103" s="50">
        <v>20761.810000000001</v>
      </c>
      <c r="AC103" s="50">
        <v>16191.01</v>
      </c>
      <c r="AD103" s="51">
        <f t="shared" si="83"/>
        <v>-4570.8000000000011</v>
      </c>
      <c r="AE103" s="50">
        <f t="shared" si="68"/>
        <v>11620.21</v>
      </c>
      <c r="AF103" s="50">
        <v>0</v>
      </c>
      <c r="AG103" s="50">
        <v>0</v>
      </c>
      <c r="AH103" s="51">
        <f t="shared" si="84"/>
        <v>0</v>
      </c>
      <c r="AI103" s="50">
        <f t="shared" si="69"/>
        <v>0</v>
      </c>
      <c r="AJ103" s="50">
        <v>0</v>
      </c>
      <c r="AK103" s="50">
        <v>0</v>
      </c>
      <c r="AL103" s="51">
        <f t="shared" si="85"/>
        <v>0</v>
      </c>
      <c r="AM103" s="50">
        <f t="shared" si="70"/>
        <v>0</v>
      </c>
      <c r="AN103" s="50">
        <v>20069.25</v>
      </c>
      <c r="AO103" s="50">
        <v>25456.01</v>
      </c>
      <c r="AP103" s="51">
        <f t="shared" si="86"/>
        <v>5386.7599999999984</v>
      </c>
      <c r="AQ103" s="50">
        <f t="shared" si="71"/>
        <v>30842.769999999997</v>
      </c>
      <c r="AR103" s="50">
        <v>7120.23</v>
      </c>
      <c r="AS103" s="50">
        <v>6711.54</v>
      </c>
      <c r="AT103" s="51">
        <f t="shared" si="87"/>
        <v>-408.6899999999996</v>
      </c>
      <c r="AU103" s="50">
        <f t="shared" si="72"/>
        <v>6302.85</v>
      </c>
      <c r="AV103" s="50">
        <v>0</v>
      </c>
      <c r="AW103" s="50">
        <v>0</v>
      </c>
      <c r="AX103" s="51">
        <f t="shared" si="88"/>
        <v>0</v>
      </c>
      <c r="AY103" s="50">
        <f t="shared" si="62"/>
        <v>0</v>
      </c>
      <c r="AZ103" s="50">
        <v>13043.58</v>
      </c>
      <c r="BA103" s="50">
        <v>16677.150000000001</v>
      </c>
      <c r="BB103" s="51">
        <f t="shared" si="89"/>
        <v>3633.5700000000015</v>
      </c>
      <c r="BC103" s="50">
        <f t="shared" si="63"/>
        <v>20310.72</v>
      </c>
      <c r="BD103" s="50">
        <v>-21048.38</v>
      </c>
      <c r="BE103" s="50">
        <v>-22091.31</v>
      </c>
      <c r="BF103" s="51">
        <f t="shared" si="90"/>
        <v>-1042.9300000000003</v>
      </c>
      <c r="BG103" s="50">
        <f t="shared" si="64"/>
        <v>-23134.240000000002</v>
      </c>
      <c r="BH103" s="50">
        <v>0</v>
      </c>
      <c r="BI103" s="50">
        <v>0</v>
      </c>
      <c r="BJ103" s="51">
        <f t="shared" si="91"/>
        <v>0</v>
      </c>
      <c r="BK103" s="50">
        <f t="shared" si="65"/>
        <v>0</v>
      </c>
      <c r="BL103" s="50">
        <v>1437.39</v>
      </c>
      <c r="BM103" s="50">
        <v>8053.98</v>
      </c>
      <c r="BN103" s="51">
        <f t="shared" si="92"/>
        <v>6616.5899999999992</v>
      </c>
      <c r="BO103" s="50">
        <f t="shared" si="73"/>
        <v>14670.57</v>
      </c>
      <c r="BP103" s="50">
        <v>3838.98</v>
      </c>
      <c r="BQ103" s="50">
        <v>4089.44</v>
      </c>
      <c r="BR103" s="51">
        <f t="shared" si="93"/>
        <v>250.46000000000004</v>
      </c>
      <c r="BS103" s="50">
        <f t="shared" si="66"/>
        <v>4339.8999999999996</v>
      </c>
    </row>
    <row r="104" spans="1:71" x14ac:dyDescent="0.2">
      <c r="A104" s="20" t="str">
        <f t="shared" si="60"/>
        <v>MHL</v>
      </c>
      <c r="B104" s="31" t="s">
        <v>107</v>
      </c>
      <c r="C104" s="20" t="str">
        <f t="shared" si="61"/>
        <v>MHL-MENTAL HLTH LEGAL ADVISORS</v>
      </c>
      <c r="D104" s="50">
        <v>0</v>
      </c>
      <c r="E104" s="50">
        <v>0</v>
      </c>
      <c r="F104" s="50">
        <f t="shared" si="74"/>
        <v>0</v>
      </c>
      <c r="G104" s="50">
        <f t="shared" si="58"/>
        <v>0</v>
      </c>
      <c r="H104" s="50">
        <v>125.29</v>
      </c>
      <c r="I104" s="50">
        <v>232.04</v>
      </c>
      <c r="J104" s="51">
        <f t="shared" si="75"/>
        <v>106.74999999999999</v>
      </c>
      <c r="K104" s="50">
        <f t="shared" si="59"/>
        <v>338.78999999999996</v>
      </c>
      <c r="L104" s="50"/>
      <c r="M104" s="50">
        <v>0</v>
      </c>
      <c r="N104" s="50">
        <f t="shared" si="76"/>
        <v>0</v>
      </c>
      <c r="O104" s="50">
        <f t="shared" si="77"/>
        <v>0</v>
      </c>
      <c r="P104" s="50"/>
      <c r="Q104" s="50">
        <v>0</v>
      </c>
      <c r="R104" s="50">
        <f t="shared" si="78"/>
        <v>0</v>
      </c>
      <c r="S104" s="50">
        <f t="shared" si="79"/>
        <v>0</v>
      </c>
      <c r="T104" s="50">
        <v>0</v>
      </c>
      <c r="U104" s="50">
        <v>0</v>
      </c>
      <c r="V104" s="50">
        <f t="shared" si="80"/>
        <v>0</v>
      </c>
      <c r="W104" s="50">
        <f t="shared" si="81"/>
        <v>0</v>
      </c>
      <c r="X104" s="50">
        <v>0</v>
      </c>
      <c r="Y104" s="50">
        <v>0</v>
      </c>
      <c r="Z104" s="51">
        <f t="shared" si="82"/>
        <v>0</v>
      </c>
      <c r="AA104" s="50">
        <f t="shared" si="67"/>
        <v>0</v>
      </c>
      <c r="AB104" s="50">
        <v>1600.66</v>
      </c>
      <c r="AC104" s="50">
        <v>1327.34</v>
      </c>
      <c r="AD104" s="51">
        <f t="shared" si="83"/>
        <v>-273.32000000000016</v>
      </c>
      <c r="AE104" s="50">
        <f t="shared" si="68"/>
        <v>1054.0199999999998</v>
      </c>
      <c r="AF104" s="50">
        <v>0</v>
      </c>
      <c r="AG104" s="50">
        <v>0</v>
      </c>
      <c r="AH104" s="51">
        <f t="shared" si="84"/>
        <v>0</v>
      </c>
      <c r="AI104" s="50">
        <f t="shared" si="69"/>
        <v>0</v>
      </c>
      <c r="AJ104" s="50">
        <v>0</v>
      </c>
      <c r="AK104" s="50">
        <v>0</v>
      </c>
      <c r="AL104" s="51">
        <f t="shared" si="85"/>
        <v>0</v>
      </c>
      <c r="AM104" s="50">
        <f t="shared" si="70"/>
        <v>0</v>
      </c>
      <c r="AN104" s="50">
        <v>1668.97</v>
      </c>
      <c r="AO104" s="50">
        <v>2273.88</v>
      </c>
      <c r="AP104" s="51">
        <f t="shared" si="86"/>
        <v>604.91000000000008</v>
      </c>
      <c r="AQ104" s="50">
        <f t="shared" si="71"/>
        <v>2878.79</v>
      </c>
      <c r="AR104" s="50">
        <v>7120.23</v>
      </c>
      <c r="AS104" s="50">
        <v>6711.54</v>
      </c>
      <c r="AT104" s="51">
        <f t="shared" si="87"/>
        <v>-408.6899999999996</v>
      </c>
      <c r="AU104" s="50">
        <f t="shared" si="72"/>
        <v>6302.85</v>
      </c>
      <c r="AV104" s="50">
        <v>0</v>
      </c>
      <c r="AW104" s="50">
        <v>0</v>
      </c>
      <c r="AX104" s="51">
        <f t="shared" si="88"/>
        <v>0</v>
      </c>
      <c r="AY104" s="50">
        <f t="shared" si="62"/>
        <v>0</v>
      </c>
      <c r="AZ104" s="50">
        <v>1589.16</v>
      </c>
      <c r="BA104" s="50">
        <v>2217.2600000000002</v>
      </c>
      <c r="BB104" s="51">
        <f t="shared" si="89"/>
        <v>628.10000000000014</v>
      </c>
      <c r="BC104" s="50">
        <f t="shared" si="63"/>
        <v>2845.3600000000006</v>
      </c>
      <c r="BD104" s="50">
        <v>-7787.32</v>
      </c>
      <c r="BE104" s="50">
        <v>-6857.33</v>
      </c>
      <c r="BF104" s="51">
        <f t="shared" si="90"/>
        <v>929.98999999999978</v>
      </c>
      <c r="BG104" s="50">
        <f t="shared" si="64"/>
        <v>-5927.34</v>
      </c>
      <c r="BH104" s="50">
        <v>0</v>
      </c>
      <c r="BI104" s="50">
        <v>0</v>
      </c>
      <c r="BJ104" s="51">
        <f t="shared" si="91"/>
        <v>0</v>
      </c>
      <c r="BK104" s="50">
        <f t="shared" si="65"/>
        <v>0</v>
      </c>
      <c r="BL104" s="50">
        <v>0</v>
      </c>
      <c r="BM104" s="50">
        <v>0</v>
      </c>
      <c r="BN104" s="51">
        <f t="shared" si="92"/>
        <v>0</v>
      </c>
      <c r="BO104" s="50">
        <f t="shared" si="73"/>
        <v>0</v>
      </c>
      <c r="BP104" s="50">
        <v>484.54</v>
      </c>
      <c r="BQ104" s="50">
        <v>596.16</v>
      </c>
      <c r="BR104" s="51">
        <f t="shared" si="93"/>
        <v>111.61999999999995</v>
      </c>
      <c r="BS104" s="50">
        <f t="shared" si="66"/>
        <v>707.78</v>
      </c>
    </row>
    <row r="105" spans="1:71" x14ac:dyDescent="0.2">
      <c r="A105" s="20" t="str">
        <f t="shared" si="60"/>
        <v>MID</v>
      </c>
      <c r="B105" s="31" t="s">
        <v>108</v>
      </c>
      <c r="C105" s="20" t="str">
        <f t="shared" si="61"/>
        <v>MID-WORCESTER (MIDDLE) DISTRICT ATTY</v>
      </c>
      <c r="D105" s="50">
        <v>0</v>
      </c>
      <c r="E105" s="50">
        <v>0</v>
      </c>
      <c r="F105" s="50">
        <f t="shared" si="74"/>
        <v>0</v>
      </c>
      <c r="G105" s="50">
        <f t="shared" si="58"/>
        <v>0</v>
      </c>
      <c r="H105" s="50">
        <v>946.01</v>
      </c>
      <c r="I105" s="50">
        <v>1434.18</v>
      </c>
      <c r="J105" s="51">
        <f t="shared" si="75"/>
        <v>488.17000000000007</v>
      </c>
      <c r="K105" s="50">
        <f t="shared" si="59"/>
        <v>1922.3500000000001</v>
      </c>
      <c r="L105" s="50"/>
      <c r="M105" s="50">
        <v>0</v>
      </c>
      <c r="N105" s="50">
        <f t="shared" si="76"/>
        <v>0</v>
      </c>
      <c r="O105" s="50">
        <f t="shared" si="77"/>
        <v>0</v>
      </c>
      <c r="P105" s="50"/>
      <c r="Q105" s="50">
        <v>0</v>
      </c>
      <c r="R105" s="50">
        <f t="shared" si="78"/>
        <v>0</v>
      </c>
      <c r="S105" s="50">
        <f t="shared" si="79"/>
        <v>0</v>
      </c>
      <c r="T105" s="50">
        <v>0</v>
      </c>
      <c r="U105" s="50">
        <v>0</v>
      </c>
      <c r="V105" s="50">
        <f t="shared" si="80"/>
        <v>0</v>
      </c>
      <c r="W105" s="50">
        <f t="shared" si="81"/>
        <v>0</v>
      </c>
      <c r="X105" s="50">
        <v>2100.14</v>
      </c>
      <c r="Y105" s="50">
        <v>4469.12</v>
      </c>
      <c r="Z105" s="51">
        <f t="shared" si="82"/>
        <v>2368.98</v>
      </c>
      <c r="AA105" s="50">
        <f t="shared" si="67"/>
        <v>6838.1</v>
      </c>
      <c r="AB105" s="50">
        <v>12607.69</v>
      </c>
      <c r="AC105" s="50">
        <v>8750.11</v>
      </c>
      <c r="AD105" s="51">
        <f t="shared" si="83"/>
        <v>-3857.58</v>
      </c>
      <c r="AE105" s="50">
        <f t="shared" si="68"/>
        <v>4892.5300000000007</v>
      </c>
      <c r="AF105" s="50">
        <v>0</v>
      </c>
      <c r="AG105" s="50">
        <v>0</v>
      </c>
      <c r="AH105" s="51">
        <f t="shared" si="84"/>
        <v>0</v>
      </c>
      <c r="AI105" s="50">
        <f t="shared" si="69"/>
        <v>0</v>
      </c>
      <c r="AJ105" s="50">
        <v>0</v>
      </c>
      <c r="AK105" s="50">
        <v>0</v>
      </c>
      <c r="AL105" s="51">
        <f t="shared" si="85"/>
        <v>0</v>
      </c>
      <c r="AM105" s="50">
        <f t="shared" si="70"/>
        <v>0</v>
      </c>
      <c r="AN105" s="50">
        <v>13869.04</v>
      </c>
      <c r="AO105" s="50">
        <v>15581.64</v>
      </c>
      <c r="AP105" s="51">
        <f t="shared" si="86"/>
        <v>1712.5999999999985</v>
      </c>
      <c r="AQ105" s="50">
        <f t="shared" si="71"/>
        <v>17294.239999999998</v>
      </c>
      <c r="AR105" s="50">
        <v>7120.23</v>
      </c>
      <c r="AS105" s="50">
        <v>6711.54</v>
      </c>
      <c r="AT105" s="51">
        <f t="shared" si="87"/>
        <v>-408.6899999999996</v>
      </c>
      <c r="AU105" s="50">
        <f t="shared" si="72"/>
        <v>6302.85</v>
      </c>
      <c r="AV105" s="50">
        <v>0</v>
      </c>
      <c r="AW105" s="50">
        <v>0</v>
      </c>
      <c r="AX105" s="51">
        <f t="shared" si="88"/>
        <v>0</v>
      </c>
      <c r="AY105" s="50">
        <f t="shared" si="62"/>
        <v>0</v>
      </c>
      <c r="AZ105" s="50">
        <v>17094.560000000001</v>
      </c>
      <c r="BA105" s="50">
        <v>18368.71</v>
      </c>
      <c r="BB105" s="51">
        <f t="shared" si="89"/>
        <v>1274.1499999999978</v>
      </c>
      <c r="BC105" s="50">
        <f t="shared" si="63"/>
        <v>19642.859999999997</v>
      </c>
      <c r="BD105" s="50">
        <v>-24491.94</v>
      </c>
      <c r="BE105" s="50">
        <v>-17534.54</v>
      </c>
      <c r="BF105" s="51">
        <f t="shared" si="90"/>
        <v>6957.3999999999978</v>
      </c>
      <c r="BG105" s="50">
        <f t="shared" si="64"/>
        <v>-10577.140000000003</v>
      </c>
      <c r="BH105" s="50">
        <v>0</v>
      </c>
      <c r="BI105" s="50">
        <v>0</v>
      </c>
      <c r="BJ105" s="51">
        <f t="shared" si="91"/>
        <v>0</v>
      </c>
      <c r="BK105" s="50">
        <f t="shared" si="65"/>
        <v>0</v>
      </c>
      <c r="BL105" s="50">
        <v>0</v>
      </c>
      <c r="BM105" s="50">
        <v>0</v>
      </c>
      <c r="BN105" s="51">
        <f t="shared" si="92"/>
        <v>0</v>
      </c>
      <c r="BO105" s="50">
        <f t="shared" si="73"/>
        <v>0</v>
      </c>
      <c r="BP105" s="50">
        <v>4937.47</v>
      </c>
      <c r="BQ105" s="50">
        <v>4754.6499999999996</v>
      </c>
      <c r="BR105" s="51">
        <f t="shared" si="93"/>
        <v>-182.82000000000062</v>
      </c>
      <c r="BS105" s="50">
        <f t="shared" si="66"/>
        <v>4571.829999999999</v>
      </c>
    </row>
    <row r="106" spans="1:71" x14ac:dyDescent="0.2">
      <c r="A106" s="20" t="str">
        <f t="shared" si="60"/>
        <v>MIL</v>
      </c>
      <c r="B106" s="31" t="s">
        <v>109</v>
      </c>
      <c r="C106" s="20" t="str">
        <f t="shared" si="61"/>
        <v>MIL-MILITARY DIV</v>
      </c>
      <c r="D106" s="50">
        <v>0</v>
      </c>
      <c r="E106" s="50">
        <v>0</v>
      </c>
      <c r="F106" s="50">
        <f t="shared" si="74"/>
        <v>0</v>
      </c>
      <c r="G106" s="50">
        <f t="shared" si="58"/>
        <v>0</v>
      </c>
      <c r="H106" s="50">
        <v>8634.4699999999993</v>
      </c>
      <c r="I106" s="50">
        <v>10767</v>
      </c>
      <c r="J106" s="51">
        <f t="shared" si="75"/>
        <v>2132.5300000000007</v>
      </c>
      <c r="K106" s="50">
        <f t="shared" si="59"/>
        <v>12899.53</v>
      </c>
      <c r="L106" s="50"/>
      <c r="M106" s="50">
        <v>0</v>
      </c>
      <c r="N106" s="50">
        <f t="shared" si="76"/>
        <v>0</v>
      </c>
      <c r="O106" s="50">
        <f t="shared" si="77"/>
        <v>0</v>
      </c>
      <c r="P106" s="50"/>
      <c r="Q106" s="50">
        <v>0</v>
      </c>
      <c r="R106" s="50">
        <f t="shared" si="78"/>
        <v>0</v>
      </c>
      <c r="S106" s="50">
        <f t="shared" si="79"/>
        <v>0</v>
      </c>
      <c r="T106" s="50">
        <v>0</v>
      </c>
      <c r="U106" s="50">
        <v>0</v>
      </c>
      <c r="V106" s="50">
        <f t="shared" si="80"/>
        <v>0</v>
      </c>
      <c r="W106" s="50">
        <f t="shared" si="81"/>
        <v>0</v>
      </c>
      <c r="X106" s="50">
        <v>4433.47</v>
      </c>
      <c r="Y106" s="50">
        <v>4469.12</v>
      </c>
      <c r="Z106" s="51">
        <f t="shared" si="82"/>
        <v>35.649999999999636</v>
      </c>
      <c r="AA106" s="50">
        <f t="shared" si="67"/>
        <v>4504.7699999999995</v>
      </c>
      <c r="AB106" s="50">
        <v>37548.31</v>
      </c>
      <c r="AC106" s="50">
        <v>19283.02</v>
      </c>
      <c r="AD106" s="51">
        <f t="shared" si="83"/>
        <v>-18265.289999999997</v>
      </c>
      <c r="AE106" s="50">
        <f t="shared" si="68"/>
        <v>1017.7300000000032</v>
      </c>
      <c r="AF106" s="50">
        <v>0</v>
      </c>
      <c r="AG106" s="50">
        <v>0</v>
      </c>
      <c r="AH106" s="51">
        <f t="shared" si="84"/>
        <v>0</v>
      </c>
      <c r="AI106" s="50">
        <f t="shared" si="69"/>
        <v>0</v>
      </c>
      <c r="AJ106" s="50">
        <v>302.11</v>
      </c>
      <c r="AK106" s="50">
        <v>372</v>
      </c>
      <c r="AL106" s="51">
        <f t="shared" si="85"/>
        <v>69.889999999999986</v>
      </c>
      <c r="AM106" s="50">
        <f t="shared" si="70"/>
        <v>441.89</v>
      </c>
      <c r="AN106" s="50">
        <v>47336.41</v>
      </c>
      <c r="AO106" s="50">
        <v>43059.360000000001</v>
      </c>
      <c r="AP106" s="51">
        <f t="shared" si="86"/>
        <v>-4277.0500000000029</v>
      </c>
      <c r="AQ106" s="50">
        <f t="shared" si="71"/>
        <v>38782.31</v>
      </c>
      <c r="AR106" s="50">
        <v>220593.88</v>
      </c>
      <c r="AS106" s="50">
        <v>250558.54</v>
      </c>
      <c r="AT106" s="51">
        <f t="shared" si="87"/>
        <v>29964.660000000003</v>
      </c>
      <c r="AU106" s="50">
        <f t="shared" si="72"/>
        <v>280523.2</v>
      </c>
      <c r="AV106" s="50">
        <v>0</v>
      </c>
      <c r="AW106" s="50">
        <v>0</v>
      </c>
      <c r="AX106" s="51">
        <f t="shared" si="88"/>
        <v>0</v>
      </c>
      <c r="AY106" s="50">
        <f t="shared" si="62"/>
        <v>0</v>
      </c>
      <c r="AZ106" s="50">
        <v>121266.27</v>
      </c>
      <c r="BA106" s="50">
        <v>152611.16</v>
      </c>
      <c r="BB106" s="51">
        <f t="shared" si="89"/>
        <v>31344.89</v>
      </c>
      <c r="BC106" s="50">
        <f t="shared" si="63"/>
        <v>183956.05</v>
      </c>
      <c r="BD106" s="50">
        <v>-22808.12</v>
      </c>
      <c r="BE106" s="50">
        <v>-13370.2</v>
      </c>
      <c r="BF106" s="51">
        <f t="shared" si="90"/>
        <v>9437.9199999999983</v>
      </c>
      <c r="BG106" s="50">
        <f t="shared" si="64"/>
        <v>-3932.2800000000025</v>
      </c>
      <c r="BH106" s="50">
        <v>0</v>
      </c>
      <c r="BI106" s="50">
        <v>0</v>
      </c>
      <c r="BJ106" s="51">
        <f t="shared" si="91"/>
        <v>0</v>
      </c>
      <c r="BK106" s="50">
        <f t="shared" si="65"/>
        <v>0</v>
      </c>
      <c r="BL106" s="50">
        <v>2301.11</v>
      </c>
      <c r="BM106" s="50">
        <v>12893.71</v>
      </c>
      <c r="BN106" s="51">
        <f t="shared" si="92"/>
        <v>10592.599999999999</v>
      </c>
      <c r="BO106" s="50">
        <f t="shared" si="73"/>
        <v>23486.309999999998</v>
      </c>
      <c r="BP106" s="50">
        <v>24733.75</v>
      </c>
      <c r="BQ106" s="50">
        <v>24147.72</v>
      </c>
      <c r="BR106" s="51">
        <f t="shared" si="93"/>
        <v>-586.02999999999884</v>
      </c>
      <c r="BS106" s="50">
        <f t="shared" si="66"/>
        <v>23561.690000000002</v>
      </c>
    </row>
    <row r="107" spans="1:71" s="8" customFormat="1" ht="10.8" thickBot="1" x14ac:dyDescent="0.25">
      <c r="A107" s="20" t="str">
        <f t="shared" si="60"/>
        <v>MMA</v>
      </c>
      <c r="B107" s="31" t="s">
        <v>110</v>
      </c>
      <c r="C107" s="20" t="str">
        <f t="shared" si="61"/>
        <v>MMA-MASS MARITIME ACADEMY</v>
      </c>
      <c r="D107" s="50">
        <v>0</v>
      </c>
      <c r="E107" s="50">
        <v>0</v>
      </c>
      <c r="F107" s="50">
        <f t="shared" si="74"/>
        <v>0</v>
      </c>
      <c r="G107" s="50">
        <f t="shared" si="58"/>
        <v>0</v>
      </c>
      <c r="H107" s="50">
        <v>1269.69</v>
      </c>
      <c r="I107" s="50">
        <v>2427.14</v>
      </c>
      <c r="J107" s="51">
        <f t="shared" si="75"/>
        <v>1157.4499999999998</v>
      </c>
      <c r="K107" s="50">
        <f t="shared" si="59"/>
        <v>3584.5899999999997</v>
      </c>
      <c r="L107" s="50"/>
      <c r="M107" s="50">
        <v>0</v>
      </c>
      <c r="N107" s="50">
        <f t="shared" si="76"/>
        <v>0</v>
      </c>
      <c r="O107" s="50">
        <f t="shared" si="77"/>
        <v>0</v>
      </c>
      <c r="P107" s="50"/>
      <c r="Q107" s="50">
        <v>0</v>
      </c>
      <c r="R107" s="50">
        <f t="shared" si="78"/>
        <v>0</v>
      </c>
      <c r="S107" s="50">
        <f t="shared" si="79"/>
        <v>0</v>
      </c>
      <c r="T107" s="50">
        <v>0</v>
      </c>
      <c r="U107" s="50">
        <v>0</v>
      </c>
      <c r="V107" s="50">
        <f t="shared" si="80"/>
        <v>0</v>
      </c>
      <c r="W107" s="50">
        <f t="shared" si="81"/>
        <v>0</v>
      </c>
      <c r="X107" s="50">
        <v>4433.47</v>
      </c>
      <c r="Y107" s="50">
        <v>4469.12</v>
      </c>
      <c r="Z107" s="51">
        <f t="shared" si="82"/>
        <v>35.649999999999636</v>
      </c>
      <c r="AA107" s="50">
        <f t="shared" si="67"/>
        <v>4504.7699999999995</v>
      </c>
      <c r="AB107" s="50">
        <v>19561.98</v>
      </c>
      <c r="AC107" s="50">
        <v>14184.44</v>
      </c>
      <c r="AD107" s="51">
        <f t="shared" si="83"/>
        <v>-5377.5399999999991</v>
      </c>
      <c r="AE107" s="50">
        <f t="shared" si="68"/>
        <v>8806.9000000000015</v>
      </c>
      <c r="AF107" s="50">
        <v>0</v>
      </c>
      <c r="AG107" s="50">
        <v>0</v>
      </c>
      <c r="AH107" s="51">
        <f t="shared" si="84"/>
        <v>0</v>
      </c>
      <c r="AI107" s="50">
        <f t="shared" si="69"/>
        <v>0</v>
      </c>
      <c r="AJ107" s="50">
        <v>0</v>
      </c>
      <c r="AK107" s="50">
        <v>0</v>
      </c>
      <c r="AL107" s="51">
        <f t="shared" si="85"/>
        <v>0</v>
      </c>
      <c r="AM107" s="50">
        <f t="shared" si="70"/>
        <v>0</v>
      </c>
      <c r="AN107" s="50">
        <v>24345.65</v>
      </c>
      <c r="AO107" s="50">
        <v>27652.55</v>
      </c>
      <c r="AP107" s="51">
        <f t="shared" si="86"/>
        <v>3306.8999999999978</v>
      </c>
      <c r="AQ107" s="50">
        <f t="shared" si="71"/>
        <v>30959.449999999997</v>
      </c>
      <c r="AR107" s="50">
        <v>132165.65</v>
      </c>
      <c r="AS107" s="50">
        <v>1041.51</v>
      </c>
      <c r="AT107" s="51">
        <f t="shared" si="87"/>
        <v>-131124.13999999998</v>
      </c>
      <c r="AU107" s="50">
        <f t="shared" si="72"/>
        <v>-130082.62999999999</v>
      </c>
      <c r="AV107" s="50">
        <v>0</v>
      </c>
      <c r="AW107" s="50">
        <v>0</v>
      </c>
      <c r="AX107" s="51">
        <f t="shared" si="88"/>
        <v>0</v>
      </c>
      <c r="AY107" s="50">
        <f t="shared" si="62"/>
        <v>0</v>
      </c>
      <c r="AZ107" s="50">
        <v>44424.18</v>
      </c>
      <c r="BA107" s="50">
        <v>44984.04</v>
      </c>
      <c r="BB107" s="51">
        <f t="shared" si="89"/>
        <v>559.86000000000058</v>
      </c>
      <c r="BC107" s="50">
        <f t="shared" si="63"/>
        <v>45543.9</v>
      </c>
      <c r="BD107" s="50">
        <v>-197.97</v>
      </c>
      <c r="BE107" s="50">
        <v>1200.29</v>
      </c>
      <c r="BF107" s="51">
        <f t="shared" si="90"/>
        <v>1398.26</v>
      </c>
      <c r="BG107" s="50">
        <f t="shared" si="64"/>
        <v>2598.5500000000002</v>
      </c>
      <c r="BH107" s="50">
        <v>0</v>
      </c>
      <c r="BI107" s="50">
        <v>0</v>
      </c>
      <c r="BJ107" s="51">
        <f t="shared" si="91"/>
        <v>0</v>
      </c>
      <c r="BK107" s="50">
        <f t="shared" si="65"/>
        <v>0</v>
      </c>
      <c r="BL107" s="50">
        <v>0</v>
      </c>
      <c r="BM107" s="50">
        <v>0</v>
      </c>
      <c r="BN107" s="51">
        <f t="shared" si="92"/>
        <v>0</v>
      </c>
      <c r="BO107" s="50">
        <f t="shared" si="73"/>
        <v>0</v>
      </c>
      <c r="BP107" s="50">
        <v>12685.55</v>
      </c>
      <c r="BQ107" s="50">
        <v>11054.26</v>
      </c>
      <c r="BR107" s="51">
        <f t="shared" si="93"/>
        <v>-1631.2899999999991</v>
      </c>
      <c r="BS107" s="50">
        <f t="shared" si="66"/>
        <v>9422.9700000000012</v>
      </c>
    </row>
    <row r="108" spans="1:71" s="53" customFormat="1" ht="10.8" thickBot="1" x14ac:dyDescent="0.25">
      <c r="A108" s="20" t="str">
        <f t="shared" si="60"/>
        <v>MMP</v>
      </c>
      <c r="B108" s="31" t="s">
        <v>210</v>
      </c>
      <c r="C108" s="20" t="str">
        <f t="shared" si="61"/>
        <v>MMP-MASS MKTING PARTNERSHIP</v>
      </c>
      <c r="D108" s="50">
        <v>0</v>
      </c>
      <c r="E108" s="50">
        <v>0</v>
      </c>
      <c r="F108" s="50">
        <f t="shared" si="74"/>
        <v>0</v>
      </c>
      <c r="G108" s="50">
        <f t="shared" si="58"/>
        <v>0</v>
      </c>
      <c r="H108" s="50">
        <v>324.39</v>
      </c>
      <c r="I108" s="50">
        <v>678.14</v>
      </c>
      <c r="J108" s="51">
        <f t="shared" si="75"/>
        <v>353.75</v>
      </c>
      <c r="K108" s="50">
        <f t="shared" si="59"/>
        <v>1031.8899999999999</v>
      </c>
      <c r="L108" s="50"/>
      <c r="M108" s="50">
        <v>0</v>
      </c>
      <c r="N108" s="50">
        <f t="shared" si="76"/>
        <v>0</v>
      </c>
      <c r="O108" s="50">
        <f t="shared" si="77"/>
        <v>0</v>
      </c>
      <c r="P108" s="50"/>
      <c r="Q108" s="50">
        <v>0</v>
      </c>
      <c r="R108" s="50">
        <f t="shared" si="78"/>
        <v>0</v>
      </c>
      <c r="S108" s="50">
        <f t="shared" si="79"/>
        <v>0</v>
      </c>
      <c r="T108" s="50">
        <v>0</v>
      </c>
      <c r="U108" s="50">
        <v>0</v>
      </c>
      <c r="V108" s="50">
        <f t="shared" si="80"/>
        <v>0</v>
      </c>
      <c r="W108" s="50">
        <f t="shared" si="81"/>
        <v>0</v>
      </c>
      <c r="X108" s="50">
        <v>0</v>
      </c>
      <c r="Y108" s="50">
        <v>0</v>
      </c>
      <c r="Z108" s="51">
        <f t="shared" si="82"/>
        <v>0</v>
      </c>
      <c r="AA108" s="50">
        <f t="shared" si="67"/>
        <v>0</v>
      </c>
      <c r="AB108" s="50">
        <v>4217.0200000000004</v>
      </c>
      <c r="AC108" s="50">
        <v>2048.6</v>
      </c>
      <c r="AD108" s="51">
        <f t="shared" si="83"/>
        <v>-2168.4200000000005</v>
      </c>
      <c r="AE108" s="50">
        <f t="shared" si="68"/>
        <v>-119.82000000000062</v>
      </c>
      <c r="AF108" s="50">
        <v>0</v>
      </c>
      <c r="AG108" s="50">
        <v>0</v>
      </c>
      <c r="AH108" s="51">
        <f t="shared" si="84"/>
        <v>0</v>
      </c>
      <c r="AI108" s="50">
        <f t="shared" si="69"/>
        <v>0</v>
      </c>
      <c r="AJ108" s="50">
        <v>2.2000000000000002</v>
      </c>
      <c r="AK108" s="50">
        <v>0</v>
      </c>
      <c r="AL108" s="51">
        <f t="shared" si="85"/>
        <v>-2.2000000000000002</v>
      </c>
      <c r="AM108" s="50">
        <f t="shared" si="70"/>
        <v>-2.2000000000000002</v>
      </c>
      <c r="AN108" s="50">
        <v>3940.51</v>
      </c>
      <c r="AO108" s="50">
        <v>3222.71</v>
      </c>
      <c r="AP108" s="51">
        <f t="shared" si="86"/>
        <v>-717.80000000000018</v>
      </c>
      <c r="AQ108" s="50">
        <f t="shared" si="71"/>
        <v>2504.91</v>
      </c>
      <c r="AR108" s="50">
        <v>0</v>
      </c>
      <c r="AS108" s="50">
        <v>0</v>
      </c>
      <c r="AT108" s="51">
        <f t="shared" si="87"/>
        <v>0</v>
      </c>
      <c r="AU108" s="50">
        <f t="shared" si="72"/>
        <v>0</v>
      </c>
      <c r="AV108" s="50">
        <v>0</v>
      </c>
      <c r="AW108" s="50">
        <v>0</v>
      </c>
      <c r="AX108" s="51">
        <f t="shared" si="88"/>
        <v>0</v>
      </c>
      <c r="AY108" s="50">
        <f t="shared" si="62"/>
        <v>0</v>
      </c>
      <c r="AZ108" s="50">
        <v>2016.14</v>
      </c>
      <c r="BA108" s="50">
        <v>3117.13</v>
      </c>
      <c r="BB108" s="51">
        <f t="shared" si="89"/>
        <v>1100.99</v>
      </c>
      <c r="BC108" s="50">
        <f t="shared" si="63"/>
        <v>4218.12</v>
      </c>
      <c r="BD108" s="50">
        <v>-295.76</v>
      </c>
      <c r="BE108" s="50">
        <v>-3520.47</v>
      </c>
      <c r="BF108" s="51">
        <f t="shared" si="90"/>
        <v>-3224.71</v>
      </c>
      <c r="BG108" s="50">
        <f t="shared" si="64"/>
        <v>-6745.18</v>
      </c>
      <c r="BH108" s="50">
        <v>0</v>
      </c>
      <c r="BI108" s="50">
        <v>0</v>
      </c>
      <c r="BJ108" s="51">
        <f t="shared" si="91"/>
        <v>0</v>
      </c>
      <c r="BK108" s="50">
        <f t="shared" si="65"/>
        <v>0</v>
      </c>
      <c r="BL108" s="50">
        <v>2097.21</v>
      </c>
      <c r="BM108" s="50">
        <v>11751.01</v>
      </c>
      <c r="BN108" s="51">
        <f t="shared" si="92"/>
        <v>9653.7999999999993</v>
      </c>
      <c r="BO108" s="50">
        <f t="shared" si="73"/>
        <v>21404.809999999998</v>
      </c>
      <c r="BP108" s="50">
        <v>569.19000000000005</v>
      </c>
      <c r="BQ108" s="50">
        <v>608.75</v>
      </c>
      <c r="BR108" s="51">
        <f t="shared" si="93"/>
        <v>39.559999999999945</v>
      </c>
      <c r="BS108" s="50">
        <f t="shared" si="66"/>
        <v>648.30999999999995</v>
      </c>
    </row>
    <row r="109" spans="1:71" x14ac:dyDescent="0.2">
      <c r="A109" s="20" t="str">
        <f t="shared" si="60"/>
        <v>MRC</v>
      </c>
      <c r="B109" s="31" t="s">
        <v>111</v>
      </c>
      <c r="C109" s="20" t="str">
        <f t="shared" si="61"/>
        <v>MRC-MASS REHAB COMM</v>
      </c>
      <c r="D109" s="50">
        <v>0</v>
      </c>
      <c r="E109" s="50">
        <v>0</v>
      </c>
      <c r="F109" s="50">
        <f t="shared" si="74"/>
        <v>0</v>
      </c>
      <c r="G109" s="50">
        <f t="shared" ref="G109:G156" si="94">E109+F109</f>
        <v>0</v>
      </c>
      <c r="H109" s="50">
        <v>122184.72</v>
      </c>
      <c r="I109" s="50">
        <v>192144.28</v>
      </c>
      <c r="J109" s="51">
        <f t="shared" si="75"/>
        <v>69959.56</v>
      </c>
      <c r="K109" s="50">
        <f t="shared" ref="K109:K156" si="95">I109+J109</f>
        <v>262103.84</v>
      </c>
      <c r="L109" s="50"/>
      <c r="M109" s="50">
        <v>0</v>
      </c>
      <c r="N109" s="50">
        <f t="shared" si="76"/>
        <v>0</v>
      </c>
      <c r="O109" s="50">
        <f t="shared" si="77"/>
        <v>0</v>
      </c>
      <c r="P109" s="50"/>
      <c r="Q109" s="50">
        <v>0</v>
      </c>
      <c r="R109" s="50">
        <f t="shared" si="78"/>
        <v>0</v>
      </c>
      <c r="S109" s="50">
        <f t="shared" si="79"/>
        <v>0</v>
      </c>
      <c r="T109" s="50">
        <v>0</v>
      </c>
      <c r="U109" s="50">
        <v>0</v>
      </c>
      <c r="V109" s="50">
        <f t="shared" si="80"/>
        <v>0</v>
      </c>
      <c r="W109" s="50">
        <f t="shared" si="81"/>
        <v>0</v>
      </c>
      <c r="X109" s="50">
        <v>2100.14</v>
      </c>
      <c r="Y109" s="50">
        <v>7891.73</v>
      </c>
      <c r="Z109" s="51">
        <f t="shared" si="82"/>
        <v>5791.59</v>
      </c>
      <c r="AA109" s="50">
        <f t="shared" si="67"/>
        <v>13683.32</v>
      </c>
      <c r="AB109" s="50">
        <v>127920.82</v>
      </c>
      <c r="AC109" s="50">
        <v>88812.1</v>
      </c>
      <c r="AD109" s="51">
        <f t="shared" si="83"/>
        <v>-39108.720000000001</v>
      </c>
      <c r="AE109" s="50">
        <f t="shared" si="68"/>
        <v>49703.380000000005</v>
      </c>
      <c r="AF109" s="50">
        <v>0</v>
      </c>
      <c r="AG109" s="50">
        <v>0</v>
      </c>
      <c r="AH109" s="51">
        <f t="shared" si="84"/>
        <v>0</v>
      </c>
      <c r="AI109" s="50">
        <f t="shared" si="69"/>
        <v>0</v>
      </c>
      <c r="AJ109" s="50">
        <v>1526.65</v>
      </c>
      <c r="AK109" s="50">
        <v>1955.08</v>
      </c>
      <c r="AL109" s="51">
        <f t="shared" si="85"/>
        <v>428.42999999999984</v>
      </c>
      <c r="AM109" s="50">
        <f t="shared" si="70"/>
        <v>2383.5099999999998</v>
      </c>
      <c r="AN109" s="50">
        <v>127036.46</v>
      </c>
      <c r="AO109" s="50">
        <v>142457.26</v>
      </c>
      <c r="AP109" s="51">
        <f t="shared" si="86"/>
        <v>15420.800000000003</v>
      </c>
      <c r="AQ109" s="50">
        <f t="shared" si="71"/>
        <v>157878.06</v>
      </c>
      <c r="AR109" s="50">
        <v>149527.12</v>
      </c>
      <c r="AS109" s="50">
        <v>114098.38</v>
      </c>
      <c r="AT109" s="51">
        <f t="shared" si="87"/>
        <v>-35428.739999999991</v>
      </c>
      <c r="AU109" s="50">
        <f t="shared" si="72"/>
        <v>78669.640000000014</v>
      </c>
      <c r="AV109" s="50">
        <v>0</v>
      </c>
      <c r="AW109" s="50">
        <v>0</v>
      </c>
      <c r="AX109" s="51">
        <f t="shared" si="88"/>
        <v>0</v>
      </c>
      <c r="AY109" s="50">
        <f t="shared" si="62"/>
        <v>0</v>
      </c>
      <c r="AZ109" s="50">
        <v>106307.94</v>
      </c>
      <c r="BA109" s="50">
        <v>138526.17000000001</v>
      </c>
      <c r="BB109" s="51">
        <f t="shared" si="89"/>
        <v>32218.23000000001</v>
      </c>
      <c r="BC109" s="50">
        <f t="shared" si="63"/>
        <v>170744.40000000002</v>
      </c>
      <c r="BD109" s="50">
        <v>-2092956.08</v>
      </c>
      <c r="BE109" s="50">
        <v>-1261691.49</v>
      </c>
      <c r="BF109" s="51">
        <f t="shared" si="90"/>
        <v>831264.59000000008</v>
      </c>
      <c r="BG109" s="50">
        <f t="shared" si="64"/>
        <v>-430426.89999999991</v>
      </c>
      <c r="BH109" s="50">
        <v>0</v>
      </c>
      <c r="BI109" s="50">
        <v>0</v>
      </c>
      <c r="BJ109" s="51">
        <f t="shared" si="91"/>
        <v>0</v>
      </c>
      <c r="BK109" s="50">
        <f t="shared" si="65"/>
        <v>0</v>
      </c>
      <c r="BL109" s="50">
        <v>8945.64</v>
      </c>
      <c r="BM109" s="50">
        <v>50123.48</v>
      </c>
      <c r="BN109" s="51">
        <f t="shared" si="92"/>
        <v>41177.840000000004</v>
      </c>
      <c r="BO109" s="50">
        <f t="shared" si="73"/>
        <v>91301.32</v>
      </c>
      <c r="BP109" s="50">
        <v>29869.55</v>
      </c>
      <c r="BQ109" s="50">
        <v>27452.98</v>
      </c>
      <c r="BR109" s="51">
        <f t="shared" si="93"/>
        <v>-2416.5699999999997</v>
      </c>
      <c r="BS109" s="50">
        <f t="shared" si="66"/>
        <v>25036.41</v>
      </c>
    </row>
    <row r="110" spans="1:71" x14ac:dyDescent="0.2">
      <c r="A110" s="20" t="str">
        <f t="shared" si="60"/>
        <v>MSD</v>
      </c>
      <c r="B110" s="31" t="s">
        <v>246</v>
      </c>
      <c r="C110" s="20" t="s">
        <v>246</v>
      </c>
      <c r="D110" s="50">
        <v>0</v>
      </c>
      <c r="E110" s="50">
        <v>0</v>
      </c>
      <c r="F110" s="50">
        <f t="shared" si="74"/>
        <v>0</v>
      </c>
      <c r="G110" s="50">
        <f t="shared" ref="G110" si="96">E110+F110</f>
        <v>0</v>
      </c>
      <c r="H110" s="50">
        <v>0</v>
      </c>
      <c r="I110" s="50">
        <v>0</v>
      </c>
      <c r="J110" s="51">
        <f t="shared" si="75"/>
        <v>0</v>
      </c>
      <c r="K110" s="50">
        <f t="shared" ref="K110" si="97">I110+J110</f>
        <v>0</v>
      </c>
      <c r="L110" s="50"/>
      <c r="M110" s="50">
        <v>0</v>
      </c>
      <c r="N110" s="50">
        <f t="shared" si="76"/>
        <v>0</v>
      </c>
      <c r="O110" s="50">
        <f t="shared" si="77"/>
        <v>0</v>
      </c>
      <c r="P110" s="50"/>
      <c r="Q110" s="50">
        <v>0</v>
      </c>
      <c r="R110" s="50">
        <f t="shared" si="78"/>
        <v>0</v>
      </c>
      <c r="S110" s="50">
        <f t="shared" si="79"/>
        <v>0</v>
      </c>
      <c r="T110" s="50">
        <v>0</v>
      </c>
      <c r="U110" s="50">
        <v>0</v>
      </c>
      <c r="V110" s="50">
        <f t="shared" si="80"/>
        <v>0</v>
      </c>
      <c r="W110" s="50">
        <f t="shared" si="81"/>
        <v>0</v>
      </c>
      <c r="X110" s="50">
        <v>0</v>
      </c>
      <c r="Y110" s="50">
        <v>0</v>
      </c>
      <c r="Z110" s="51">
        <f t="shared" si="82"/>
        <v>0</v>
      </c>
      <c r="AA110" s="50">
        <f t="shared" ref="AA110" si="98">Y110+Z110</f>
        <v>0</v>
      </c>
      <c r="AB110" s="50">
        <v>0</v>
      </c>
      <c r="AC110" s="50">
        <v>0</v>
      </c>
      <c r="AD110" s="51">
        <f t="shared" si="83"/>
        <v>0</v>
      </c>
      <c r="AE110" s="50">
        <f t="shared" ref="AE110" si="99">AC110+AD110</f>
        <v>0</v>
      </c>
      <c r="AF110" s="50">
        <v>0</v>
      </c>
      <c r="AG110" s="50">
        <v>0</v>
      </c>
      <c r="AH110" s="51">
        <f t="shared" si="84"/>
        <v>0</v>
      </c>
      <c r="AI110" s="50">
        <f t="shared" ref="AI110" si="100">AG110+AH110</f>
        <v>0</v>
      </c>
      <c r="AJ110" s="50">
        <v>0</v>
      </c>
      <c r="AK110" s="50">
        <v>0</v>
      </c>
      <c r="AL110" s="51">
        <f t="shared" si="85"/>
        <v>0</v>
      </c>
      <c r="AM110" s="50">
        <f t="shared" ref="AM110" si="101">AK110+AL110</f>
        <v>0</v>
      </c>
      <c r="AN110" s="50">
        <v>0</v>
      </c>
      <c r="AO110" s="50">
        <v>0</v>
      </c>
      <c r="AP110" s="51">
        <f t="shared" si="86"/>
        <v>0</v>
      </c>
      <c r="AQ110" s="50">
        <f t="shared" ref="AQ110" si="102">AO110+AP110</f>
        <v>0</v>
      </c>
      <c r="AR110" s="50">
        <v>14240.61</v>
      </c>
      <c r="AS110" s="50">
        <v>13423.27</v>
      </c>
      <c r="AT110" s="51">
        <f t="shared" si="87"/>
        <v>-817.34000000000015</v>
      </c>
      <c r="AU110" s="50">
        <f t="shared" ref="AU110" si="103">AS110+AT110</f>
        <v>12605.93</v>
      </c>
      <c r="AV110" s="50">
        <v>0</v>
      </c>
      <c r="AW110" s="50">
        <v>0</v>
      </c>
      <c r="AX110" s="51">
        <f t="shared" si="88"/>
        <v>0</v>
      </c>
      <c r="AY110" s="50">
        <f t="shared" si="62"/>
        <v>0</v>
      </c>
      <c r="AZ110" s="50">
        <v>0</v>
      </c>
      <c r="BA110" s="50">
        <v>0</v>
      </c>
      <c r="BB110" s="51">
        <f t="shared" si="89"/>
        <v>0</v>
      </c>
      <c r="BC110" s="50">
        <f t="shared" si="63"/>
        <v>0</v>
      </c>
      <c r="BD110" s="50">
        <v>0</v>
      </c>
      <c r="BE110" s="50">
        <v>0</v>
      </c>
      <c r="BF110" s="51">
        <f t="shared" si="90"/>
        <v>0</v>
      </c>
      <c r="BG110" s="50">
        <f t="shared" si="64"/>
        <v>0</v>
      </c>
      <c r="BH110" s="50">
        <v>0</v>
      </c>
      <c r="BI110" s="50">
        <v>0</v>
      </c>
      <c r="BJ110" s="51">
        <f t="shared" si="91"/>
        <v>0</v>
      </c>
      <c r="BK110" s="50">
        <f t="shared" si="65"/>
        <v>0</v>
      </c>
      <c r="BL110" s="50">
        <v>0</v>
      </c>
      <c r="BM110" s="50">
        <v>0</v>
      </c>
      <c r="BN110" s="51">
        <f t="shared" si="92"/>
        <v>0</v>
      </c>
      <c r="BO110" s="50">
        <f t="shared" si="73"/>
        <v>0</v>
      </c>
      <c r="BP110" s="50">
        <v>0</v>
      </c>
      <c r="BQ110" s="50">
        <v>0</v>
      </c>
      <c r="BR110" s="51">
        <f t="shared" si="93"/>
        <v>0</v>
      </c>
      <c r="BS110" s="50">
        <f t="shared" si="66"/>
        <v>0</v>
      </c>
    </row>
    <row r="111" spans="1:71" x14ac:dyDescent="0.2">
      <c r="A111" s="20" t="str">
        <f t="shared" si="60"/>
        <v>MWC</v>
      </c>
      <c r="B111" s="31" t="s">
        <v>112</v>
      </c>
      <c r="C111" s="20" t="str">
        <f t="shared" si="61"/>
        <v>MWC-MT WACHUSETT COMM COLLEGE</v>
      </c>
      <c r="D111" s="50">
        <v>0</v>
      </c>
      <c r="E111" s="50">
        <v>0</v>
      </c>
      <c r="F111" s="50">
        <f t="shared" si="74"/>
        <v>0</v>
      </c>
      <c r="G111" s="50">
        <f t="shared" si="94"/>
        <v>0</v>
      </c>
      <c r="H111" s="50">
        <v>506.85</v>
      </c>
      <c r="I111" s="50">
        <v>625.1</v>
      </c>
      <c r="J111" s="51">
        <f t="shared" si="75"/>
        <v>118.25</v>
      </c>
      <c r="K111" s="50">
        <f t="shared" si="95"/>
        <v>743.35</v>
      </c>
      <c r="L111" s="50"/>
      <c r="M111" s="50">
        <v>0</v>
      </c>
      <c r="N111" s="50">
        <f t="shared" si="76"/>
        <v>0</v>
      </c>
      <c r="O111" s="50">
        <f t="shared" si="77"/>
        <v>0</v>
      </c>
      <c r="P111" s="50"/>
      <c r="Q111" s="50">
        <v>0</v>
      </c>
      <c r="R111" s="50">
        <f t="shared" si="78"/>
        <v>0</v>
      </c>
      <c r="S111" s="50">
        <f t="shared" si="79"/>
        <v>0</v>
      </c>
      <c r="T111" s="50">
        <v>0</v>
      </c>
      <c r="U111" s="50">
        <v>0</v>
      </c>
      <c r="V111" s="50">
        <f t="shared" si="80"/>
        <v>0</v>
      </c>
      <c r="W111" s="50">
        <f t="shared" si="81"/>
        <v>0</v>
      </c>
      <c r="X111" s="50">
        <v>0</v>
      </c>
      <c r="Y111" s="50">
        <v>4469.12</v>
      </c>
      <c r="Z111" s="51">
        <f t="shared" si="82"/>
        <v>4469.12</v>
      </c>
      <c r="AA111" s="50">
        <f t="shared" si="67"/>
        <v>8938.24</v>
      </c>
      <c r="AB111" s="50">
        <v>13339.37</v>
      </c>
      <c r="AC111" s="50">
        <v>15972.51</v>
      </c>
      <c r="AD111" s="51">
        <f t="shared" si="83"/>
        <v>2633.1399999999994</v>
      </c>
      <c r="AE111" s="50">
        <f t="shared" si="68"/>
        <v>18605.650000000001</v>
      </c>
      <c r="AF111" s="50">
        <v>0</v>
      </c>
      <c r="AG111" s="50">
        <v>0</v>
      </c>
      <c r="AH111" s="51">
        <f t="shared" si="84"/>
        <v>0</v>
      </c>
      <c r="AI111" s="50">
        <f t="shared" si="69"/>
        <v>0</v>
      </c>
      <c r="AJ111" s="50">
        <v>0</v>
      </c>
      <c r="AK111" s="50">
        <v>0</v>
      </c>
      <c r="AL111" s="51">
        <f t="shared" si="85"/>
        <v>0</v>
      </c>
      <c r="AM111" s="50">
        <f t="shared" si="70"/>
        <v>0</v>
      </c>
      <c r="AN111" s="50">
        <v>21787.46</v>
      </c>
      <c r="AO111" s="50">
        <v>33759.56</v>
      </c>
      <c r="AP111" s="51">
        <f t="shared" si="86"/>
        <v>11972.099999999999</v>
      </c>
      <c r="AQ111" s="50">
        <f t="shared" si="71"/>
        <v>45731.659999999996</v>
      </c>
      <c r="AR111" s="50">
        <v>84157.39</v>
      </c>
      <c r="AS111" s="50">
        <v>76406.850000000006</v>
      </c>
      <c r="AT111" s="51">
        <f t="shared" si="87"/>
        <v>-7750.5399999999936</v>
      </c>
      <c r="AU111" s="50">
        <f t="shared" si="72"/>
        <v>68656.310000000012</v>
      </c>
      <c r="AV111" s="50">
        <v>0</v>
      </c>
      <c r="AW111" s="50">
        <v>0</v>
      </c>
      <c r="AX111" s="51">
        <f t="shared" si="88"/>
        <v>0</v>
      </c>
      <c r="AY111" s="50">
        <f t="shared" si="62"/>
        <v>0</v>
      </c>
      <c r="AZ111" s="50">
        <v>63137.56</v>
      </c>
      <c r="BA111" s="50">
        <v>67302.62</v>
      </c>
      <c r="BB111" s="51">
        <f t="shared" si="89"/>
        <v>4165.0599999999977</v>
      </c>
      <c r="BC111" s="50">
        <f t="shared" si="63"/>
        <v>71467.679999999993</v>
      </c>
      <c r="BD111" s="50">
        <v>293.74</v>
      </c>
      <c r="BE111" s="50">
        <v>1586.24</v>
      </c>
      <c r="BF111" s="51">
        <f t="shared" si="90"/>
        <v>1292.5</v>
      </c>
      <c r="BG111" s="50">
        <f t="shared" si="64"/>
        <v>2878.74</v>
      </c>
      <c r="BH111" s="50">
        <v>0</v>
      </c>
      <c r="BI111" s="50">
        <v>0</v>
      </c>
      <c r="BJ111" s="51">
        <f t="shared" si="91"/>
        <v>0</v>
      </c>
      <c r="BK111" s="50">
        <f t="shared" si="65"/>
        <v>0</v>
      </c>
      <c r="BL111" s="50">
        <v>0</v>
      </c>
      <c r="BM111" s="50">
        <v>0</v>
      </c>
      <c r="BN111" s="51">
        <f t="shared" si="92"/>
        <v>0</v>
      </c>
      <c r="BO111" s="50">
        <f t="shared" si="73"/>
        <v>0</v>
      </c>
      <c r="BP111" s="50">
        <v>16518.759999999998</v>
      </c>
      <c r="BQ111" s="50">
        <v>16498.66</v>
      </c>
      <c r="BR111" s="51">
        <f t="shared" si="93"/>
        <v>-20.099999999998545</v>
      </c>
      <c r="BS111" s="50">
        <f t="shared" si="66"/>
        <v>16478.560000000001</v>
      </c>
    </row>
    <row r="112" spans="1:71" x14ac:dyDescent="0.2">
      <c r="A112" s="20" t="str">
        <f t="shared" si="60"/>
        <v>NAC</v>
      </c>
      <c r="B112" s="31" t="s">
        <v>113</v>
      </c>
      <c r="C112" s="20" t="str">
        <f t="shared" si="61"/>
        <v>NAC-MASS COLLEGE OF LIBERAL ARTS</v>
      </c>
      <c r="D112" s="50">
        <v>0</v>
      </c>
      <c r="E112" s="50">
        <v>0</v>
      </c>
      <c r="F112" s="50">
        <f t="shared" si="74"/>
        <v>0</v>
      </c>
      <c r="G112" s="50">
        <f t="shared" si="94"/>
        <v>0</v>
      </c>
      <c r="H112" s="50">
        <v>1014.83</v>
      </c>
      <c r="I112" s="50">
        <v>1365.65</v>
      </c>
      <c r="J112" s="51">
        <f t="shared" si="75"/>
        <v>350.82000000000005</v>
      </c>
      <c r="K112" s="50">
        <f t="shared" si="95"/>
        <v>1716.4700000000003</v>
      </c>
      <c r="L112" s="50"/>
      <c r="M112" s="50">
        <v>0</v>
      </c>
      <c r="N112" s="50">
        <f t="shared" si="76"/>
        <v>0</v>
      </c>
      <c r="O112" s="50">
        <f t="shared" si="77"/>
        <v>0</v>
      </c>
      <c r="P112" s="50"/>
      <c r="Q112" s="50">
        <v>0</v>
      </c>
      <c r="R112" s="50">
        <f t="shared" si="78"/>
        <v>0</v>
      </c>
      <c r="S112" s="50">
        <f t="shared" si="79"/>
        <v>0</v>
      </c>
      <c r="T112" s="50">
        <v>0</v>
      </c>
      <c r="U112" s="50">
        <v>0</v>
      </c>
      <c r="V112" s="50">
        <f t="shared" si="80"/>
        <v>0</v>
      </c>
      <c r="W112" s="50">
        <f t="shared" si="81"/>
        <v>0</v>
      </c>
      <c r="X112" s="50">
        <v>0</v>
      </c>
      <c r="Y112" s="50">
        <v>0</v>
      </c>
      <c r="Z112" s="51">
        <f t="shared" si="82"/>
        <v>0</v>
      </c>
      <c r="AA112" s="50">
        <f t="shared" si="67"/>
        <v>0</v>
      </c>
      <c r="AB112" s="50">
        <v>16399.490000000002</v>
      </c>
      <c r="AC112" s="50">
        <v>12470.6</v>
      </c>
      <c r="AD112" s="51">
        <f t="shared" si="83"/>
        <v>-3928.8900000000012</v>
      </c>
      <c r="AE112" s="50">
        <f t="shared" si="68"/>
        <v>8541.7099999999991</v>
      </c>
      <c r="AF112" s="50">
        <v>0</v>
      </c>
      <c r="AG112" s="50">
        <v>0</v>
      </c>
      <c r="AH112" s="51">
        <f t="shared" si="84"/>
        <v>0</v>
      </c>
      <c r="AI112" s="50">
        <f t="shared" si="69"/>
        <v>0</v>
      </c>
      <c r="AJ112" s="50">
        <v>0</v>
      </c>
      <c r="AK112" s="50">
        <v>0</v>
      </c>
      <c r="AL112" s="51">
        <f t="shared" si="85"/>
        <v>0</v>
      </c>
      <c r="AM112" s="50">
        <f t="shared" si="70"/>
        <v>0</v>
      </c>
      <c r="AN112" s="50">
        <v>25509.13</v>
      </c>
      <c r="AO112" s="50">
        <v>28807.24</v>
      </c>
      <c r="AP112" s="51">
        <f t="shared" si="86"/>
        <v>3298.1100000000006</v>
      </c>
      <c r="AQ112" s="50">
        <f t="shared" si="71"/>
        <v>32105.350000000002</v>
      </c>
      <c r="AR112" s="50">
        <v>118128.12</v>
      </c>
      <c r="AS112" s="50">
        <v>152650.82999999999</v>
      </c>
      <c r="AT112" s="51">
        <f t="shared" si="87"/>
        <v>34522.709999999992</v>
      </c>
      <c r="AU112" s="50">
        <f t="shared" si="72"/>
        <v>187173.53999999998</v>
      </c>
      <c r="AV112" s="50">
        <v>0</v>
      </c>
      <c r="AW112" s="50">
        <v>0</v>
      </c>
      <c r="AX112" s="51">
        <f t="shared" si="88"/>
        <v>0</v>
      </c>
      <c r="AY112" s="50">
        <f t="shared" si="62"/>
        <v>0</v>
      </c>
      <c r="AZ112" s="50">
        <v>69537.95</v>
      </c>
      <c r="BA112" s="50">
        <v>68106.95</v>
      </c>
      <c r="BB112" s="51">
        <f t="shared" si="89"/>
        <v>-1431</v>
      </c>
      <c r="BC112" s="50">
        <f t="shared" si="63"/>
        <v>66675.95</v>
      </c>
      <c r="BD112" s="50">
        <v>-893.3</v>
      </c>
      <c r="BE112" s="50">
        <v>-907.37</v>
      </c>
      <c r="BF112" s="51">
        <f t="shared" si="90"/>
        <v>-14.07000000000005</v>
      </c>
      <c r="BG112" s="50">
        <f t="shared" si="64"/>
        <v>-921.44</v>
      </c>
      <c r="BH112" s="50">
        <v>0</v>
      </c>
      <c r="BI112" s="50">
        <v>0</v>
      </c>
      <c r="BJ112" s="51">
        <f t="shared" si="91"/>
        <v>0</v>
      </c>
      <c r="BK112" s="50">
        <f t="shared" si="65"/>
        <v>0</v>
      </c>
      <c r="BL112" s="50">
        <v>0</v>
      </c>
      <c r="BM112" s="50">
        <v>0</v>
      </c>
      <c r="BN112" s="51">
        <f t="shared" si="92"/>
        <v>0</v>
      </c>
      <c r="BO112" s="50">
        <f t="shared" si="73"/>
        <v>0</v>
      </c>
      <c r="BP112" s="50">
        <v>18294.75</v>
      </c>
      <c r="BQ112" s="50">
        <v>16692.66</v>
      </c>
      <c r="BR112" s="51">
        <f t="shared" si="93"/>
        <v>-1602.0900000000001</v>
      </c>
      <c r="BS112" s="50">
        <f t="shared" si="66"/>
        <v>15090.57</v>
      </c>
    </row>
    <row r="113" spans="1:71" x14ac:dyDescent="0.2">
      <c r="A113" s="20" t="str">
        <f t="shared" si="60"/>
        <v>NEC</v>
      </c>
      <c r="B113" s="31" t="s">
        <v>114</v>
      </c>
      <c r="C113" s="20" t="str">
        <f t="shared" si="61"/>
        <v>NEC-NORTHERN ESSEX COMM COLLEGE</v>
      </c>
      <c r="D113" s="50">
        <v>0</v>
      </c>
      <c r="E113" s="50">
        <v>0</v>
      </c>
      <c r="F113" s="50">
        <f t="shared" si="74"/>
        <v>0</v>
      </c>
      <c r="G113" s="50">
        <f t="shared" si="94"/>
        <v>0</v>
      </c>
      <c r="H113" s="50">
        <v>2838.4</v>
      </c>
      <c r="I113" s="50">
        <v>3664.01</v>
      </c>
      <c r="J113" s="51">
        <f t="shared" si="75"/>
        <v>825.61000000000013</v>
      </c>
      <c r="K113" s="50">
        <f t="shared" si="95"/>
        <v>4489.6200000000008</v>
      </c>
      <c r="L113" s="50"/>
      <c r="M113" s="50">
        <v>0</v>
      </c>
      <c r="N113" s="50">
        <f t="shared" si="76"/>
        <v>0</v>
      </c>
      <c r="O113" s="50">
        <f t="shared" si="77"/>
        <v>0</v>
      </c>
      <c r="P113" s="50"/>
      <c r="Q113" s="50">
        <v>0</v>
      </c>
      <c r="R113" s="50">
        <f t="shared" si="78"/>
        <v>0</v>
      </c>
      <c r="S113" s="50">
        <f t="shared" si="79"/>
        <v>0</v>
      </c>
      <c r="T113" s="50">
        <v>0</v>
      </c>
      <c r="U113" s="50">
        <v>0</v>
      </c>
      <c r="V113" s="50">
        <f t="shared" si="80"/>
        <v>0</v>
      </c>
      <c r="W113" s="50">
        <f t="shared" si="81"/>
        <v>0</v>
      </c>
      <c r="X113" s="50">
        <v>4433.47</v>
      </c>
      <c r="Y113" s="50">
        <v>0</v>
      </c>
      <c r="Z113" s="51">
        <f t="shared" si="82"/>
        <v>-4433.47</v>
      </c>
      <c r="AA113" s="50">
        <f t="shared" si="67"/>
        <v>-4433.47</v>
      </c>
      <c r="AB113" s="50">
        <v>19965.41</v>
      </c>
      <c r="AC113" s="50">
        <v>19014.46</v>
      </c>
      <c r="AD113" s="51">
        <f t="shared" si="83"/>
        <v>-950.95000000000073</v>
      </c>
      <c r="AE113" s="50">
        <f t="shared" si="68"/>
        <v>18063.509999999998</v>
      </c>
      <c r="AF113" s="50">
        <v>0</v>
      </c>
      <c r="AG113" s="50">
        <v>0</v>
      </c>
      <c r="AH113" s="51">
        <f t="shared" si="84"/>
        <v>0</v>
      </c>
      <c r="AI113" s="50">
        <f t="shared" si="69"/>
        <v>0</v>
      </c>
      <c r="AJ113" s="50">
        <v>0</v>
      </c>
      <c r="AK113" s="50">
        <v>0</v>
      </c>
      <c r="AL113" s="51">
        <f t="shared" si="85"/>
        <v>0</v>
      </c>
      <c r="AM113" s="50">
        <f t="shared" si="70"/>
        <v>0</v>
      </c>
      <c r="AN113" s="50">
        <v>30833.85</v>
      </c>
      <c r="AO113" s="50">
        <v>39432.949999999997</v>
      </c>
      <c r="AP113" s="51">
        <f t="shared" si="86"/>
        <v>8599.0999999999985</v>
      </c>
      <c r="AQ113" s="50">
        <f t="shared" si="71"/>
        <v>48032.049999999996</v>
      </c>
      <c r="AR113" s="50">
        <v>111981.45</v>
      </c>
      <c r="AS113" s="50">
        <v>165843.22</v>
      </c>
      <c r="AT113" s="51">
        <f t="shared" si="87"/>
        <v>53861.770000000004</v>
      </c>
      <c r="AU113" s="50">
        <f t="shared" si="72"/>
        <v>219704.99</v>
      </c>
      <c r="AV113" s="50">
        <v>0</v>
      </c>
      <c r="AW113" s="50">
        <v>0</v>
      </c>
      <c r="AX113" s="51">
        <f t="shared" si="88"/>
        <v>0</v>
      </c>
      <c r="AY113" s="50">
        <f t="shared" si="62"/>
        <v>0</v>
      </c>
      <c r="AZ113" s="50">
        <v>83252.509999999995</v>
      </c>
      <c r="BA113" s="50">
        <v>75319.69</v>
      </c>
      <c r="BB113" s="51">
        <f t="shared" si="89"/>
        <v>-7932.8199999999924</v>
      </c>
      <c r="BC113" s="50">
        <f t="shared" si="63"/>
        <v>67386.87000000001</v>
      </c>
      <c r="BD113" s="50">
        <v>-5443.25</v>
      </c>
      <c r="BE113" s="50">
        <v>1590.59</v>
      </c>
      <c r="BF113" s="51">
        <f t="shared" si="90"/>
        <v>7033.84</v>
      </c>
      <c r="BG113" s="50">
        <f t="shared" si="64"/>
        <v>8624.43</v>
      </c>
      <c r="BH113" s="50">
        <v>0</v>
      </c>
      <c r="BI113" s="50">
        <v>0</v>
      </c>
      <c r="BJ113" s="51">
        <f t="shared" si="91"/>
        <v>0</v>
      </c>
      <c r="BK113" s="50">
        <f t="shared" si="65"/>
        <v>0</v>
      </c>
      <c r="BL113" s="50">
        <v>0</v>
      </c>
      <c r="BM113" s="50">
        <v>0</v>
      </c>
      <c r="BN113" s="51">
        <f t="shared" si="92"/>
        <v>0</v>
      </c>
      <c r="BO113" s="50">
        <f t="shared" si="73"/>
        <v>0</v>
      </c>
      <c r="BP113" s="50">
        <v>22042.57</v>
      </c>
      <c r="BQ113" s="50">
        <v>19199.72</v>
      </c>
      <c r="BR113" s="51">
        <f t="shared" si="93"/>
        <v>-2842.8499999999985</v>
      </c>
      <c r="BS113" s="50">
        <f t="shared" si="66"/>
        <v>16356.870000000003</v>
      </c>
    </row>
    <row r="114" spans="1:71" x14ac:dyDescent="0.2">
      <c r="A114" s="20" t="str">
        <f t="shared" si="60"/>
        <v>NFK</v>
      </c>
      <c r="B114" s="31" t="s">
        <v>115</v>
      </c>
      <c r="C114" s="20" t="str">
        <f t="shared" si="61"/>
        <v>NFK-NORFOLK DISTRICT ATTY</v>
      </c>
      <c r="D114" s="50">
        <v>0</v>
      </c>
      <c r="E114" s="50">
        <v>0</v>
      </c>
      <c r="F114" s="50">
        <f t="shared" si="74"/>
        <v>0</v>
      </c>
      <c r="G114" s="50">
        <f t="shared" si="94"/>
        <v>0</v>
      </c>
      <c r="H114" s="50">
        <v>765.25</v>
      </c>
      <c r="I114" s="50">
        <v>1016.09</v>
      </c>
      <c r="J114" s="51">
        <f t="shared" si="75"/>
        <v>250.84000000000003</v>
      </c>
      <c r="K114" s="50">
        <f t="shared" si="95"/>
        <v>1266.93</v>
      </c>
      <c r="L114" s="50"/>
      <c r="M114" s="50">
        <v>0</v>
      </c>
      <c r="N114" s="50">
        <f t="shared" si="76"/>
        <v>0</v>
      </c>
      <c r="O114" s="50">
        <f t="shared" si="77"/>
        <v>0</v>
      </c>
      <c r="P114" s="50"/>
      <c r="Q114" s="50">
        <v>0</v>
      </c>
      <c r="R114" s="50">
        <f t="shared" si="78"/>
        <v>0</v>
      </c>
      <c r="S114" s="50">
        <f t="shared" si="79"/>
        <v>0</v>
      </c>
      <c r="T114" s="50">
        <v>0</v>
      </c>
      <c r="U114" s="50">
        <v>0</v>
      </c>
      <c r="V114" s="50">
        <f t="shared" si="80"/>
        <v>0</v>
      </c>
      <c r="W114" s="50">
        <f t="shared" si="81"/>
        <v>0</v>
      </c>
      <c r="X114" s="50">
        <v>4433.47</v>
      </c>
      <c r="Y114" s="50">
        <v>4469.12</v>
      </c>
      <c r="Z114" s="51">
        <f t="shared" si="82"/>
        <v>35.649999999999636</v>
      </c>
      <c r="AA114" s="50">
        <f t="shared" si="67"/>
        <v>4504.7699999999995</v>
      </c>
      <c r="AB114" s="50">
        <v>10037.530000000001</v>
      </c>
      <c r="AC114" s="50">
        <v>7137.98</v>
      </c>
      <c r="AD114" s="51">
        <f t="shared" si="83"/>
        <v>-2899.5500000000011</v>
      </c>
      <c r="AE114" s="50">
        <f t="shared" si="68"/>
        <v>4238.4299999999985</v>
      </c>
      <c r="AF114" s="50">
        <v>0</v>
      </c>
      <c r="AG114" s="50">
        <v>0</v>
      </c>
      <c r="AH114" s="51">
        <f t="shared" si="84"/>
        <v>0</v>
      </c>
      <c r="AI114" s="50">
        <f t="shared" si="69"/>
        <v>0</v>
      </c>
      <c r="AJ114" s="50">
        <v>0</v>
      </c>
      <c r="AK114" s="50">
        <v>0</v>
      </c>
      <c r="AL114" s="51">
        <f t="shared" si="85"/>
        <v>0</v>
      </c>
      <c r="AM114" s="50">
        <f t="shared" si="70"/>
        <v>0</v>
      </c>
      <c r="AN114" s="50">
        <v>10841.01</v>
      </c>
      <c r="AO114" s="50">
        <v>12527.76</v>
      </c>
      <c r="AP114" s="51">
        <f t="shared" si="86"/>
        <v>1686.75</v>
      </c>
      <c r="AQ114" s="50">
        <f t="shared" si="71"/>
        <v>14214.51</v>
      </c>
      <c r="AR114" s="50">
        <v>7120.23</v>
      </c>
      <c r="AS114" s="50">
        <v>6711.54</v>
      </c>
      <c r="AT114" s="51">
        <f t="shared" si="87"/>
        <v>-408.6899999999996</v>
      </c>
      <c r="AU114" s="50">
        <f t="shared" si="72"/>
        <v>6302.85</v>
      </c>
      <c r="AV114" s="50">
        <v>0</v>
      </c>
      <c r="AW114" s="50">
        <v>0</v>
      </c>
      <c r="AX114" s="51">
        <f t="shared" si="88"/>
        <v>0</v>
      </c>
      <c r="AY114" s="50">
        <f t="shared" si="62"/>
        <v>0</v>
      </c>
      <c r="AZ114" s="50">
        <v>12338.32</v>
      </c>
      <c r="BA114" s="50">
        <v>13820.92</v>
      </c>
      <c r="BB114" s="51">
        <f t="shared" si="89"/>
        <v>1482.6000000000004</v>
      </c>
      <c r="BC114" s="50">
        <f t="shared" si="63"/>
        <v>15303.52</v>
      </c>
      <c r="BD114" s="50">
        <v>-37021.589999999997</v>
      </c>
      <c r="BE114" s="50">
        <v>-22895.49</v>
      </c>
      <c r="BF114" s="51">
        <f t="shared" si="90"/>
        <v>14126.099999999995</v>
      </c>
      <c r="BG114" s="50">
        <f t="shared" si="64"/>
        <v>-8769.3900000000067</v>
      </c>
      <c r="BH114" s="50">
        <v>0</v>
      </c>
      <c r="BI114" s="50">
        <v>0</v>
      </c>
      <c r="BJ114" s="51">
        <f t="shared" si="91"/>
        <v>0</v>
      </c>
      <c r="BK114" s="50">
        <f t="shared" si="65"/>
        <v>0</v>
      </c>
      <c r="BL114" s="50">
        <v>0</v>
      </c>
      <c r="BM114" s="50">
        <v>0</v>
      </c>
      <c r="BN114" s="51">
        <f t="shared" si="92"/>
        <v>0</v>
      </c>
      <c r="BO114" s="50">
        <f t="shared" si="73"/>
        <v>0</v>
      </c>
      <c r="BP114" s="50">
        <v>3619.94</v>
      </c>
      <c r="BQ114" s="50">
        <v>3623.2</v>
      </c>
      <c r="BR114" s="51">
        <f t="shared" si="93"/>
        <v>3.2599999999997635</v>
      </c>
      <c r="BS114" s="50">
        <f t="shared" si="66"/>
        <v>3626.4599999999996</v>
      </c>
    </row>
    <row r="115" spans="1:71" x14ac:dyDescent="0.2">
      <c r="A115" s="20" t="str">
        <f t="shared" si="60"/>
        <v>NOR</v>
      </c>
      <c r="B115" s="31" t="s">
        <v>116</v>
      </c>
      <c r="C115" s="20" t="str">
        <f t="shared" si="61"/>
        <v>NOR-MIDDLESEX (NORTHERN) DISTRICT ATTY</v>
      </c>
      <c r="D115" s="50">
        <v>0</v>
      </c>
      <c r="E115" s="50">
        <v>0</v>
      </c>
      <c r="F115" s="50">
        <f t="shared" si="74"/>
        <v>0</v>
      </c>
      <c r="G115" s="50">
        <f t="shared" si="94"/>
        <v>0</v>
      </c>
      <c r="H115" s="50">
        <v>690.22</v>
      </c>
      <c r="I115" s="50">
        <v>984.39</v>
      </c>
      <c r="J115" s="51">
        <f t="shared" si="75"/>
        <v>294.16999999999996</v>
      </c>
      <c r="K115" s="50">
        <f t="shared" si="95"/>
        <v>1278.56</v>
      </c>
      <c r="L115" s="50"/>
      <c r="M115" s="50">
        <v>0</v>
      </c>
      <c r="N115" s="50">
        <f t="shared" si="76"/>
        <v>0</v>
      </c>
      <c r="O115" s="50">
        <f t="shared" si="77"/>
        <v>0</v>
      </c>
      <c r="P115" s="50"/>
      <c r="Q115" s="50">
        <v>0</v>
      </c>
      <c r="R115" s="50">
        <f t="shared" si="78"/>
        <v>0</v>
      </c>
      <c r="S115" s="50">
        <f t="shared" si="79"/>
        <v>0</v>
      </c>
      <c r="T115" s="50">
        <v>0</v>
      </c>
      <c r="U115" s="50">
        <v>0</v>
      </c>
      <c r="V115" s="50">
        <f t="shared" si="80"/>
        <v>0</v>
      </c>
      <c r="W115" s="50">
        <f t="shared" si="81"/>
        <v>0</v>
      </c>
      <c r="X115" s="50">
        <v>17267.98</v>
      </c>
      <c r="Y115" s="50">
        <v>8938.2800000000007</v>
      </c>
      <c r="Z115" s="51">
        <f t="shared" si="82"/>
        <v>-8329.6999999999989</v>
      </c>
      <c r="AA115" s="50">
        <f t="shared" si="67"/>
        <v>608.58000000000175</v>
      </c>
      <c r="AB115" s="50">
        <v>17258</v>
      </c>
      <c r="AC115" s="50">
        <v>11822.28</v>
      </c>
      <c r="AD115" s="51">
        <f t="shared" si="83"/>
        <v>-5435.7199999999993</v>
      </c>
      <c r="AE115" s="50">
        <f t="shared" si="68"/>
        <v>6386.5600000000013</v>
      </c>
      <c r="AF115" s="50">
        <v>0</v>
      </c>
      <c r="AG115" s="50">
        <v>0</v>
      </c>
      <c r="AH115" s="51">
        <f t="shared" si="84"/>
        <v>0</v>
      </c>
      <c r="AI115" s="50">
        <f t="shared" si="69"/>
        <v>0</v>
      </c>
      <c r="AJ115" s="50">
        <v>0</v>
      </c>
      <c r="AK115" s="50">
        <v>0</v>
      </c>
      <c r="AL115" s="51">
        <f t="shared" si="85"/>
        <v>0</v>
      </c>
      <c r="AM115" s="50">
        <f t="shared" si="70"/>
        <v>0</v>
      </c>
      <c r="AN115" s="50">
        <v>18990.349999999999</v>
      </c>
      <c r="AO115" s="50">
        <v>20958.060000000001</v>
      </c>
      <c r="AP115" s="51">
        <f t="shared" si="86"/>
        <v>1967.7100000000028</v>
      </c>
      <c r="AQ115" s="50">
        <f t="shared" si="71"/>
        <v>22925.770000000004</v>
      </c>
      <c r="AR115" s="50">
        <v>21361.03</v>
      </c>
      <c r="AS115" s="50">
        <v>20134.97</v>
      </c>
      <c r="AT115" s="51">
        <f t="shared" si="87"/>
        <v>-1226.0599999999977</v>
      </c>
      <c r="AU115" s="50">
        <f t="shared" si="72"/>
        <v>18908.910000000003</v>
      </c>
      <c r="AV115" s="50">
        <v>0</v>
      </c>
      <c r="AW115" s="50">
        <v>0</v>
      </c>
      <c r="AX115" s="51">
        <f t="shared" si="88"/>
        <v>0</v>
      </c>
      <c r="AY115" s="50">
        <f t="shared" si="62"/>
        <v>0</v>
      </c>
      <c r="AZ115" s="50">
        <v>23436.2</v>
      </c>
      <c r="BA115" s="50">
        <v>24219.38</v>
      </c>
      <c r="BB115" s="51">
        <f t="shared" si="89"/>
        <v>783.18000000000029</v>
      </c>
      <c r="BC115" s="50">
        <f t="shared" si="63"/>
        <v>25002.560000000001</v>
      </c>
      <c r="BD115" s="50">
        <v>-26303.65</v>
      </c>
      <c r="BE115" s="50">
        <v>-14863.32</v>
      </c>
      <c r="BF115" s="51">
        <f t="shared" si="90"/>
        <v>11440.330000000002</v>
      </c>
      <c r="BG115" s="50">
        <f t="shared" si="64"/>
        <v>-3422.989999999998</v>
      </c>
      <c r="BH115" s="50">
        <v>0</v>
      </c>
      <c r="BI115" s="50">
        <v>0</v>
      </c>
      <c r="BJ115" s="51">
        <f t="shared" si="91"/>
        <v>0</v>
      </c>
      <c r="BK115" s="50">
        <f t="shared" si="65"/>
        <v>0</v>
      </c>
      <c r="BL115" s="50">
        <v>0</v>
      </c>
      <c r="BM115" s="50">
        <v>0</v>
      </c>
      <c r="BN115" s="51">
        <f t="shared" si="92"/>
        <v>0</v>
      </c>
      <c r="BO115" s="50">
        <f t="shared" si="73"/>
        <v>0</v>
      </c>
      <c r="BP115" s="50">
        <v>6767.71</v>
      </c>
      <c r="BQ115" s="50">
        <v>6292.77</v>
      </c>
      <c r="BR115" s="51">
        <f t="shared" si="93"/>
        <v>-474.9399999999996</v>
      </c>
      <c r="BS115" s="50">
        <f t="shared" si="66"/>
        <v>5817.8300000000008</v>
      </c>
    </row>
    <row r="116" spans="1:71" x14ac:dyDescent="0.2">
      <c r="A116" s="20" t="str">
        <f t="shared" si="60"/>
        <v>NSC</v>
      </c>
      <c r="B116" s="31" t="s">
        <v>117</v>
      </c>
      <c r="C116" s="20" t="str">
        <f t="shared" si="61"/>
        <v>NSC-NORTH SHORE COMM COLLEGE</v>
      </c>
      <c r="D116" s="50">
        <v>0</v>
      </c>
      <c r="E116" s="50">
        <v>0</v>
      </c>
      <c r="F116" s="50">
        <f t="shared" si="74"/>
        <v>0</v>
      </c>
      <c r="G116" s="50">
        <f t="shared" si="94"/>
        <v>0</v>
      </c>
      <c r="H116" s="50">
        <v>1693.02</v>
      </c>
      <c r="I116" s="50">
        <v>2633.86</v>
      </c>
      <c r="J116" s="51">
        <f t="shared" si="75"/>
        <v>940.84000000000015</v>
      </c>
      <c r="K116" s="50">
        <f t="shared" si="95"/>
        <v>3574.7000000000003</v>
      </c>
      <c r="L116" s="50"/>
      <c r="M116" s="50">
        <v>0</v>
      </c>
      <c r="N116" s="50">
        <f t="shared" si="76"/>
        <v>0</v>
      </c>
      <c r="O116" s="50">
        <f t="shared" si="77"/>
        <v>0</v>
      </c>
      <c r="P116" s="50"/>
      <c r="Q116" s="50">
        <v>0</v>
      </c>
      <c r="R116" s="50">
        <f t="shared" si="78"/>
        <v>0</v>
      </c>
      <c r="S116" s="50">
        <f t="shared" si="79"/>
        <v>0</v>
      </c>
      <c r="T116" s="50">
        <v>0</v>
      </c>
      <c r="U116" s="50">
        <v>0</v>
      </c>
      <c r="V116" s="50">
        <f t="shared" si="80"/>
        <v>0</v>
      </c>
      <c r="W116" s="50">
        <f t="shared" si="81"/>
        <v>0</v>
      </c>
      <c r="X116" s="50">
        <v>8866.9599999999991</v>
      </c>
      <c r="Y116" s="50">
        <v>8938.2800000000007</v>
      </c>
      <c r="Z116" s="51">
        <f t="shared" si="82"/>
        <v>71.320000000001528</v>
      </c>
      <c r="AA116" s="50">
        <f t="shared" si="67"/>
        <v>9009.6000000000022</v>
      </c>
      <c r="AB116" s="50">
        <v>20297.04</v>
      </c>
      <c r="AC116" s="50">
        <v>19775.419999999998</v>
      </c>
      <c r="AD116" s="51">
        <f t="shared" si="83"/>
        <v>-521.62000000000262</v>
      </c>
      <c r="AE116" s="50">
        <f t="shared" si="68"/>
        <v>19253.799999999996</v>
      </c>
      <c r="AF116" s="50">
        <v>0</v>
      </c>
      <c r="AG116" s="50">
        <v>0</v>
      </c>
      <c r="AH116" s="51">
        <f t="shared" si="84"/>
        <v>0</v>
      </c>
      <c r="AI116" s="50">
        <f t="shared" si="69"/>
        <v>0</v>
      </c>
      <c r="AJ116" s="50">
        <v>0</v>
      </c>
      <c r="AK116" s="50">
        <v>0</v>
      </c>
      <c r="AL116" s="51">
        <f t="shared" si="85"/>
        <v>0</v>
      </c>
      <c r="AM116" s="50">
        <f t="shared" si="70"/>
        <v>0</v>
      </c>
      <c r="AN116" s="50">
        <v>34857.269999999997</v>
      </c>
      <c r="AO116" s="50">
        <v>45868.67</v>
      </c>
      <c r="AP116" s="51">
        <f t="shared" si="86"/>
        <v>11011.400000000001</v>
      </c>
      <c r="AQ116" s="50">
        <f t="shared" si="71"/>
        <v>56880.07</v>
      </c>
      <c r="AR116" s="50">
        <v>56813.48</v>
      </c>
      <c r="AS116" s="50">
        <v>146209.60999999999</v>
      </c>
      <c r="AT116" s="51">
        <f t="shared" si="87"/>
        <v>89396.129999999976</v>
      </c>
      <c r="AU116" s="50">
        <f t="shared" si="72"/>
        <v>235605.73999999996</v>
      </c>
      <c r="AV116" s="50">
        <v>0</v>
      </c>
      <c r="AW116" s="50">
        <v>0</v>
      </c>
      <c r="AX116" s="51">
        <f t="shared" si="88"/>
        <v>0</v>
      </c>
      <c r="AY116" s="50">
        <f t="shared" si="62"/>
        <v>0</v>
      </c>
      <c r="AZ116" s="50">
        <v>106873.42</v>
      </c>
      <c r="BA116" s="50">
        <v>109191.27</v>
      </c>
      <c r="BB116" s="51">
        <f t="shared" si="89"/>
        <v>2317.8500000000058</v>
      </c>
      <c r="BC116" s="50">
        <f t="shared" si="63"/>
        <v>111509.12000000001</v>
      </c>
      <c r="BD116" s="50">
        <v>1025.75</v>
      </c>
      <c r="BE116" s="50">
        <v>2913.74</v>
      </c>
      <c r="BF116" s="51">
        <f t="shared" si="90"/>
        <v>1887.9899999999998</v>
      </c>
      <c r="BG116" s="50">
        <f t="shared" si="64"/>
        <v>4801.7299999999996</v>
      </c>
      <c r="BH116" s="50">
        <v>0</v>
      </c>
      <c r="BI116" s="50">
        <v>0</v>
      </c>
      <c r="BJ116" s="51">
        <f t="shared" si="91"/>
        <v>0</v>
      </c>
      <c r="BK116" s="50">
        <f t="shared" si="65"/>
        <v>0</v>
      </c>
      <c r="BL116" s="50">
        <v>0</v>
      </c>
      <c r="BM116" s="50">
        <v>0</v>
      </c>
      <c r="BN116" s="51">
        <f t="shared" si="92"/>
        <v>0</v>
      </c>
      <c r="BO116" s="50">
        <f t="shared" si="73"/>
        <v>0</v>
      </c>
      <c r="BP116" s="50">
        <v>27642.34</v>
      </c>
      <c r="BQ116" s="50">
        <v>26655.17</v>
      </c>
      <c r="BR116" s="51">
        <f t="shared" si="93"/>
        <v>-987.17000000000189</v>
      </c>
      <c r="BS116" s="50">
        <f t="shared" si="66"/>
        <v>25667.999999999996</v>
      </c>
    </row>
    <row r="117" spans="1:71" x14ac:dyDescent="0.2">
      <c r="A117" s="20" t="str">
        <f t="shared" si="60"/>
        <v>NSD</v>
      </c>
      <c r="B117" s="31" t="s">
        <v>203</v>
      </c>
      <c r="C117" s="20" t="str">
        <f t="shared" si="61"/>
        <v>NSD-SHERIFF DEPT NANTUCKET</v>
      </c>
      <c r="D117" s="50">
        <v>0</v>
      </c>
      <c r="E117" s="50">
        <v>0</v>
      </c>
      <c r="F117" s="50">
        <f t="shared" si="74"/>
        <v>0</v>
      </c>
      <c r="G117" s="50">
        <f t="shared" si="94"/>
        <v>0</v>
      </c>
      <c r="H117" s="50">
        <v>140.26</v>
      </c>
      <c r="I117" s="50">
        <v>196.15</v>
      </c>
      <c r="J117" s="51">
        <f t="shared" si="75"/>
        <v>55.890000000000015</v>
      </c>
      <c r="K117" s="50">
        <f t="shared" si="95"/>
        <v>252.04000000000002</v>
      </c>
      <c r="L117" s="50"/>
      <c r="M117" s="50">
        <v>0</v>
      </c>
      <c r="N117" s="50">
        <f t="shared" si="76"/>
        <v>0</v>
      </c>
      <c r="O117" s="50">
        <f t="shared" si="77"/>
        <v>0</v>
      </c>
      <c r="P117" s="50"/>
      <c r="Q117" s="50">
        <v>0</v>
      </c>
      <c r="R117" s="50">
        <f t="shared" si="78"/>
        <v>0</v>
      </c>
      <c r="S117" s="50">
        <f t="shared" si="79"/>
        <v>0</v>
      </c>
      <c r="T117" s="50">
        <v>0</v>
      </c>
      <c r="U117" s="50">
        <v>0</v>
      </c>
      <c r="V117" s="50">
        <f t="shared" si="80"/>
        <v>0</v>
      </c>
      <c r="W117" s="50">
        <f t="shared" si="81"/>
        <v>0</v>
      </c>
      <c r="X117" s="50">
        <v>0</v>
      </c>
      <c r="Y117" s="50">
        <v>0</v>
      </c>
      <c r="Z117" s="51">
        <f t="shared" si="82"/>
        <v>0</v>
      </c>
      <c r="AA117" s="50">
        <f t="shared" si="67"/>
        <v>0</v>
      </c>
      <c r="AB117" s="50">
        <v>394.23</v>
      </c>
      <c r="AC117" s="50">
        <v>281.51</v>
      </c>
      <c r="AD117" s="51">
        <f t="shared" si="83"/>
        <v>-112.72000000000003</v>
      </c>
      <c r="AE117" s="50">
        <f t="shared" si="68"/>
        <v>168.78999999999996</v>
      </c>
      <c r="AF117" s="50">
        <v>0</v>
      </c>
      <c r="AG117" s="50">
        <v>0</v>
      </c>
      <c r="AH117" s="51">
        <f t="shared" si="84"/>
        <v>0</v>
      </c>
      <c r="AI117" s="50">
        <f t="shared" si="69"/>
        <v>0</v>
      </c>
      <c r="AJ117" s="50">
        <v>0</v>
      </c>
      <c r="AK117" s="50">
        <v>0</v>
      </c>
      <c r="AL117" s="51">
        <f t="shared" si="85"/>
        <v>0</v>
      </c>
      <c r="AM117" s="50">
        <f t="shared" si="70"/>
        <v>0</v>
      </c>
      <c r="AN117" s="50">
        <v>435.72</v>
      </c>
      <c r="AO117" s="50">
        <v>510.36</v>
      </c>
      <c r="AP117" s="51">
        <f t="shared" si="86"/>
        <v>74.639999999999986</v>
      </c>
      <c r="AQ117" s="50">
        <f t="shared" si="71"/>
        <v>585</v>
      </c>
      <c r="AR117" s="50">
        <v>7120.23</v>
      </c>
      <c r="AS117" s="50">
        <v>6711.54</v>
      </c>
      <c r="AT117" s="51">
        <f t="shared" si="87"/>
        <v>-408.6899999999996</v>
      </c>
      <c r="AU117" s="50">
        <f t="shared" si="72"/>
        <v>6302.85</v>
      </c>
      <c r="AV117" s="50">
        <v>0</v>
      </c>
      <c r="AW117" s="50">
        <v>0</v>
      </c>
      <c r="AX117" s="51">
        <f t="shared" si="88"/>
        <v>0</v>
      </c>
      <c r="AY117" s="50">
        <f t="shared" si="62"/>
        <v>0</v>
      </c>
      <c r="AZ117" s="50">
        <v>547.82000000000005</v>
      </c>
      <c r="BA117" s="50">
        <v>648.41</v>
      </c>
      <c r="BB117" s="51">
        <f t="shared" si="89"/>
        <v>100.58999999999992</v>
      </c>
      <c r="BC117" s="50">
        <f t="shared" si="63"/>
        <v>748.99999999999989</v>
      </c>
      <c r="BD117" s="50">
        <v>-15287.83</v>
      </c>
      <c r="BE117" s="50">
        <v>-13815.57</v>
      </c>
      <c r="BF117" s="51">
        <f t="shared" si="90"/>
        <v>1472.2600000000002</v>
      </c>
      <c r="BG117" s="50">
        <f t="shared" si="64"/>
        <v>-12343.31</v>
      </c>
      <c r="BH117" s="50">
        <v>0</v>
      </c>
      <c r="BI117" s="50">
        <v>0</v>
      </c>
      <c r="BJ117" s="51">
        <f t="shared" si="91"/>
        <v>0</v>
      </c>
      <c r="BK117" s="50">
        <f t="shared" si="65"/>
        <v>0</v>
      </c>
      <c r="BL117" s="50">
        <v>0</v>
      </c>
      <c r="BM117" s="50">
        <v>0</v>
      </c>
      <c r="BN117" s="51">
        <f t="shared" si="92"/>
        <v>0</v>
      </c>
      <c r="BO117" s="50">
        <f t="shared" si="73"/>
        <v>0</v>
      </c>
      <c r="BP117" s="50">
        <v>157.5</v>
      </c>
      <c r="BQ117" s="50">
        <v>165.44</v>
      </c>
      <c r="BR117" s="51">
        <f t="shared" si="93"/>
        <v>7.9399999999999977</v>
      </c>
      <c r="BS117" s="50">
        <f t="shared" si="66"/>
        <v>173.38</v>
      </c>
    </row>
    <row r="118" spans="1:71" x14ac:dyDescent="0.2">
      <c r="A118" s="20" t="str">
        <f t="shared" si="60"/>
        <v>NWD</v>
      </c>
      <c r="B118" s="31" t="s">
        <v>118</v>
      </c>
      <c r="C118" s="20" t="str">
        <f t="shared" si="61"/>
        <v>NWD-NORTHWESTERN DISTRICT ATTY</v>
      </c>
      <c r="D118" s="50">
        <v>0</v>
      </c>
      <c r="E118" s="50">
        <v>0</v>
      </c>
      <c r="F118" s="50">
        <f t="shared" si="74"/>
        <v>0</v>
      </c>
      <c r="G118" s="50">
        <f t="shared" si="94"/>
        <v>0</v>
      </c>
      <c r="H118" s="50">
        <v>649.44000000000005</v>
      </c>
      <c r="I118" s="50">
        <v>1037.93</v>
      </c>
      <c r="J118" s="51">
        <f t="shared" si="75"/>
        <v>388.49</v>
      </c>
      <c r="K118" s="50">
        <f t="shared" si="95"/>
        <v>1426.42</v>
      </c>
      <c r="L118" s="50"/>
      <c r="M118" s="50">
        <v>0</v>
      </c>
      <c r="N118" s="50">
        <f t="shared" si="76"/>
        <v>0</v>
      </c>
      <c r="O118" s="50">
        <f t="shared" si="77"/>
        <v>0</v>
      </c>
      <c r="P118" s="50"/>
      <c r="Q118" s="50">
        <v>0</v>
      </c>
      <c r="R118" s="50">
        <f t="shared" si="78"/>
        <v>0</v>
      </c>
      <c r="S118" s="50">
        <f t="shared" si="79"/>
        <v>0</v>
      </c>
      <c r="T118" s="50">
        <v>0</v>
      </c>
      <c r="U118" s="50">
        <v>0</v>
      </c>
      <c r="V118" s="50">
        <f t="shared" si="80"/>
        <v>0</v>
      </c>
      <c r="W118" s="50">
        <f t="shared" si="81"/>
        <v>0</v>
      </c>
      <c r="X118" s="50">
        <v>0</v>
      </c>
      <c r="Y118" s="50">
        <v>4469.12</v>
      </c>
      <c r="Z118" s="51">
        <f t="shared" si="82"/>
        <v>4469.12</v>
      </c>
      <c r="AA118" s="50">
        <f t="shared" si="67"/>
        <v>8938.24</v>
      </c>
      <c r="AB118" s="50">
        <v>6242.46</v>
      </c>
      <c r="AC118" s="50">
        <v>4830.8</v>
      </c>
      <c r="AD118" s="51">
        <f t="shared" si="83"/>
        <v>-1411.6599999999999</v>
      </c>
      <c r="AE118" s="50">
        <f t="shared" si="68"/>
        <v>3419.1400000000003</v>
      </c>
      <c r="AF118" s="50">
        <v>0</v>
      </c>
      <c r="AG118" s="50">
        <v>0</v>
      </c>
      <c r="AH118" s="51">
        <f t="shared" si="84"/>
        <v>0</v>
      </c>
      <c r="AI118" s="50">
        <f t="shared" si="69"/>
        <v>0</v>
      </c>
      <c r="AJ118" s="50">
        <v>0</v>
      </c>
      <c r="AK118" s="50">
        <v>0</v>
      </c>
      <c r="AL118" s="51">
        <f t="shared" si="85"/>
        <v>0</v>
      </c>
      <c r="AM118" s="50">
        <f t="shared" si="70"/>
        <v>0</v>
      </c>
      <c r="AN118" s="50">
        <v>6864.34</v>
      </c>
      <c r="AO118" s="50">
        <v>8501.17</v>
      </c>
      <c r="AP118" s="51">
        <f t="shared" si="86"/>
        <v>1636.83</v>
      </c>
      <c r="AQ118" s="50">
        <f t="shared" si="71"/>
        <v>10138</v>
      </c>
      <c r="AR118" s="50">
        <v>14240.61</v>
      </c>
      <c r="AS118" s="50">
        <v>13423.27</v>
      </c>
      <c r="AT118" s="51">
        <f t="shared" si="87"/>
        <v>-817.34000000000015</v>
      </c>
      <c r="AU118" s="50">
        <f t="shared" si="72"/>
        <v>12605.93</v>
      </c>
      <c r="AV118" s="50">
        <v>0</v>
      </c>
      <c r="AW118" s="50">
        <v>0</v>
      </c>
      <c r="AX118" s="51">
        <f t="shared" si="88"/>
        <v>0</v>
      </c>
      <c r="AY118" s="50">
        <f t="shared" si="62"/>
        <v>0</v>
      </c>
      <c r="AZ118" s="50">
        <v>8447.7999999999993</v>
      </c>
      <c r="BA118" s="50">
        <v>9498.33</v>
      </c>
      <c r="BB118" s="51">
        <f t="shared" si="89"/>
        <v>1050.5300000000007</v>
      </c>
      <c r="BC118" s="50">
        <f t="shared" si="63"/>
        <v>10548.86</v>
      </c>
      <c r="BD118" s="50">
        <v>-9594.24</v>
      </c>
      <c r="BE118" s="50">
        <v>-10016.469999999999</v>
      </c>
      <c r="BF118" s="51">
        <f t="shared" si="90"/>
        <v>-422.22999999999956</v>
      </c>
      <c r="BG118" s="50">
        <f t="shared" si="64"/>
        <v>-10438.699999999999</v>
      </c>
      <c r="BH118" s="50">
        <v>0</v>
      </c>
      <c r="BI118" s="50">
        <v>0</v>
      </c>
      <c r="BJ118" s="51">
        <f t="shared" si="91"/>
        <v>0</v>
      </c>
      <c r="BK118" s="50">
        <f t="shared" si="65"/>
        <v>0</v>
      </c>
      <c r="BL118" s="50">
        <v>0</v>
      </c>
      <c r="BM118" s="50">
        <v>0</v>
      </c>
      <c r="BN118" s="51">
        <f t="shared" si="92"/>
        <v>0</v>
      </c>
      <c r="BO118" s="50">
        <f t="shared" si="73"/>
        <v>0</v>
      </c>
      <c r="BP118" s="50">
        <v>2440.63</v>
      </c>
      <c r="BQ118" s="50">
        <v>2483.8000000000002</v>
      </c>
      <c r="BR118" s="51">
        <f t="shared" si="93"/>
        <v>43.170000000000073</v>
      </c>
      <c r="BS118" s="50">
        <f t="shared" si="66"/>
        <v>2526.9700000000003</v>
      </c>
    </row>
    <row r="119" spans="1:71" x14ac:dyDescent="0.2">
      <c r="A119" s="20" t="s">
        <v>234</v>
      </c>
      <c r="B119" s="31" t="s">
        <v>235</v>
      </c>
      <c r="C119" s="20" t="str">
        <f t="shared" si="61"/>
        <v>OCA-OFFICE OF CHILD ADVOCATE</v>
      </c>
      <c r="D119" s="50">
        <v>0</v>
      </c>
      <c r="E119" s="50">
        <v>10486.72</v>
      </c>
      <c r="F119" s="50">
        <f t="shared" si="74"/>
        <v>10486.72</v>
      </c>
      <c r="G119" s="50">
        <f>E119+F119</f>
        <v>20973.439999999999</v>
      </c>
      <c r="H119" s="50">
        <v>82.09</v>
      </c>
      <c r="I119" s="50">
        <v>151.91</v>
      </c>
      <c r="J119" s="51">
        <f t="shared" si="75"/>
        <v>69.819999999999993</v>
      </c>
      <c r="K119" s="50">
        <f>I119+J119</f>
        <v>221.73</v>
      </c>
      <c r="L119" s="50"/>
      <c r="M119" s="50">
        <v>0</v>
      </c>
      <c r="N119" s="50">
        <f t="shared" si="76"/>
        <v>0</v>
      </c>
      <c r="O119" s="50">
        <f t="shared" si="77"/>
        <v>0</v>
      </c>
      <c r="P119" s="50"/>
      <c r="Q119" s="50">
        <v>0</v>
      </c>
      <c r="R119" s="50">
        <f t="shared" si="78"/>
        <v>0</v>
      </c>
      <c r="S119" s="50">
        <f t="shared" si="79"/>
        <v>0</v>
      </c>
      <c r="T119" s="50">
        <v>0</v>
      </c>
      <c r="U119" s="50">
        <v>0</v>
      </c>
      <c r="V119" s="50">
        <f t="shared" si="80"/>
        <v>0</v>
      </c>
      <c r="W119" s="50">
        <f t="shared" si="81"/>
        <v>0</v>
      </c>
      <c r="X119" s="50">
        <v>0</v>
      </c>
      <c r="Y119" s="50">
        <v>0</v>
      </c>
      <c r="Z119" s="51">
        <f t="shared" si="82"/>
        <v>0</v>
      </c>
      <c r="AA119" s="50">
        <f t="shared" si="67"/>
        <v>0</v>
      </c>
      <c r="AB119" s="50">
        <v>1358.28</v>
      </c>
      <c r="AC119" s="50">
        <v>2050.19</v>
      </c>
      <c r="AD119" s="51">
        <f t="shared" si="83"/>
        <v>691.91000000000008</v>
      </c>
      <c r="AE119" s="50">
        <f t="shared" si="68"/>
        <v>2742.1000000000004</v>
      </c>
      <c r="AF119" s="50">
        <v>0</v>
      </c>
      <c r="AG119" s="50">
        <v>0</v>
      </c>
      <c r="AH119" s="51">
        <f t="shared" si="84"/>
        <v>0</v>
      </c>
      <c r="AI119" s="50">
        <f t="shared" si="69"/>
        <v>0</v>
      </c>
      <c r="AJ119" s="50">
        <v>0</v>
      </c>
      <c r="AK119" s="50">
        <v>0</v>
      </c>
      <c r="AL119" s="51">
        <f t="shared" si="85"/>
        <v>0</v>
      </c>
      <c r="AM119" s="50">
        <f t="shared" si="70"/>
        <v>0</v>
      </c>
      <c r="AN119" s="50">
        <v>1387.85</v>
      </c>
      <c r="AO119" s="50">
        <v>3256.85</v>
      </c>
      <c r="AP119" s="51">
        <f t="shared" si="86"/>
        <v>1869</v>
      </c>
      <c r="AQ119" s="50">
        <f t="shared" si="71"/>
        <v>5125.8500000000004</v>
      </c>
      <c r="AR119" s="50">
        <v>0</v>
      </c>
      <c r="AS119" s="50">
        <v>61062.42</v>
      </c>
      <c r="AT119" s="51">
        <f t="shared" si="87"/>
        <v>61062.42</v>
      </c>
      <c r="AU119" s="50">
        <f t="shared" si="72"/>
        <v>122124.84</v>
      </c>
      <c r="AV119" s="50">
        <v>0</v>
      </c>
      <c r="AW119" s="50">
        <v>0</v>
      </c>
      <c r="AX119" s="51">
        <f t="shared" si="88"/>
        <v>0</v>
      </c>
      <c r="AY119" s="50">
        <f t="shared" si="62"/>
        <v>0</v>
      </c>
      <c r="AZ119" s="50">
        <v>1168.6400000000001</v>
      </c>
      <c r="BA119" s="50">
        <v>1801.21</v>
      </c>
      <c r="BB119" s="51">
        <f t="shared" si="89"/>
        <v>632.56999999999994</v>
      </c>
      <c r="BC119" s="50">
        <f t="shared" si="63"/>
        <v>2433.7799999999997</v>
      </c>
      <c r="BD119" s="50">
        <v>-5294.69</v>
      </c>
      <c r="BE119" s="50">
        <v>-3724.67</v>
      </c>
      <c r="BF119" s="51">
        <f t="shared" si="90"/>
        <v>1570.0199999999995</v>
      </c>
      <c r="BG119" s="50">
        <f t="shared" si="64"/>
        <v>-2154.6500000000005</v>
      </c>
      <c r="BH119" s="50">
        <v>0</v>
      </c>
      <c r="BI119" s="50">
        <v>8122.09</v>
      </c>
      <c r="BJ119" s="51">
        <f t="shared" si="91"/>
        <v>8122.09</v>
      </c>
      <c r="BK119" s="50">
        <f t="shared" si="65"/>
        <v>16244.18</v>
      </c>
      <c r="BL119" s="50">
        <v>0</v>
      </c>
      <c r="BM119" s="50">
        <v>0</v>
      </c>
      <c r="BN119" s="51">
        <f t="shared" si="92"/>
        <v>0</v>
      </c>
      <c r="BO119" s="50">
        <f t="shared" si="73"/>
        <v>0</v>
      </c>
      <c r="BP119" s="50">
        <v>367.12</v>
      </c>
      <c r="BQ119" s="50">
        <v>564.44000000000005</v>
      </c>
      <c r="BR119" s="51">
        <f t="shared" si="93"/>
        <v>197.32000000000005</v>
      </c>
      <c r="BS119" s="50">
        <f t="shared" si="66"/>
        <v>761.7600000000001</v>
      </c>
    </row>
    <row r="120" spans="1:71" x14ac:dyDescent="0.2">
      <c r="A120" s="20" t="str">
        <f t="shared" si="60"/>
        <v>OCD</v>
      </c>
      <c r="B120" s="31" t="s">
        <v>119</v>
      </c>
      <c r="C120" s="20" t="str">
        <f t="shared" si="61"/>
        <v>OCD- HOUSING &amp; COMM DEV</v>
      </c>
      <c r="D120" s="50">
        <v>0</v>
      </c>
      <c r="E120" s="50">
        <v>0</v>
      </c>
      <c r="F120" s="50">
        <f t="shared" si="74"/>
        <v>0</v>
      </c>
      <c r="G120" s="50">
        <f t="shared" si="94"/>
        <v>0</v>
      </c>
      <c r="H120" s="50">
        <v>12984.67</v>
      </c>
      <c r="I120" s="50">
        <v>17788.96</v>
      </c>
      <c r="J120" s="51">
        <f t="shared" si="75"/>
        <v>4804.2899999999991</v>
      </c>
      <c r="K120" s="50">
        <f t="shared" si="95"/>
        <v>22593.25</v>
      </c>
      <c r="L120" s="50"/>
      <c r="M120" s="50">
        <v>0</v>
      </c>
      <c r="N120" s="50">
        <f t="shared" si="76"/>
        <v>0</v>
      </c>
      <c r="O120" s="50">
        <f t="shared" si="77"/>
        <v>0</v>
      </c>
      <c r="P120" s="50"/>
      <c r="Q120" s="50">
        <v>0</v>
      </c>
      <c r="R120" s="50">
        <f t="shared" si="78"/>
        <v>0</v>
      </c>
      <c r="S120" s="50">
        <f t="shared" si="79"/>
        <v>0</v>
      </c>
      <c r="T120" s="50">
        <v>0</v>
      </c>
      <c r="U120" s="50">
        <v>0</v>
      </c>
      <c r="V120" s="50">
        <f t="shared" si="80"/>
        <v>0</v>
      </c>
      <c r="W120" s="50">
        <f t="shared" si="81"/>
        <v>0</v>
      </c>
      <c r="X120" s="50">
        <v>70939.759999999995</v>
      </c>
      <c r="Y120" s="50">
        <v>94985.01</v>
      </c>
      <c r="Z120" s="51">
        <f t="shared" si="82"/>
        <v>24045.25</v>
      </c>
      <c r="AA120" s="50">
        <f t="shared" si="67"/>
        <v>119030.26</v>
      </c>
      <c r="AB120" s="50">
        <v>196031.56</v>
      </c>
      <c r="AC120" s="50">
        <v>183911.3</v>
      </c>
      <c r="AD120" s="51">
        <f t="shared" si="83"/>
        <v>-12120.260000000009</v>
      </c>
      <c r="AE120" s="50">
        <f t="shared" si="68"/>
        <v>171791.03999999998</v>
      </c>
      <c r="AF120" s="50">
        <v>0</v>
      </c>
      <c r="AG120" s="50">
        <v>0</v>
      </c>
      <c r="AH120" s="51">
        <f t="shared" si="84"/>
        <v>0</v>
      </c>
      <c r="AI120" s="50">
        <f t="shared" si="69"/>
        <v>0</v>
      </c>
      <c r="AJ120" s="50">
        <v>443.85</v>
      </c>
      <c r="AK120" s="50">
        <v>734.6</v>
      </c>
      <c r="AL120" s="51">
        <f t="shared" si="85"/>
        <v>290.75</v>
      </c>
      <c r="AM120" s="50">
        <f t="shared" si="70"/>
        <v>1025.3499999999999</v>
      </c>
      <c r="AN120" s="50">
        <v>178270.52</v>
      </c>
      <c r="AO120" s="50">
        <v>272453.58</v>
      </c>
      <c r="AP120" s="51">
        <f t="shared" si="86"/>
        <v>94183.060000000027</v>
      </c>
      <c r="AQ120" s="50">
        <f t="shared" si="71"/>
        <v>366636.64</v>
      </c>
      <c r="AR120" s="50">
        <v>0</v>
      </c>
      <c r="AS120" s="50">
        <v>0</v>
      </c>
      <c r="AT120" s="51">
        <f t="shared" si="87"/>
        <v>0</v>
      </c>
      <c r="AU120" s="50">
        <f t="shared" si="72"/>
        <v>0</v>
      </c>
      <c r="AV120" s="50">
        <v>0</v>
      </c>
      <c r="AW120" s="50">
        <v>0</v>
      </c>
      <c r="AX120" s="51">
        <f t="shared" si="88"/>
        <v>0</v>
      </c>
      <c r="AY120" s="50">
        <f t="shared" ref="AY120:AY171" si="104">AW120+AX120</f>
        <v>0</v>
      </c>
      <c r="AZ120" s="50">
        <v>42210.11</v>
      </c>
      <c r="BA120" s="50">
        <v>68950.45</v>
      </c>
      <c r="BB120" s="51">
        <f t="shared" si="89"/>
        <v>26740.339999999997</v>
      </c>
      <c r="BC120" s="50">
        <f t="shared" ref="BC120:BC171" si="105">BA120+BB120</f>
        <v>95690.79</v>
      </c>
      <c r="BD120" s="50">
        <v>-7768.28</v>
      </c>
      <c r="BE120" s="50">
        <v>-33191.15</v>
      </c>
      <c r="BF120" s="51">
        <f t="shared" si="90"/>
        <v>-25422.870000000003</v>
      </c>
      <c r="BG120" s="50">
        <f t="shared" ref="BG120:BG171" si="106">BE120+BF120</f>
        <v>-58614.020000000004</v>
      </c>
      <c r="BH120" s="50">
        <v>0</v>
      </c>
      <c r="BI120" s="50">
        <v>0</v>
      </c>
      <c r="BJ120" s="51">
        <f t="shared" si="91"/>
        <v>0</v>
      </c>
      <c r="BK120" s="50">
        <f t="shared" ref="BK120:BK171" si="107">BI120+BJ120</f>
        <v>0</v>
      </c>
      <c r="BL120" s="50">
        <v>34778.239999999998</v>
      </c>
      <c r="BM120" s="50">
        <v>194866.36</v>
      </c>
      <c r="BN120" s="51">
        <f t="shared" si="92"/>
        <v>160088.12</v>
      </c>
      <c r="BO120" s="50">
        <f t="shared" si="73"/>
        <v>354954.48</v>
      </c>
      <c r="BP120" s="50">
        <v>87791.53</v>
      </c>
      <c r="BQ120" s="50">
        <v>97671.78</v>
      </c>
      <c r="BR120" s="51">
        <f t="shared" si="93"/>
        <v>9880.25</v>
      </c>
      <c r="BS120" s="50">
        <f t="shared" ref="BS120:BS171" si="108">BQ120+BR120</f>
        <v>107552.03</v>
      </c>
    </row>
    <row r="121" spans="1:71" x14ac:dyDescent="0.2">
      <c r="A121" s="20" t="str">
        <f t="shared" si="60"/>
        <v>OHA</v>
      </c>
      <c r="B121" s="31" t="s">
        <v>120</v>
      </c>
      <c r="C121" s="20" t="str">
        <f t="shared" si="61"/>
        <v>OHA-MASS OFC ON DISABILITY</v>
      </c>
      <c r="D121" s="50">
        <v>12561.57</v>
      </c>
      <c r="E121" s="50">
        <v>14529.97</v>
      </c>
      <c r="F121" s="50">
        <f t="shared" si="74"/>
        <v>1968.3999999999996</v>
      </c>
      <c r="G121" s="50">
        <f t="shared" si="94"/>
        <v>16498.37</v>
      </c>
      <c r="H121" s="50">
        <v>222.35</v>
      </c>
      <c r="I121" s="50">
        <v>275.41000000000003</v>
      </c>
      <c r="J121" s="51">
        <f t="shared" si="75"/>
        <v>53.060000000000031</v>
      </c>
      <c r="K121" s="50">
        <f t="shared" si="95"/>
        <v>328.47</v>
      </c>
      <c r="L121" s="50"/>
      <c r="M121" s="50">
        <v>0</v>
      </c>
      <c r="N121" s="50">
        <f t="shared" si="76"/>
        <v>0</v>
      </c>
      <c r="O121" s="50">
        <f t="shared" si="77"/>
        <v>0</v>
      </c>
      <c r="P121" s="50"/>
      <c r="Q121" s="50">
        <v>0</v>
      </c>
      <c r="R121" s="50">
        <f t="shared" si="78"/>
        <v>0</v>
      </c>
      <c r="S121" s="50">
        <f t="shared" si="79"/>
        <v>0</v>
      </c>
      <c r="T121" s="50">
        <v>0</v>
      </c>
      <c r="U121" s="50">
        <v>0</v>
      </c>
      <c r="V121" s="50">
        <f t="shared" si="80"/>
        <v>0</v>
      </c>
      <c r="W121" s="50">
        <f t="shared" si="81"/>
        <v>0</v>
      </c>
      <c r="X121" s="50">
        <v>4433.47</v>
      </c>
      <c r="Y121" s="50">
        <v>4469.12</v>
      </c>
      <c r="Z121" s="51">
        <f t="shared" si="82"/>
        <v>35.649999999999636</v>
      </c>
      <c r="AA121" s="50">
        <f t="shared" si="67"/>
        <v>4504.7699999999995</v>
      </c>
      <c r="AB121" s="50">
        <v>3157.08</v>
      </c>
      <c r="AC121" s="50">
        <v>2777.11</v>
      </c>
      <c r="AD121" s="51">
        <f t="shared" si="83"/>
        <v>-379.9699999999998</v>
      </c>
      <c r="AE121" s="50">
        <f t="shared" si="68"/>
        <v>2397.1400000000003</v>
      </c>
      <c r="AF121" s="50">
        <v>0</v>
      </c>
      <c r="AG121" s="50">
        <v>0</v>
      </c>
      <c r="AH121" s="51">
        <f t="shared" si="84"/>
        <v>0</v>
      </c>
      <c r="AI121" s="50">
        <f t="shared" si="69"/>
        <v>0</v>
      </c>
      <c r="AJ121" s="50">
        <v>18.88</v>
      </c>
      <c r="AK121" s="50">
        <v>23.08</v>
      </c>
      <c r="AL121" s="51">
        <f t="shared" si="85"/>
        <v>4.1999999999999993</v>
      </c>
      <c r="AM121" s="50">
        <f t="shared" si="70"/>
        <v>27.279999999999998</v>
      </c>
      <c r="AN121" s="50">
        <v>976.99</v>
      </c>
      <c r="AO121" s="50">
        <v>1225.01</v>
      </c>
      <c r="AP121" s="51">
        <f t="shared" si="86"/>
        <v>248.01999999999998</v>
      </c>
      <c r="AQ121" s="50">
        <f t="shared" si="71"/>
        <v>1473.03</v>
      </c>
      <c r="AR121" s="50">
        <v>46951.88</v>
      </c>
      <c r="AS121" s="50">
        <v>84605.73</v>
      </c>
      <c r="AT121" s="51">
        <f t="shared" si="87"/>
        <v>37653.85</v>
      </c>
      <c r="AU121" s="50">
        <f t="shared" si="72"/>
        <v>122259.57999999999</v>
      </c>
      <c r="AV121" s="50">
        <v>0</v>
      </c>
      <c r="AW121" s="50">
        <v>0</v>
      </c>
      <c r="AX121" s="51">
        <f t="shared" si="88"/>
        <v>0</v>
      </c>
      <c r="AY121" s="50">
        <f t="shared" si="104"/>
        <v>0</v>
      </c>
      <c r="AZ121" s="50">
        <v>1883.53</v>
      </c>
      <c r="BA121" s="50">
        <v>2776.12</v>
      </c>
      <c r="BB121" s="51">
        <f t="shared" si="89"/>
        <v>892.58999999999992</v>
      </c>
      <c r="BC121" s="50">
        <f t="shared" si="105"/>
        <v>3668.71</v>
      </c>
      <c r="BD121" s="50">
        <v>-5603.92</v>
      </c>
      <c r="BE121" s="50">
        <v>-7293.67</v>
      </c>
      <c r="BF121" s="51">
        <f t="shared" si="90"/>
        <v>-1689.75</v>
      </c>
      <c r="BG121" s="50">
        <f t="shared" si="106"/>
        <v>-8983.42</v>
      </c>
      <c r="BH121" s="50">
        <v>10122.43</v>
      </c>
      <c r="BI121" s="50">
        <v>11253.48</v>
      </c>
      <c r="BJ121" s="51">
        <f t="shared" si="91"/>
        <v>1131.0499999999993</v>
      </c>
      <c r="BK121" s="50">
        <f t="shared" si="107"/>
        <v>12384.529999999999</v>
      </c>
      <c r="BL121" s="50">
        <v>0.66</v>
      </c>
      <c r="BM121" s="50">
        <v>3.69</v>
      </c>
      <c r="BN121" s="51">
        <f t="shared" si="92"/>
        <v>3.03</v>
      </c>
      <c r="BO121" s="50">
        <f t="shared" si="73"/>
        <v>6.72</v>
      </c>
      <c r="BP121" s="50">
        <v>1054.7</v>
      </c>
      <c r="BQ121" s="50">
        <v>1013.25</v>
      </c>
      <c r="BR121" s="51">
        <f t="shared" si="93"/>
        <v>-41.450000000000045</v>
      </c>
      <c r="BS121" s="50">
        <f t="shared" si="108"/>
        <v>971.8</v>
      </c>
    </row>
    <row r="122" spans="1:71" x14ac:dyDescent="0.2">
      <c r="A122" s="20" t="str">
        <f t="shared" ref="A122:A171" si="109">LEFT(B122,3)</f>
        <v>ORI</v>
      </c>
      <c r="B122" s="31" t="s">
        <v>121</v>
      </c>
      <c r="C122" s="20" t="str">
        <f t="shared" si="61"/>
        <v>ORI-OFC FOR REFUGEES AND IMMIGRANTS</v>
      </c>
      <c r="D122" s="50">
        <v>0</v>
      </c>
      <c r="E122" s="50">
        <v>0</v>
      </c>
      <c r="F122" s="50">
        <f t="shared" si="74"/>
        <v>0</v>
      </c>
      <c r="G122" s="50">
        <f t="shared" si="94"/>
        <v>0</v>
      </c>
      <c r="H122" s="50">
        <v>4823.74</v>
      </c>
      <c r="I122" s="50">
        <v>30172.7</v>
      </c>
      <c r="J122" s="51">
        <f t="shared" si="75"/>
        <v>25348.959999999999</v>
      </c>
      <c r="K122" s="50">
        <f t="shared" si="95"/>
        <v>55521.66</v>
      </c>
      <c r="L122" s="50"/>
      <c r="M122" s="50">
        <v>0</v>
      </c>
      <c r="N122" s="50">
        <f t="shared" si="76"/>
        <v>0</v>
      </c>
      <c r="O122" s="50">
        <f t="shared" si="77"/>
        <v>0</v>
      </c>
      <c r="P122" s="50"/>
      <c r="Q122" s="50">
        <v>0</v>
      </c>
      <c r="R122" s="50">
        <f t="shared" si="78"/>
        <v>0</v>
      </c>
      <c r="S122" s="50">
        <f t="shared" si="79"/>
        <v>0</v>
      </c>
      <c r="T122" s="50">
        <v>0</v>
      </c>
      <c r="U122" s="50">
        <v>0</v>
      </c>
      <c r="V122" s="50">
        <f t="shared" si="80"/>
        <v>0</v>
      </c>
      <c r="W122" s="50">
        <f t="shared" si="81"/>
        <v>0</v>
      </c>
      <c r="X122" s="50">
        <v>0</v>
      </c>
      <c r="Y122" s="50">
        <v>0</v>
      </c>
      <c r="Z122" s="51">
        <f t="shared" si="82"/>
        <v>0</v>
      </c>
      <c r="AA122" s="50">
        <f t="shared" ref="AA122:AA171" si="110">Y122+Z122</f>
        <v>0</v>
      </c>
      <c r="AB122" s="50">
        <v>4012.34</v>
      </c>
      <c r="AC122" s="50">
        <v>11677.74</v>
      </c>
      <c r="AD122" s="51">
        <f t="shared" si="83"/>
        <v>7665.4</v>
      </c>
      <c r="AE122" s="50">
        <f t="shared" ref="AE122:AE171" si="111">AC122+AD122</f>
        <v>19343.14</v>
      </c>
      <c r="AF122" s="50">
        <v>0</v>
      </c>
      <c r="AG122" s="50">
        <v>0</v>
      </c>
      <c r="AH122" s="51">
        <f t="shared" si="84"/>
        <v>0</v>
      </c>
      <c r="AI122" s="50">
        <f t="shared" ref="AI122:AI171" si="112">AG122+AH122</f>
        <v>0</v>
      </c>
      <c r="AJ122" s="50">
        <v>13.89</v>
      </c>
      <c r="AK122" s="50">
        <v>19.579999999999998</v>
      </c>
      <c r="AL122" s="51">
        <f t="shared" si="85"/>
        <v>5.6899999999999977</v>
      </c>
      <c r="AM122" s="50">
        <f t="shared" ref="AM122:AM171" si="113">AK122+AL122</f>
        <v>25.269999999999996</v>
      </c>
      <c r="AN122" s="50">
        <v>3793.98</v>
      </c>
      <c r="AO122" s="50">
        <v>17220.82</v>
      </c>
      <c r="AP122" s="51">
        <f t="shared" si="86"/>
        <v>13426.84</v>
      </c>
      <c r="AQ122" s="50">
        <f t="shared" ref="AQ122:AQ171" si="114">AO122+AP122</f>
        <v>30647.66</v>
      </c>
      <c r="AR122" s="50">
        <v>7120.23</v>
      </c>
      <c r="AS122" s="50">
        <v>6711.54</v>
      </c>
      <c r="AT122" s="51">
        <f t="shared" si="87"/>
        <v>-408.6899999999996</v>
      </c>
      <c r="AU122" s="50">
        <f t="shared" ref="AU122:AU171" si="115">AS122+AT122</f>
        <v>6302.85</v>
      </c>
      <c r="AV122" s="50">
        <v>0</v>
      </c>
      <c r="AW122" s="50">
        <v>0</v>
      </c>
      <c r="AX122" s="51">
        <f t="shared" si="88"/>
        <v>0</v>
      </c>
      <c r="AY122" s="50">
        <f t="shared" si="104"/>
        <v>0</v>
      </c>
      <c r="AZ122" s="50">
        <v>2294.7199999999998</v>
      </c>
      <c r="BA122" s="50">
        <v>3593.23</v>
      </c>
      <c r="BB122" s="51">
        <f t="shared" si="89"/>
        <v>1298.5100000000002</v>
      </c>
      <c r="BC122" s="50">
        <f t="shared" si="105"/>
        <v>4891.74</v>
      </c>
      <c r="BD122" s="50">
        <v>-3636.62</v>
      </c>
      <c r="BE122" s="50">
        <v>-790.27</v>
      </c>
      <c r="BF122" s="51">
        <f t="shared" si="90"/>
        <v>2846.35</v>
      </c>
      <c r="BG122" s="50">
        <f t="shared" si="106"/>
        <v>2056.08</v>
      </c>
      <c r="BH122" s="50">
        <v>0</v>
      </c>
      <c r="BI122" s="50">
        <v>0</v>
      </c>
      <c r="BJ122" s="51">
        <f t="shared" si="91"/>
        <v>0</v>
      </c>
      <c r="BK122" s="50">
        <f t="shared" si="107"/>
        <v>0</v>
      </c>
      <c r="BL122" s="50">
        <v>227.27</v>
      </c>
      <c r="BM122" s="50">
        <v>1273.58</v>
      </c>
      <c r="BN122" s="51">
        <f t="shared" si="92"/>
        <v>1046.31</v>
      </c>
      <c r="BO122" s="50">
        <f t="shared" si="73"/>
        <v>2319.89</v>
      </c>
      <c r="BP122" s="50">
        <v>610.87</v>
      </c>
      <c r="BQ122" s="50">
        <v>1360.78</v>
      </c>
      <c r="BR122" s="51">
        <f t="shared" si="93"/>
        <v>749.91</v>
      </c>
      <c r="BS122" s="50">
        <f t="shared" si="108"/>
        <v>2110.69</v>
      </c>
    </row>
    <row r="123" spans="1:71" x14ac:dyDescent="0.2">
      <c r="A123" s="20" t="str">
        <f t="shared" si="109"/>
        <v>OST</v>
      </c>
      <c r="B123" s="31" t="s">
        <v>122</v>
      </c>
      <c r="C123" s="20" t="str">
        <f t="shared" ref="C123:C171" si="116">B123</f>
        <v>OST- THE ST TREASURER</v>
      </c>
      <c r="D123" s="50">
        <v>0</v>
      </c>
      <c r="E123" s="50">
        <v>0</v>
      </c>
      <c r="F123" s="50">
        <f t="shared" si="74"/>
        <v>0</v>
      </c>
      <c r="G123" s="50">
        <f t="shared" si="94"/>
        <v>0</v>
      </c>
      <c r="H123" s="50">
        <v>440.42</v>
      </c>
      <c r="I123" s="50">
        <v>510.41</v>
      </c>
      <c r="J123" s="51">
        <f t="shared" si="75"/>
        <v>69.990000000000009</v>
      </c>
      <c r="K123" s="50">
        <f t="shared" si="95"/>
        <v>580.40000000000009</v>
      </c>
      <c r="L123" s="50"/>
      <c r="M123" s="50">
        <v>0</v>
      </c>
      <c r="N123" s="50">
        <f t="shared" si="76"/>
        <v>0</v>
      </c>
      <c r="O123" s="50">
        <f t="shared" si="77"/>
        <v>0</v>
      </c>
      <c r="P123" s="50"/>
      <c r="Q123" s="50">
        <v>0</v>
      </c>
      <c r="R123" s="50">
        <f t="shared" si="78"/>
        <v>0</v>
      </c>
      <c r="S123" s="50">
        <f t="shared" si="79"/>
        <v>0</v>
      </c>
      <c r="T123" s="50">
        <v>0</v>
      </c>
      <c r="U123" s="50">
        <v>0</v>
      </c>
      <c r="V123" s="50">
        <f t="shared" si="80"/>
        <v>0</v>
      </c>
      <c r="W123" s="50">
        <f t="shared" si="81"/>
        <v>0</v>
      </c>
      <c r="X123" s="50">
        <v>21701.52</v>
      </c>
      <c r="Y123" s="50">
        <v>18159.669999999998</v>
      </c>
      <c r="Z123" s="51">
        <f t="shared" si="82"/>
        <v>-3541.8500000000022</v>
      </c>
      <c r="AA123" s="50">
        <f t="shared" si="110"/>
        <v>14617.819999999996</v>
      </c>
      <c r="AB123" s="50">
        <v>0</v>
      </c>
      <c r="AC123" s="50">
        <v>0</v>
      </c>
      <c r="AD123" s="51">
        <f t="shared" si="83"/>
        <v>0</v>
      </c>
      <c r="AE123" s="50">
        <f t="shared" si="111"/>
        <v>0</v>
      </c>
      <c r="AF123" s="50">
        <v>0</v>
      </c>
      <c r="AG123" s="50">
        <v>0</v>
      </c>
      <c r="AH123" s="51">
        <f t="shared" si="84"/>
        <v>0</v>
      </c>
      <c r="AI123" s="50">
        <f t="shared" si="112"/>
        <v>0</v>
      </c>
      <c r="AJ123" s="50">
        <v>0</v>
      </c>
      <c r="AK123" s="50">
        <v>0</v>
      </c>
      <c r="AL123" s="51">
        <f t="shared" si="85"/>
        <v>0</v>
      </c>
      <c r="AM123" s="50">
        <f t="shared" si="113"/>
        <v>0</v>
      </c>
      <c r="AN123" s="50">
        <v>0</v>
      </c>
      <c r="AO123" s="50">
        <v>0</v>
      </c>
      <c r="AP123" s="51">
        <f t="shared" si="86"/>
        <v>0</v>
      </c>
      <c r="AQ123" s="50">
        <f t="shared" si="114"/>
        <v>0</v>
      </c>
      <c r="AR123" s="50">
        <v>0</v>
      </c>
      <c r="AS123" s="50">
        <v>0</v>
      </c>
      <c r="AT123" s="51">
        <f t="shared" si="87"/>
        <v>0</v>
      </c>
      <c r="AU123" s="50">
        <f t="shared" si="115"/>
        <v>0</v>
      </c>
      <c r="AV123" s="50">
        <v>0</v>
      </c>
      <c r="AW123" s="50">
        <v>0</v>
      </c>
      <c r="AX123" s="51">
        <f t="shared" si="88"/>
        <v>0</v>
      </c>
      <c r="AY123" s="50">
        <f t="shared" si="104"/>
        <v>0</v>
      </c>
      <c r="AZ123" s="50">
        <v>0</v>
      </c>
      <c r="BA123" s="50">
        <v>0</v>
      </c>
      <c r="BB123" s="51">
        <f t="shared" si="89"/>
        <v>0</v>
      </c>
      <c r="BC123" s="50">
        <f t="shared" si="105"/>
        <v>0</v>
      </c>
      <c r="BD123" s="50">
        <v>0</v>
      </c>
      <c r="BE123" s="50">
        <v>0</v>
      </c>
      <c r="BF123" s="51">
        <f t="shared" si="90"/>
        <v>0</v>
      </c>
      <c r="BG123" s="50">
        <f t="shared" si="106"/>
        <v>0</v>
      </c>
      <c r="BH123" s="50">
        <v>0</v>
      </c>
      <c r="BI123" s="50">
        <v>0</v>
      </c>
      <c r="BJ123" s="51">
        <f t="shared" si="91"/>
        <v>0</v>
      </c>
      <c r="BK123" s="50">
        <f t="shared" si="107"/>
        <v>0</v>
      </c>
      <c r="BL123" s="50">
        <v>0</v>
      </c>
      <c r="BM123" s="50">
        <v>0</v>
      </c>
      <c r="BN123" s="51">
        <f t="shared" si="92"/>
        <v>0</v>
      </c>
      <c r="BO123" s="50">
        <f t="shared" si="73"/>
        <v>0</v>
      </c>
      <c r="BP123" s="50">
        <v>0</v>
      </c>
      <c r="BQ123" s="50">
        <v>0</v>
      </c>
      <c r="BR123" s="51">
        <f t="shared" si="93"/>
        <v>0</v>
      </c>
      <c r="BS123" s="50">
        <f t="shared" si="108"/>
        <v>0</v>
      </c>
    </row>
    <row r="124" spans="1:71" x14ac:dyDescent="0.2">
      <c r="A124" s="20" t="str">
        <f t="shared" si="109"/>
        <v>PAR</v>
      </c>
      <c r="B124" s="31" t="s">
        <v>124</v>
      </c>
      <c r="C124" s="20" t="str">
        <f t="shared" si="116"/>
        <v>PAR-PAROLE BRD</v>
      </c>
      <c r="D124" s="50">
        <v>0</v>
      </c>
      <c r="E124" s="50">
        <v>0</v>
      </c>
      <c r="F124" s="50">
        <f t="shared" si="74"/>
        <v>0</v>
      </c>
      <c r="G124" s="50">
        <f t="shared" si="94"/>
        <v>0</v>
      </c>
      <c r="H124" s="50">
        <v>796.21</v>
      </c>
      <c r="I124" s="50">
        <v>1041.8800000000001</v>
      </c>
      <c r="J124" s="51">
        <f t="shared" si="75"/>
        <v>245.67000000000007</v>
      </c>
      <c r="K124" s="50">
        <f t="shared" si="95"/>
        <v>1287.5500000000002</v>
      </c>
      <c r="L124" s="50"/>
      <c r="M124" s="50">
        <v>0</v>
      </c>
      <c r="N124" s="50">
        <f t="shared" si="76"/>
        <v>0</v>
      </c>
      <c r="O124" s="50">
        <f t="shared" si="77"/>
        <v>0</v>
      </c>
      <c r="P124" s="50"/>
      <c r="Q124" s="50">
        <v>0</v>
      </c>
      <c r="R124" s="50">
        <f t="shared" si="78"/>
        <v>0</v>
      </c>
      <c r="S124" s="50">
        <f t="shared" si="79"/>
        <v>0</v>
      </c>
      <c r="T124" s="50">
        <v>0</v>
      </c>
      <c r="U124" s="50">
        <v>0</v>
      </c>
      <c r="V124" s="50">
        <f t="shared" si="80"/>
        <v>0</v>
      </c>
      <c r="W124" s="50">
        <f t="shared" si="81"/>
        <v>0</v>
      </c>
      <c r="X124" s="50">
        <v>15167.75</v>
      </c>
      <c r="Y124" s="50">
        <v>0</v>
      </c>
      <c r="Z124" s="51">
        <f t="shared" si="82"/>
        <v>-15167.75</v>
      </c>
      <c r="AA124" s="50">
        <f t="shared" si="110"/>
        <v>-15167.75</v>
      </c>
      <c r="AB124" s="50">
        <v>17899.88</v>
      </c>
      <c r="AC124" s="50">
        <v>12243.1</v>
      </c>
      <c r="AD124" s="51">
        <f t="shared" si="83"/>
        <v>-5656.7800000000007</v>
      </c>
      <c r="AE124" s="50">
        <f t="shared" si="111"/>
        <v>6586.32</v>
      </c>
      <c r="AF124" s="50">
        <v>0</v>
      </c>
      <c r="AG124" s="50">
        <v>0</v>
      </c>
      <c r="AH124" s="51">
        <f t="shared" si="84"/>
        <v>0</v>
      </c>
      <c r="AI124" s="50">
        <f t="shared" si="112"/>
        <v>0</v>
      </c>
      <c r="AJ124" s="50">
        <v>357.19</v>
      </c>
      <c r="AK124" s="50">
        <v>398.08</v>
      </c>
      <c r="AL124" s="51">
        <f t="shared" si="85"/>
        <v>40.889999999999986</v>
      </c>
      <c r="AM124" s="50">
        <f t="shared" si="113"/>
        <v>438.96999999999997</v>
      </c>
      <c r="AN124" s="50">
        <v>18989.669999999998</v>
      </c>
      <c r="AO124" s="50">
        <v>20918.16</v>
      </c>
      <c r="AP124" s="51">
        <f t="shared" si="86"/>
        <v>1928.4900000000016</v>
      </c>
      <c r="AQ124" s="50">
        <f t="shared" si="114"/>
        <v>22846.65</v>
      </c>
      <c r="AR124" s="50">
        <v>42721.98</v>
      </c>
      <c r="AS124" s="50">
        <v>33558.33</v>
      </c>
      <c r="AT124" s="51">
        <f t="shared" si="87"/>
        <v>-9163.6500000000015</v>
      </c>
      <c r="AU124" s="50">
        <f t="shared" si="115"/>
        <v>24394.68</v>
      </c>
      <c r="AV124" s="50">
        <v>0</v>
      </c>
      <c r="AW124" s="50">
        <v>0</v>
      </c>
      <c r="AX124" s="51">
        <f t="shared" si="88"/>
        <v>0</v>
      </c>
      <c r="AY124" s="50">
        <f t="shared" si="104"/>
        <v>0</v>
      </c>
      <c r="AZ124" s="50">
        <v>29564.39</v>
      </c>
      <c r="BA124" s="50">
        <v>40912.35</v>
      </c>
      <c r="BB124" s="51">
        <f t="shared" si="89"/>
        <v>11347.96</v>
      </c>
      <c r="BC124" s="50">
        <f t="shared" si="105"/>
        <v>52260.31</v>
      </c>
      <c r="BD124" s="50">
        <v>-4356.99</v>
      </c>
      <c r="BE124" s="50">
        <v>-4075</v>
      </c>
      <c r="BF124" s="51">
        <f t="shared" si="90"/>
        <v>281.98999999999978</v>
      </c>
      <c r="BG124" s="50">
        <f t="shared" si="106"/>
        <v>-3793.01</v>
      </c>
      <c r="BH124" s="50">
        <v>0</v>
      </c>
      <c r="BI124" s="50">
        <v>0</v>
      </c>
      <c r="BJ124" s="51">
        <f t="shared" si="91"/>
        <v>0</v>
      </c>
      <c r="BK124" s="50">
        <f t="shared" si="107"/>
        <v>0</v>
      </c>
      <c r="BL124" s="50">
        <v>75.180000000000007</v>
      </c>
      <c r="BM124" s="50">
        <v>421.26</v>
      </c>
      <c r="BN124" s="51">
        <f t="shared" si="92"/>
        <v>346.08</v>
      </c>
      <c r="BO124" s="50">
        <f t="shared" si="73"/>
        <v>767.33999999999992</v>
      </c>
      <c r="BP124" s="50">
        <v>6005.4</v>
      </c>
      <c r="BQ124" s="50">
        <v>5566.44</v>
      </c>
      <c r="BR124" s="51">
        <f t="shared" si="93"/>
        <v>-438.96000000000004</v>
      </c>
      <c r="BS124" s="50">
        <f t="shared" si="108"/>
        <v>5127.4799999999996</v>
      </c>
    </row>
    <row r="125" spans="1:71" x14ac:dyDescent="0.2">
      <c r="A125" s="20" t="str">
        <f t="shared" si="109"/>
        <v>PER</v>
      </c>
      <c r="B125" s="31" t="s">
        <v>125</v>
      </c>
      <c r="C125" s="20" t="str">
        <f t="shared" si="116"/>
        <v>PER-PUBLIC EMPLOYEE RETIRE ADMIN</v>
      </c>
      <c r="D125" s="50">
        <v>0</v>
      </c>
      <c r="E125" s="50">
        <v>0</v>
      </c>
      <c r="F125" s="50">
        <f t="shared" si="74"/>
        <v>0</v>
      </c>
      <c r="G125" s="50">
        <f t="shared" si="94"/>
        <v>0</v>
      </c>
      <c r="H125" s="50">
        <v>2207.14</v>
      </c>
      <c r="I125" s="50">
        <v>2978.56</v>
      </c>
      <c r="J125" s="51">
        <f t="shared" si="75"/>
        <v>771.42000000000007</v>
      </c>
      <c r="K125" s="50">
        <f t="shared" si="95"/>
        <v>3749.98</v>
      </c>
      <c r="L125" s="50"/>
      <c r="M125" s="50">
        <v>0</v>
      </c>
      <c r="N125" s="50">
        <f t="shared" si="76"/>
        <v>0</v>
      </c>
      <c r="O125" s="50">
        <f t="shared" si="77"/>
        <v>0</v>
      </c>
      <c r="P125" s="50"/>
      <c r="Q125" s="50">
        <v>0</v>
      </c>
      <c r="R125" s="50">
        <f t="shared" si="78"/>
        <v>0</v>
      </c>
      <c r="S125" s="50">
        <f t="shared" si="79"/>
        <v>0</v>
      </c>
      <c r="T125" s="50">
        <v>0</v>
      </c>
      <c r="U125" s="50">
        <v>0</v>
      </c>
      <c r="V125" s="50">
        <f t="shared" si="80"/>
        <v>0</v>
      </c>
      <c r="W125" s="50">
        <f t="shared" si="81"/>
        <v>0</v>
      </c>
      <c r="X125" s="50">
        <v>32202.91</v>
      </c>
      <c r="Y125" s="50">
        <v>27381.22</v>
      </c>
      <c r="Z125" s="51">
        <f t="shared" si="82"/>
        <v>-4821.6899999999987</v>
      </c>
      <c r="AA125" s="50">
        <f t="shared" si="110"/>
        <v>22559.530000000002</v>
      </c>
      <c r="AB125" s="50">
        <v>17546.419999999998</v>
      </c>
      <c r="AC125" s="50">
        <v>12396.17</v>
      </c>
      <c r="AD125" s="51">
        <f t="shared" si="83"/>
        <v>-5150.2499999999982</v>
      </c>
      <c r="AE125" s="50">
        <f t="shared" si="111"/>
        <v>7245.9200000000019</v>
      </c>
      <c r="AF125" s="50">
        <v>0</v>
      </c>
      <c r="AG125" s="50">
        <v>0</v>
      </c>
      <c r="AH125" s="51">
        <f t="shared" si="84"/>
        <v>0</v>
      </c>
      <c r="AI125" s="50">
        <f t="shared" si="112"/>
        <v>0</v>
      </c>
      <c r="AJ125" s="50">
        <v>0</v>
      </c>
      <c r="AK125" s="50">
        <v>0</v>
      </c>
      <c r="AL125" s="51">
        <f t="shared" si="85"/>
        <v>0</v>
      </c>
      <c r="AM125" s="50">
        <f t="shared" si="113"/>
        <v>0</v>
      </c>
      <c r="AN125" s="50">
        <v>5575.39</v>
      </c>
      <c r="AO125" s="50">
        <v>5716.57</v>
      </c>
      <c r="AP125" s="51">
        <f t="shared" si="86"/>
        <v>141.17999999999938</v>
      </c>
      <c r="AQ125" s="50">
        <f t="shared" si="114"/>
        <v>5857.7499999999991</v>
      </c>
      <c r="AR125" s="50">
        <v>7120.23</v>
      </c>
      <c r="AS125" s="50">
        <v>6711.54</v>
      </c>
      <c r="AT125" s="51">
        <f t="shared" si="87"/>
        <v>-408.6899999999996</v>
      </c>
      <c r="AU125" s="50">
        <f t="shared" si="115"/>
        <v>6302.85</v>
      </c>
      <c r="AV125" s="50">
        <v>0</v>
      </c>
      <c r="AW125" s="50">
        <v>0</v>
      </c>
      <c r="AX125" s="51">
        <f t="shared" si="88"/>
        <v>0</v>
      </c>
      <c r="AY125" s="50">
        <f t="shared" si="104"/>
        <v>0</v>
      </c>
      <c r="AZ125" s="50">
        <v>6521.97</v>
      </c>
      <c r="BA125" s="50">
        <v>6699.32</v>
      </c>
      <c r="BB125" s="51">
        <f t="shared" si="89"/>
        <v>177.34999999999945</v>
      </c>
      <c r="BC125" s="50">
        <f t="shared" si="105"/>
        <v>6876.6699999999992</v>
      </c>
      <c r="BD125" s="50">
        <v>-13061.71</v>
      </c>
      <c r="BE125" s="50">
        <v>-8249.16</v>
      </c>
      <c r="BF125" s="51">
        <f t="shared" si="90"/>
        <v>4812.5499999999993</v>
      </c>
      <c r="BG125" s="50">
        <f t="shared" si="106"/>
        <v>-3436.6100000000006</v>
      </c>
      <c r="BH125" s="50">
        <v>0</v>
      </c>
      <c r="BI125" s="50">
        <v>0</v>
      </c>
      <c r="BJ125" s="51">
        <f t="shared" si="91"/>
        <v>0</v>
      </c>
      <c r="BK125" s="50">
        <f t="shared" si="107"/>
        <v>0</v>
      </c>
      <c r="BL125" s="50">
        <v>172.15</v>
      </c>
      <c r="BM125" s="50">
        <v>964.92</v>
      </c>
      <c r="BN125" s="51">
        <f t="shared" si="92"/>
        <v>792.77</v>
      </c>
      <c r="BO125" s="50">
        <f t="shared" si="73"/>
        <v>1757.69</v>
      </c>
      <c r="BP125" s="50">
        <v>1618.02</v>
      </c>
      <c r="BQ125" s="50">
        <v>1386.2</v>
      </c>
      <c r="BR125" s="51">
        <f t="shared" si="93"/>
        <v>-231.81999999999994</v>
      </c>
      <c r="BS125" s="50">
        <f t="shared" si="108"/>
        <v>1154.3800000000001</v>
      </c>
    </row>
    <row r="126" spans="1:71" x14ac:dyDescent="0.2">
      <c r="A126" s="20" t="str">
        <f t="shared" si="109"/>
        <v>PLY</v>
      </c>
      <c r="B126" s="31" t="s">
        <v>126</v>
      </c>
      <c r="C126" s="20" t="str">
        <f t="shared" si="116"/>
        <v>PLY-PLYMOUTH DISTRICT ATTY</v>
      </c>
      <c r="D126" s="50">
        <v>0</v>
      </c>
      <c r="E126" s="50">
        <v>0</v>
      </c>
      <c r="F126" s="50">
        <f t="shared" si="74"/>
        <v>0</v>
      </c>
      <c r="G126" s="50">
        <f t="shared" si="94"/>
        <v>0</v>
      </c>
      <c r="H126" s="50">
        <v>1013.5</v>
      </c>
      <c r="I126" s="50">
        <v>1518.13</v>
      </c>
      <c r="J126" s="51">
        <f t="shared" si="75"/>
        <v>504.63000000000011</v>
      </c>
      <c r="K126" s="50">
        <f t="shared" si="95"/>
        <v>2022.7600000000002</v>
      </c>
      <c r="L126" s="50"/>
      <c r="M126" s="50">
        <v>0</v>
      </c>
      <c r="N126" s="50">
        <f t="shared" si="76"/>
        <v>0</v>
      </c>
      <c r="O126" s="50">
        <f t="shared" si="77"/>
        <v>0</v>
      </c>
      <c r="P126" s="50"/>
      <c r="Q126" s="50">
        <v>0</v>
      </c>
      <c r="R126" s="50">
        <f t="shared" si="78"/>
        <v>0</v>
      </c>
      <c r="S126" s="50">
        <f t="shared" si="79"/>
        <v>0</v>
      </c>
      <c r="T126" s="50">
        <v>0</v>
      </c>
      <c r="U126" s="50">
        <v>0</v>
      </c>
      <c r="V126" s="50">
        <f t="shared" si="80"/>
        <v>0</v>
      </c>
      <c r="W126" s="50">
        <f t="shared" si="81"/>
        <v>0</v>
      </c>
      <c r="X126" s="50">
        <v>0</v>
      </c>
      <c r="Y126" s="50">
        <v>7891.73</v>
      </c>
      <c r="Z126" s="51">
        <f t="shared" si="82"/>
        <v>7891.73</v>
      </c>
      <c r="AA126" s="50">
        <f t="shared" si="110"/>
        <v>15783.46</v>
      </c>
      <c r="AB126" s="50">
        <v>9741.0400000000009</v>
      </c>
      <c r="AC126" s="50">
        <v>6364.1</v>
      </c>
      <c r="AD126" s="51">
        <f t="shared" si="83"/>
        <v>-3376.9400000000005</v>
      </c>
      <c r="AE126" s="50">
        <f t="shared" si="111"/>
        <v>2987.16</v>
      </c>
      <c r="AF126" s="50">
        <v>0</v>
      </c>
      <c r="AG126" s="50">
        <v>0</v>
      </c>
      <c r="AH126" s="51">
        <f t="shared" si="84"/>
        <v>0</v>
      </c>
      <c r="AI126" s="50">
        <f t="shared" si="112"/>
        <v>0</v>
      </c>
      <c r="AJ126" s="50">
        <v>0</v>
      </c>
      <c r="AK126" s="50">
        <v>0</v>
      </c>
      <c r="AL126" s="51">
        <f t="shared" si="85"/>
        <v>0</v>
      </c>
      <c r="AM126" s="50">
        <f t="shared" si="113"/>
        <v>0</v>
      </c>
      <c r="AN126" s="50">
        <v>10625.06</v>
      </c>
      <c r="AO126" s="50">
        <v>11336.54</v>
      </c>
      <c r="AP126" s="51">
        <f t="shared" si="86"/>
        <v>711.48000000000138</v>
      </c>
      <c r="AQ126" s="50">
        <f t="shared" si="114"/>
        <v>12048.020000000002</v>
      </c>
      <c r="AR126" s="50">
        <v>7120.23</v>
      </c>
      <c r="AS126" s="50">
        <v>6711.54</v>
      </c>
      <c r="AT126" s="51">
        <f t="shared" si="87"/>
        <v>-408.6899999999996</v>
      </c>
      <c r="AU126" s="50">
        <f t="shared" si="115"/>
        <v>6302.85</v>
      </c>
      <c r="AV126" s="50">
        <v>0</v>
      </c>
      <c r="AW126" s="50">
        <v>0</v>
      </c>
      <c r="AX126" s="51">
        <f t="shared" si="88"/>
        <v>0</v>
      </c>
      <c r="AY126" s="50">
        <f t="shared" si="104"/>
        <v>0</v>
      </c>
      <c r="AZ126" s="50">
        <v>12635.47</v>
      </c>
      <c r="BA126" s="50">
        <v>13383.47</v>
      </c>
      <c r="BB126" s="51">
        <f t="shared" si="89"/>
        <v>748</v>
      </c>
      <c r="BC126" s="50">
        <f t="shared" si="105"/>
        <v>14131.47</v>
      </c>
      <c r="BD126" s="50">
        <v>-26719.49</v>
      </c>
      <c r="BE126" s="50">
        <v>-19763.39</v>
      </c>
      <c r="BF126" s="51">
        <f t="shared" si="90"/>
        <v>6956.1000000000022</v>
      </c>
      <c r="BG126" s="50">
        <f t="shared" si="106"/>
        <v>-12807.289999999997</v>
      </c>
      <c r="BH126" s="50">
        <v>0</v>
      </c>
      <c r="BI126" s="50">
        <v>0</v>
      </c>
      <c r="BJ126" s="51">
        <f t="shared" si="91"/>
        <v>0</v>
      </c>
      <c r="BK126" s="50">
        <f t="shared" si="107"/>
        <v>0</v>
      </c>
      <c r="BL126" s="50">
        <v>0</v>
      </c>
      <c r="BM126" s="50">
        <v>0</v>
      </c>
      <c r="BN126" s="51">
        <f t="shared" si="92"/>
        <v>0</v>
      </c>
      <c r="BO126" s="50">
        <f t="shared" si="73"/>
        <v>0</v>
      </c>
      <c r="BP126" s="50">
        <v>3674.92</v>
      </c>
      <c r="BQ126" s="50">
        <v>3463.26</v>
      </c>
      <c r="BR126" s="51">
        <f t="shared" si="93"/>
        <v>-211.65999999999985</v>
      </c>
      <c r="BS126" s="50">
        <f t="shared" si="108"/>
        <v>3251.6000000000004</v>
      </c>
    </row>
    <row r="127" spans="1:71" x14ac:dyDescent="0.2">
      <c r="A127" s="20" t="str">
        <f t="shared" si="109"/>
        <v>POL</v>
      </c>
      <c r="B127" s="31" t="s">
        <v>127</v>
      </c>
      <c r="C127" s="20" t="str">
        <f t="shared" si="116"/>
        <v>POLICE - RECEIVING</v>
      </c>
      <c r="D127" s="50">
        <v>0</v>
      </c>
      <c r="E127" s="50">
        <v>0</v>
      </c>
      <c r="F127" s="50">
        <f t="shared" si="74"/>
        <v>0</v>
      </c>
      <c r="G127" s="50">
        <f t="shared" si="94"/>
        <v>0</v>
      </c>
      <c r="H127" s="50">
        <v>0</v>
      </c>
      <c r="I127" s="50">
        <v>0</v>
      </c>
      <c r="J127" s="51">
        <f t="shared" si="75"/>
        <v>0</v>
      </c>
      <c r="K127" s="50">
        <f t="shared" si="95"/>
        <v>0</v>
      </c>
      <c r="L127" s="50"/>
      <c r="M127" s="50">
        <v>0</v>
      </c>
      <c r="N127" s="50">
        <f t="shared" si="76"/>
        <v>0</v>
      </c>
      <c r="O127" s="50">
        <f t="shared" si="77"/>
        <v>0</v>
      </c>
      <c r="P127" s="50"/>
      <c r="Q127" s="50">
        <v>0</v>
      </c>
      <c r="R127" s="50">
        <f t="shared" si="78"/>
        <v>0</v>
      </c>
      <c r="S127" s="50">
        <f t="shared" si="79"/>
        <v>0</v>
      </c>
      <c r="T127" s="50">
        <v>0</v>
      </c>
      <c r="U127" s="50">
        <v>0</v>
      </c>
      <c r="V127" s="50">
        <f t="shared" si="80"/>
        <v>0</v>
      </c>
      <c r="W127" s="50">
        <f t="shared" si="81"/>
        <v>0</v>
      </c>
      <c r="X127" s="50">
        <v>0</v>
      </c>
      <c r="Y127" s="50">
        <v>0</v>
      </c>
      <c r="Z127" s="51">
        <f t="shared" si="82"/>
        <v>0</v>
      </c>
      <c r="AA127" s="50">
        <f t="shared" si="110"/>
        <v>0</v>
      </c>
      <c r="AB127" s="50">
        <v>0</v>
      </c>
      <c r="AC127" s="50">
        <v>0</v>
      </c>
      <c r="AD127" s="51">
        <f t="shared" si="83"/>
        <v>0</v>
      </c>
      <c r="AE127" s="50">
        <f t="shared" si="111"/>
        <v>0</v>
      </c>
      <c r="AF127" s="50">
        <v>0</v>
      </c>
      <c r="AG127" s="50">
        <v>0</v>
      </c>
      <c r="AH127" s="51">
        <f t="shared" si="84"/>
        <v>0</v>
      </c>
      <c r="AI127" s="50">
        <f t="shared" si="112"/>
        <v>0</v>
      </c>
      <c r="AJ127" s="50">
        <v>0</v>
      </c>
      <c r="AK127" s="50">
        <v>0</v>
      </c>
      <c r="AL127" s="51">
        <f t="shared" si="85"/>
        <v>0</v>
      </c>
      <c r="AM127" s="50">
        <f t="shared" si="113"/>
        <v>0</v>
      </c>
      <c r="AN127" s="50">
        <v>0</v>
      </c>
      <c r="AO127" s="50">
        <v>0</v>
      </c>
      <c r="AP127" s="51">
        <f t="shared" si="86"/>
        <v>0</v>
      </c>
      <c r="AQ127" s="50">
        <f t="shared" si="114"/>
        <v>0</v>
      </c>
      <c r="AR127" s="50">
        <v>0</v>
      </c>
      <c r="AS127" s="50">
        <v>0</v>
      </c>
      <c r="AT127" s="51">
        <f t="shared" si="87"/>
        <v>0</v>
      </c>
      <c r="AU127" s="50">
        <f t="shared" si="115"/>
        <v>0</v>
      </c>
      <c r="AV127" s="50">
        <v>0</v>
      </c>
      <c r="AW127" s="50">
        <v>0</v>
      </c>
      <c r="AX127" s="51">
        <f t="shared" si="88"/>
        <v>0</v>
      </c>
      <c r="AY127" s="50">
        <f t="shared" si="104"/>
        <v>0</v>
      </c>
      <c r="AZ127" s="50">
        <v>0</v>
      </c>
      <c r="BA127" s="50">
        <v>0</v>
      </c>
      <c r="BB127" s="51">
        <f t="shared" si="89"/>
        <v>0</v>
      </c>
      <c r="BC127" s="50">
        <f t="shared" si="105"/>
        <v>0</v>
      </c>
      <c r="BD127" s="50">
        <v>0</v>
      </c>
      <c r="BE127" s="50">
        <v>0</v>
      </c>
      <c r="BF127" s="51">
        <f t="shared" si="90"/>
        <v>0</v>
      </c>
      <c r="BG127" s="50">
        <f t="shared" si="106"/>
        <v>0</v>
      </c>
      <c r="BH127" s="50">
        <v>2551245.63</v>
      </c>
      <c r="BI127" s="50">
        <v>2357667.5</v>
      </c>
      <c r="BJ127" s="51">
        <f t="shared" si="91"/>
        <v>-193578.12999999989</v>
      </c>
      <c r="BK127" s="50">
        <f t="shared" si="107"/>
        <v>2164089.37</v>
      </c>
      <c r="BL127" s="50">
        <v>0</v>
      </c>
      <c r="BM127" s="50">
        <v>0</v>
      </c>
      <c r="BN127" s="51">
        <f t="shared" si="92"/>
        <v>0</v>
      </c>
      <c r="BO127" s="50">
        <f t="shared" si="73"/>
        <v>0</v>
      </c>
      <c r="BP127" s="50">
        <v>0</v>
      </c>
      <c r="BQ127" s="50">
        <v>0</v>
      </c>
      <c r="BR127" s="51">
        <f t="shared" si="93"/>
        <v>0</v>
      </c>
      <c r="BS127" s="50">
        <f t="shared" si="108"/>
        <v>0</v>
      </c>
    </row>
    <row r="128" spans="1:71" x14ac:dyDescent="0.2">
      <c r="A128" s="20" t="str">
        <f t="shared" si="109"/>
        <v>PRM</v>
      </c>
      <c r="B128" s="31" t="s">
        <v>229</v>
      </c>
      <c r="C128" s="20" t="str">
        <f t="shared" si="116"/>
        <v>PRM-PENSION RESERVES BOARD</v>
      </c>
      <c r="D128" s="50">
        <v>0</v>
      </c>
      <c r="E128" s="50">
        <v>0</v>
      </c>
      <c r="F128" s="50">
        <f t="shared" si="74"/>
        <v>0</v>
      </c>
      <c r="G128" s="50">
        <f t="shared" si="94"/>
        <v>0</v>
      </c>
      <c r="H128" s="50">
        <v>0</v>
      </c>
      <c r="I128" s="50">
        <v>0</v>
      </c>
      <c r="J128" s="51">
        <f t="shared" si="75"/>
        <v>0</v>
      </c>
      <c r="K128" s="50">
        <f t="shared" si="95"/>
        <v>0</v>
      </c>
      <c r="L128" s="50"/>
      <c r="M128" s="50">
        <v>0</v>
      </c>
      <c r="N128" s="50">
        <f t="shared" si="76"/>
        <v>0</v>
      </c>
      <c r="O128" s="50">
        <f t="shared" si="77"/>
        <v>0</v>
      </c>
      <c r="P128" s="50"/>
      <c r="Q128" s="50">
        <v>0</v>
      </c>
      <c r="R128" s="50">
        <f t="shared" si="78"/>
        <v>0</v>
      </c>
      <c r="S128" s="50">
        <f t="shared" si="79"/>
        <v>0</v>
      </c>
      <c r="T128" s="50">
        <v>0</v>
      </c>
      <c r="U128" s="50">
        <v>0</v>
      </c>
      <c r="V128" s="50">
        <f t="shared" si="80"/>
        <v>0</v>
      </c>
      <c r="W128" s="50">
        <f t="shared" si="81"/>
        <v>0</v>
      </c>
      <c r="X128" s="50">
        <v>0</v>
      </c>
      <c r="Y128" s="50">
        <v>0</v>
      </c>
      <c r="Z128" s="51">
        <f t="shared" si="82"/>
        <v>0</v>
      </c>
      <c r="AA128" s="50">
        <f t="shared" si="110"/>
        <v>0</v>
      </c>
      <c r="AB128" s="50">
        <v>0</v>
      </c>
      <c r="AC128" s="50">
        <v>0</v>
      </c>
      <c r="AD128" s="51">
        <f t="shared" si="83"/>
        <v>0</v>
      </c>
      <c r="AE128" s="50">
        <f t="shared" si="111"/>
        <v>0</v>
      </c>
      <c r="AF128" s="50">
        <v>0</v>
      </c>
      <c r="AG128" s="50">
        <v>0</v>
      </c>
      <c r="AH128" s="51">
        <f t="shared" si="84"/>
        <v>0</v>
      </c>
      <c r="AI128" s="50">
        <f t="shared" si="112"/>
        <v>0</v>
      </c>
      <c r="AJ128" s="50">
        <v>0</v>
      </c>
      <c r="AK128" s="50">
        <v>0</v>
      </c>
      <c r="AL128" s="51">
        <f t="shared" si="85"/>
        <v>0</v>
      </c>
      <c r="AM128" s="50">
        <f t="shared" si="113"/>
        <v>0</v>
      </c>
      <c r="AN128" s="50">
        <v>0</v>
      </c>
      <c r="AO128" s="50">
        <v>0</v>
      </c>
      <c r="AP128" s="51">
        <f t="shared" si="86"/>
        <v>0</v>
      </c>
      <c r="AQ128" s="50">
        <f t="shared" si="114"/>
        <v>0</v>
      </c>
      <c r="AR128" s="50">
        <v>7120.23</v>
      </c>
      <c r="AS128" s="50">
        <v>6711.54</v>
      </c>
      <c r="AT128" s="51">
        <f t="shared" si="87"/>
        <v>-408.6899999999996</v>
      </c>
      <c r="AU128" s="50">
        <f t="shared" si="115"/>
        <v>6302.85</v>
      </c>
      <c r="AV128" s="50">
        <v>0</v>
      </c>
      <c r="AW128" s="50">
        <v>0</v>
      </c>
      <c r="AX128" s="51">
        <f t="shared" si="88"/>
        <v>0</v>
      </c>
      <c r="AY128" s="50">
        <f t="shared" si="104"/>
        <v>0</v>
      </c>
      <c r="AZ128" s="50">
        <v>0</v>
      </c>
      <c r="BA128" s="50">
        <v>0</v>
      </c>
      <c r="BB128" s="51">
        <f t="shared" si="89"/>
        <v>0</v>
      </c>
      <c r="BC128" s="50">
        <f t="shared" si="105"/>
        <v>0</v>
      </c>
      <c r="BD128" s="50">
        <v>0</v>
      </c>
      <c r="BE128" s="50">
        <v>0</v>
      </c>
      <c r="BF128" s="51">
        <f t="shared" si="90"/>
        <v>0</v>
      </c>
      <c r="BG128" s="50">
        <f t="shared" si="106"/>
        <v>0</v>
      </c>
      <c r="BH128" s="50">
        <v>0</v>
      </c>
      <c r="BI128" s="50">
        <v>0</v>
      </c>
      <c r="BJ128" s="51">
        <f t="shared" si="91"/>
        <v>0</v>
      </c>
      <c r="BK128" s="50">
        <f t="shared" si="107"/>
        <v>0</v>
      </c>
      <c r="BL128" s="50">
        <v>0</v>
      </c>
      <c r="BM128" s="50">
        <v>0</v>
      </c>
      <c r="BN128" s="51">
        <f t="shared" si="92"/>
        <v>0</v>
      </c>
      <c r="BO128" s="50">
        <f t="shared" si="73"/>
        <v>0</v>
      </c>
      <c r="BP128" s="50">
        <v>0</v>
      </c>
      <c r="BQ128" s="50">
        <v>0</v>
      </c>
      <c r="BR128" s="51">
        <f t="shared" si="93"/>
        <v>0</v>
      </c>
      <c r="BS128" s="50">
        <f t="shared" si="108"/>
        <v>0</v>
      </c>
    </row>
    <row r="129" spans="1:71" x14ac:dyDescent="0.2">
      <c r="A129" s="20" t="str">
        <f t="shared" si="109"/>
        <v>PST</v>
      </c>
      <c r="B129" s="31" t="s">
        <v>250</v>
      </c>
      <c r="C129" s="20" t="str">
        <f>B129</f>
        <v>PST-PEACE OFFICER STANDARDS</v>
      </c>
      <c r="D129" s="50">
        <v>0</v>
      </c>
      <c r="E129" s="50">
        <v>0</v>
      </c>
      <c r="F129" s="50">
        <f t="shared" ref="F129" si="117">E129-D129</f>
        <v>0</v>
      </c>
      <c r="G129" s="50">
        <f t="shared" ref="G129" si="118">E129+F129</f>
        <v>0</v>
      </c>
      <c r="H129" s="50">
        <v>0.88</v>
      </c>
      <c r="I129" s="50">
        <v>181.06</v>
      </c>
      <c r="J129" s="51">
        <f t="shared" ref="J129" si="119">I129-H129</f>
        <v>180.18</v>
      </c>
      <c r="K129" s="50">
        <f t="shared" ref="K129" si="120">I129+J129</f>
        <v>361.24</v>
      </c>
      <c r="L129" s="50"/>
      <c r="M129" s="50">
        <v>0</v>
      </c>
      <c r="N129" s="50">
        <f t="shared" ref="N129" si="121">M129-L129</f>
        <v>0</v>
      </c>
      <c r="O129" s="50">
        <f t="shared" ref="O129" si="122">M129+N129</f>
        <v>0</v>
      </c>
      <c r="P129" s="50"/>
      <c r="Q129" s="50">
        <v>0</v>
      </c>
      <c r="R129" s="50">
        <f t="shared" ref="R129" si="123">Q129-P129</f>
        <v>0</v>
      </c>
      <c r="S129" s="50">
        <f t="shared" ref="S129" si="124">Q129+R129</f>
        <v>0</v>
      </c>
      <c r="T129" s="50">
        <v>0</v>
      </c>
      <c r="U129" s="50">
        <v>0</v>
      </c>
      <c r="V129" s="50">
        <f t="shared" ref="V129" si="125">U129-T129</f>
        <v>0</v>
      </c>
      <c r="W129" s="50">
        <f t="shared" ref="W129" si="126">U129+V129</f>
        <v>0</v>
      </c>
      <c r="X129" s="50">
        <v>0</v>
      </c>
      <c r="Y129" s="50">
        <v>6845.27</v>
      </c>
      <c r="Z129" s="51">
        <f t="shared" ref="Z129" si="127">Y129-X129</f>
        <v>6845.27</v>
      </c>
      <c r="AA129" s="50">
        <f t="shared" ref="AA129" si="128">Y129+Z129</f>
        <v>13690.54</v>
      </c>
      <c r="AB129" s="50">
        <v>20.45</v>
      </c>
      <c r="AC129" s="50">
        <v>3125.1</v>
      </c>
      <c r="AD129" s="51">
        <f t="shared" ref="AD129" si="129">AC129-AB129</f>
        <v>3104.65</v>
      </c>
      <c r="AE129" s="50">
        <f t="shared" ref="AE129" si="130">AC129+AD129</f>
        <v>6229.75</v>
      </c>
      <c r="AF129" s="50">
        <v>0</v>
      </c>
      <c r="AG129" s="50">
        <v>0</v>
      </c>
      <c r="AH129" s="51">
        <f t="shared" ref="AH129" si="131">AG129-AF129</f>
        <v>0</v>
      </c>
      <c r="AI129" s="50">
        <f t="shared" ref="AI129" si="132">AG129+AH129</f>
        <v>0</v>
      </c>
      <c r="AJ129" s="50">
        <v>0</v>
      </c>
      <c r="AK129" s="50">
        <v>0</v>
      </c>
      <c r="AL129" s="51">
        <f t="shared" ref="AL129" si="133">AK129-AJ129</f>
        <v>0</v>
      </c>
      <c r="AM129" s="50">
        <f t="shared" ref="AM129" si="134">AK129+AL129</f>
        <v>0</v>
      </c>
      <c r="AN129" s="50">
        <v>53.74</v>
      </c>
      <c r="AO129" s="50">
        <v>4959.03</v>
      </c>
      <c r="AP129" s="51">
        <f t="shared" ref="AP129" si="135">AO129-AN129</f>
        <v>4905.29</v>
      </c>
      <c r="AQ129" s="50">
        <f t="shared" ref="AQ129" si="136">AO129+AP129</f>
        <v>9864.32</v>
      </c>
      <c r="AR129" s="50">
        <v>0</v>
      </c>
      <c r="AS129" s="50">
        <v>6711.54</v>
      </c>
      <c r="AT129" s="51">
        <f t="shared" ref="AT129" si="137">AS129-AR129</f>
        <v>6711.54</v>
      </c>
      <c r="AU129" s="50">
        <f t="shared" ref="AU129" si="138">AS129+AT129</f>
        <v>13423.08</v>
      </c>
      <c r="AV129" s="50">
        <v>0</v>
      </c>
      <c r="AW129" s="50">
        <v>0</v>
      </c>
      <c r="AX129" s="51">
        <f t="shared" ref="AX129" si="139">AW129-AV129</f>
        <v>0</v>
      </c>
      <c r="AY129" s="50">
        <f t="shared" ref="AY129" si="140">AW129+AX129</f>
        <v>0</v>
      </c>
      <c r="AZ129" s="50">
        <v>277.86</v>
      </c>
      <c r="BA129" s="50">
        <v>3605.33</v>
      </c>
      <c r="BB129" s="51">
        <f t="shared" ref="BB129" si="141">BA129-AZ129</f>
        <v>3327.47</v>
      </c>
      <c r="BC129" s="50">
        <f t="shared" ref="BC129" si="142">BA129+BB129</f>
        <v>6932.7999999999993</v>
      </c>
      <c r="BD129" s="50">
        <v>2.16</v>
      </c>
      <c r="BE129" s="50">
        <v>-3281.19</v>
      </c>
      <c r="BF129" s="51">
        <f t="shared" ref="BF129" si="143">BE129-BD129</f>
        <v>-3283.35</v>
      </c>
      <c r="BG129" s="50">
        <f t="shared" ref="BG129" si="144">BE129+BF129</f>
        <v>-6564.54</v>
      </c>
      <c r="BH129" s="50">
        <v>0</v>
      </c>
      <c r="BI129" s="50">
        <v>0</v>
      </c>
      <c r="BJ129" s="51">
        <f t="shared" ref="BJ129" si="145">BI129-BH129</f>
        <v>0</v>
      </c>
      <c r="BK129" s="50">
        <f t="shared" ref="BK129" si="146">BI129+BJ129</f>
        <v>0</v>
      </c>
      <c r="BL129" s="50">
        <v>0</v>
      </c>
      <c r="BM129" s="50">
        <v>0</v>
      </c>
      <c r="BN129" s="51">
        <f t="shared" ref="BN129" si="147">BM129-BL129</f>
        <v>0</v>
      </c>
      <c r="BO129" s="50">
        <f t="shared" ref="BO129" si="148">BM129+BN129</f>
        <v>0</v>
      </c>
      <c r="BP129" s="50">
        <v>56.47</v>
      </c>
      <c r="BQ129" s="50">
        <v>852.98</v>
      </c>
      <c r="BR129" s="51">
        <f t="shared" ref="BR129" si="149">BQ129-BP129</f>
        <v>796.51</v>
      </c>
      <c r="BS129" s="50">
        <f t="shared" ref="BS129" si="150">BQ129+BR129</f>
        <v>1649.49</v>
      </c>
    </row>
    <row r="130" spans="1:71" x14ac:dyDescent="0.2">
      <c r="A130" s="20" t="str">
        <f t="shared" si="109"/>
        <v>QCC</v>
      </c>
      <c r="B130" s="31" t="s">
        <v>128</v>
      </c>
      <c r="C130" s="20" t="str">
        <f t="shared" si="116"/>
        <v>QCC-QUINSIGAMOND COMM COLLEGE</v>
      </c>
      <c r="D130" s="50">
        <v>0</v>
      </c>
      <c r="E130" s="50">
        <v>0</v>
      </c>
      <c r="F130" s="50">
        <f t="shared" si="74"/>
        <v>0</v>
      </c>
      <c r="G130" s="50">
        <f t="shared" si="94"/>
        <v>0</v>
      </c>
      <c r="H130" s="50">
        <v>2306.31</v>
      </c>
      <c r="I130" s="50">
        <v>3009.47</v>
      </c>
      <c r="J130" s="51">
        <f t="shared" si="75"/>
        <v>703.15999999999985</v>
      </c>
      <c r="K130" s="50">
        <f t="shared" si="95"/>
        <v>3712.6299999999997</v>
      </c>
      <c r="L130" s="50"/>
      <c r="M130" s="50">
        <v>0</v>
      </c>
      <c r="N130" s="50">
        <f t="shared" si="76"/>
        <v>0</v>
      </c>
      <c r="O130" s="50">
        <f t="shared" si="77"/>
        <v>0</v>
      </c>
      <c r="P130" s="50"/>
      <c r="Q130" s="50">
        <v>0</v>
      </c>
      <c r="R130" s="50">
        <f t="shared" si="78"/>
        <v>0</v>
      </c>
      <c r="S130" s="50">
        <f t="shared" si="79"/>
        <v>0</v>
      </c>
      <c r="T130" s="50">
        <v>0</v>
      </c>
      <c r="U130" s="50">
        <v>0</v>
      </c>
      <c r="V130" s="50">
        <f t="shared" si="80"/>
        <v>0</v>
      </c>
      <c r="W130" s="50">
        <f t="shared" si="81"/>
        <v>0</v>
      </c>
      <c r="X130" s="50">
        <v>8634.01</v>
      </c>
      <c r="Y130" s="50">
        <v>13407.42</v>
      </c>
      <c r="Z130" s="51">
        <f t="shared" si="82"/>
        <v>4773.41</v>
      </c>
      <c r="AA130" s="50">
        <f t="shared" si="110"/>
        <v>18180.830000000002</v>
      </c>
      <c r="AB130" s="50">
        <v>19889.54</v>
      </c>
      <c r="AC130" s="50">
        <v>24789.61</v>
      </c>
      <c r="AD130" s="51">
        <f t="shared" si="83"/>
        <v>4900.07</v>
      </c>
      <c r="AE130" s="50">
        <f t="shared" si="111"/>
        <v>29689.68</v>
      </c>
      <c r="AF130" s="50">
        <v>0</v>
      </c>
      <c r="AG130" s="50">
        <v>0</v>
      </c>
      <c r="AH130" s="51">
        <f t="shared" si="84"/>
        <v>0</v>
      </c>
      <c r="AI130" s="50">
        <f t="shared" si="112"/>
        <v>0</v>
      </c>
      <c r="AJ130" s="50">
        <v>0</v>
      </c>
      <c r="AK130" s="50">
        <v>0</v>
      </c>
      <c r="AL130" s="51">
        <f t="shared" si="85"/>
        <v>0</v>
      </c>
      <c r="AM130" s="50">
        <f t="shared" si="113"/>
        <v>0</v>
      </c>
      <c r="AN130" s="50">
        <v>36167.81</v>
      </c>
      <c r="AO130" s="50">
        <v>54494.25</v>
      </c>
      <c r="AP130" s="51">
        <f t="shared" si="86"/>
        <v>18326.440000000002</v>
      </c>
      <c r="AQ130" s="50">
        <f t="shared" si="114"/>
        <v>72820.69</v>
      </c>
      <c r="AR130" s="50">
        <v>146981.64000000001</v>
      </c>
      <c r="AS130" s="50">
        <v>148693.18</v>
      </c>
      <c r="AT130" s="51">
        <f t="shared" si="87"/>
        <v>1711.539999999979</v>
      </c>
      <c r="AU130" s="50">
        <f t="shared" si="115"/>
        <v>150404.71999999997</v>
      </c>
      <c r="AV130" s="50">
        <v>0</v>
      </c>
      <c r="AW130" s="50">
        <v>0</v>
      </c>
      <c r="AX130" s="51">
        <f t="shared" si="88"/>
        <v>0</v>
      </c>
      <c r="AY130" s="50">
        <f t="shared" si="104"/>
        <v>0</v>
      </c>
      <c r="AZ130" s="50">
        <v>117459.36</v>
      </c>
      <c r="BA130" s="50">
        <v>117788.33</v>
      </c>
      <c r="BB130" s="51">
        <f t="shared" si="89"/>
        <v>328.97000000000116</v>
      </c>
      <c r="BC130" s="50">
        <f t="shared" si="105"/>
        <v>118117.3</v>
      </c>
      <c r="BD130" s="50">
        <v>-745.41</v>
      </c>
      <c r="BE130" s="50">
        <v>3143.12</v>
      </c>
      <c r="BF130" s="51">
        <f t="shared" si="90"/>
        <v>3888.5299999999997</v>
      </c>
      <c r="BG130" s="50">
        <f t="shared" si="106"/>
        <v>7031.65</v>
      </c>
      <c r="BH130" s="50">
        <v>0</v>
      </c>
      <c r="BI130" s="50">
        <v>0</v>
      </c>
      <c r="BJ130" s="51">
        <f t="shared" si="91"/>
        <v>0</v>
      </c>
      <c r="BK130" s="50">
        <f t="shared" si="107"/>
        <v>0</v>
      </c>
      <c r="BL130" s="50">
        <v>0</v>
      </c>
      <c r="BM130" s="50">
        <v>0</v>
      </c>
      <c r="BN130" s="51">
        <f t="shared" si="92"/>
        <v>0</v>
      </c>
      <c r="BO130" s="50">
        <f t="shared" si="73"/>
        <v>0</v>
      </c>
      <c r="BP130" s="50">
        <v>30543.83</v>
      </c>
      <c r="BQ130" s="50">
        <v>28781.56</v>
      </c>
      <c r="BR130" s="51">
        <f t="shared" si="93"/>
        <v>-1762.2700000000004</v>
      </c>
      <c r="BS130" s="50">
        <f t="shared" si="108"/>
        <v>27019.29</v>
      </c>
    </row>
    <row r="131" spans="1:71" x14ac:dyDescent="0.2">
      <c r="A131" s="20" t="str">
        <f t="shared" si="109"/>
        <v>RCC</v>
      </c>
      <c r="B131" s="31" t="s">
        <v>129</v>
      </c>
      <c r="C131" s="20" t="str">
        <f t="shared" si="116"/>
        <v>RCC-ROXBURY COMM COLLEGE</v>
      </c>
      <c r="D131" s="50">
        <v>0</v>
      </c>
      <c r="E131" s="50">
        <v>0</v>
      </c>
      <c r="F131" s="50">
        <f t="shared" si="74"/>
        <v>0</v>
      </c>
      <c r="G131" s="50">
        <f t="shared" si="94"/>
        <v>0</v>
      </c>
      <c r="H131" s="50">
        <v>690.8</v>
      </c>
      <c r="I131" s="50">
        <v>1273.6199999999999</v>
      </c>
      <c r="J131" s="51">
        <f t="shared" si="75"/>
        <v>582.81999999999994</v>
      </c>
      <c r="K131" s="50">
        <f t="shared" si="95"/>
        <v>1856.4399999999998</v>
      </c>
      <c r="L131" s="50"/>
      <c r="M131" s="50">
        <v>0</v>
      </c>
      <c r="N131" s="50">
        <f t="shared" si="76"/>
        <v>0</v>
      </c>
      <c r="O131" s="50">
        <f t="shared" si="77"/>
        <v>0</v>
      </c>
      <c r="P131" s="50"/>
      <c r="Q131" s="50">
        <v>0</v>
      </c>
      <c r="R131" s="50">
        <f t="shared" si="78"/>
        <v>0</v>
      </c>
      <c r="S131" s="50">
        <f t="shared" si="79"/>
        <v>0</v>
      </c>
      <c r="T131" s="50">
        <v>0</v>
      </c>
      <c r="U131" s="50">
        <v>0</v>
      </c>
      <c r="V131" s="50">
        <f t="shared" si="80"/>
        <v>0</v>
      </c>
      <c r="W131" s="50">
        <f t="shared" si="81"/>
        <v>0</v>
      </c>
      <c r="X131" s="50">
        <v>8866.9599999999991</v>
      </c>
      <c r="Y131" s="50">
        <v>13407.42</v>
      </c>
      <c r="Z131" s="51">
        <f t="shared" si="82"/>
        <v>4540.4600000000009</v>
      </c>
      <c r="AA131" s="50">
        <f t="shared" si="110"/>
        <v>17947.88</v>
      </c>
      <c r="AB131" s="50">
        <v>11265.12</v>
      </c>
      <c r="AC131" s="50">
        <v>9225.91</v>
      </c>
      <c r="AD131" s="51">
        <f t="shared" si="83"/>
        <v>-2039.2100000000009</v>
      </c>
      <c r="AE131" s="50">
        <f t="shared" si="111"/>
        <v>7186.6999999999989</v>
      </c>
      <c r="AF131" s="50">
        <v>0</v>
      </c>
      <c r="AG131" s="50">
        <v>0</v>
      </c>
      <c r="AH131" s="51">
        <f t="shared" si="84"/>
        <v>0</v>
      </c>
      <c r="AI131" s="50">
        <f t="shared" si="112"/>
        <v>0</v>
      </c>
      <c r="AJ131" s="50">
        <v>0</v>
      </c>
      <c r="AK131" s="50">
        <v>0</v>
      </c>
      <c r="AL131" s="51">
        <f t="shared" si="85"/>
        <v>0</v>
      </c>
      <c r="AM131" s="50">
        <f t="shared" si="113"/>
        <v>0</v>
      </c>
      <c r="AN131" s="50">
        <v>15713.91</v>
      </c>
      <c r="AO131" s="50">
        <v>18282.59</v>
      </c>
      <c r="AP131" s="51">
        <f t="shared" si="86"/>
        <v>2568.6800000000003</v>
      </c>
      <c r="AQ131" s="50">
        <f t="shared" si="114"/>
        <v>20851.27</v>
      </c>
      <c r="AR131" s="50">
        <v>17125.89</v>
      </c>
      <c r="AS131" s="50">
        <v>180852.31</v>
      </c>
      <c r="AT131" s="51">
        <f t="shared" si="87"/>
        <v>163726.41999999998</v>
      </c>
      <c r="AU131" s="50">
        <f t="shared" si="115"/>
        <v>344578.73</v>
      </c>
      <c r="AV131" s="50">
        <v>0</v>
      </c>
      <c r="AW131" s="50">
        <v>0</v>
      </c>
      <c r="AX131" s="51">
        <f t="shared" si="88"/>
        <v>0</v>
      </c>
      <c r="AY131" s="50">
        <f t="shared" si="104"/>
        <v>0</v>
      </c>
      <c r="AZ131" s="50">
        <v>36310.81</v>
      </c>
      <c r="BA131" s="50">
        <v>31142.32</v>
      </c>
      <c r="BB131" s="51">
        <f t="shared" si="89"/>
        <v>-5168.489999999998</v>
      </c>
      <c r="BC131" s="50">
        <f t="shared" si="105"/>
        <v>25973.83</v>
      </c>
      <c r="BD131" s="50">
        <v>-1212.27</v>
      </c>
      <c r="BE131" s="50">
        <v>-3570.61</v>
      </c>
      <c r="BF131" s="51">
        <f t="shared" si="90"/>
        <v>-2358.34</v>
      </c>
      <c r="BG131" s="50">
        <f t="shared" si="106"/>
        <v>-5928.9500000000007</v>
      </c>
      <c r="BH131" s="50">
        <v>0</v>
      </c>
      <c r="BI131" s="50">
        <v>0</v>
      </c>
      <c r="BJ131" s="51">
        <f t="shared" si="91"/>
        <v>0</v>
      </c>
      <c r="BK131" s="50">
        <f t="shared" si="107"/>
        <v>0</v>
      </c>
      <c r="BL131" s="50">
        <v>0</v>
      </c>
      <c r="BM131" s="50">
        <v>0</v>
      </c>
      <c r="BN131" s="51">
        <f t="shared" si="92"/>
        <v>0</v>
      </c>
      <c r="BO131" s="50">
        <f t="shared" si="73"/>
        <v>0</v>
      </c>
      <c r="BP131" s="50">
        <v>9642.6200000000008</v>
      </c>
      <c r="BQ131" s="50">
        <v>8896.6299999999992</v>
      </c>
      <c r="BR131" s="51">
        <f t="shared" si="93"/>
        <v>-745.9900000000016</v>
      </c>
      <c r="BS131" s="50">
        <f t="shared" si="108"/>
        <v>8150.6399999999976</v>
      </c>
    </row>
    <row r="132" spans="1:71" x14ac:dyDescent="0.2">
      <c r="A132" s="20" t="str">
        <f t="shared" si="109"/>
        <v>REG</v>
      </c>
      <c r="B132" s="31" t="s">
        <v>130</v>
      </c>
      <c r="C132" s="20" t="str">
        <f t="shared" si="116"/>
        <v>REG- PROF LICENSURE</v>
      </c>
      <c r="D132" s="50">
        <v>0</v>
      </c>
      <c r="E132" s="50">
        <v>0</v>
      </c>
      <c r="F132" s="50">
        <f t="shared" si="74"/>
        <v>0</v>
      </c>
      <c r="G132" s="50">
        <f t="shared" si="94"/>
        <v>0</v>
      </c>
      <c r="H132" s="50">
        <v>2231.06</v>
      </c>
      <c r="I132" s="50">
        <v>3004.55</v>
      </c>
      <c r="J132" s="51">
        <f t="shared" si="75"/>
        <v>773.49000000000024</v>
      </c>
      <c r="K132" s="50">
        <f t="shared" si="95"/>
        <v>3778.0400000000004</v>
      </c>
      <c r="L132" s="50"/>
      <c r="M132" s="50">
        <v>0</v>
      </c>
      <c r="N132" s="50">
        <f t="shared" si="76"/>
        <v>0</v>
      </c>
      <c r="O132" s="50">
        <f t="shared" si="77"/>
        <v>0</v>
      </c>
      <c r="P132" s="50"/>
      <c r="Q132" s="50">
        <v>0</v>
      </c>
      <c r="R132" s="50">
        <f t="shared" si="78"/>
        <v>0</v>
      </c>
      <c r="S132" s="50">
        <f t="shared" si="79"/>
        <v>0</v>
      </c>
      <c r="T132" s="50">
        <v>0</v>
      </c>
      <c r="U132" s="50">
        <v>0</v>
      </c>
      <c r="V132" s="50">
        <f t="shared" si="80"/>
        <v>0</v>
      </c>
      <c r="W132" s="50">
        <f t="shared" si="81"/>
        <v>0</v>
      </c>
      <c r="X132" s="50">
        <v>142349.14000000001</v>
      </c>
      <c r="Y132" s="50">
        <v>111334.81</v>
      </c>
      <c r="Z132" s="51">
        <f t="shared" si="82"/>
        <v>-31014.330000000016</v>
      </c>
      <c r="AA132" s="50">
        <f t="shared" si="110"/>
        <v>80320.479999999981</v>
      </c>
      <c r="AB132" s="50">
        <v>25270.17</v>
      </c>
      <c r="AC132" s="50">
        <v>16658.82</v>
      </c>
      <c r="AD132" s="51">
        <f t="shared" si="83"/>
        <v>-8611.3499999999985</v>
      </c>
      <c r="AE132" s="50">
        <f t="shared" si="111"/>
        <v>8047.4700000000012</v>
      </c>
      <c r="AF132" s="50">
        <v>0</v>
      </c>
      <c r="AG132" s="50">
        <v>0</v>
      </c>
      <c r="AH132" s="51">
        <f t="shared" si="84"/>
        <v>0</v>
      </c>
      <c r="AI132" s="50">
        <f t="shared" si="112"/>
        <v>0</v>
      </c>
      <c r="AJ132" s="50">
        <v>408.3</v>
      </c>
      <c r="AK132" s="50">
        <v>544.95000000000005</v>
      </c>
      <c r="AL132" s="51">
        <f t="shared" si="85"/>
        <v>136.65000000000003</v>
      </c>
      <c r="AM132" s="50">
        <f t="shared" si="113"/>
        <v>681.60000000000014</v>
      </c>
      <c r="AN132" s="50">
        <v>26735.200000000001</v>
      </c>
      <c r="AO132" s="50">
        <v>28398.55</v>
      </c>
      <c r="AP132" s="51">
        <f t="shared" si="86"/>
        <v>1663.3499999999985</v>
      </c>
      <c r="AQ132" s="50">
        <f t="shared" si="114"/>
        <v>30061.899999999998</v>
      </c>
      <c r="AR132" s="50">
        <v>7120.23</v>
      </c>
      <c r="AS132" s="50">
        <v>6711.54</v>
      </c>
      <c r="AT132" s="51">
        <f t="shared" si="87"/>
        <v>-408.6899999999996</v>
      </c>
      <c r="AU132" s="50">
        <f t="shared" si="115"/>
        <v>6302.85</v>
      </c>
      <c r="AV132" s="50">
        <v>0</v>
      </c>
      <c r="AW132" s="50">
        <v>0</v>
      </c>
      <c r="AX132" s="51">
        <f t="shared" si="88"/>
        <v>0</v>
      </c>
      <c r="AY132" s="50">
        <f t="shared" si="104"/>
        <v>0</v>
      </c>
      <c r="AZ132" s="50">
        <v>40153.599999999999</v>
      </c>
      <c r="BA132" s="50">
        <v>52520.2</v>
      </c>
      <c r="BB132" s="51">
        <f t="shared" si="89"/>
        <v>12366.599999999999</v>
      </c>
      <c r="BC132" s="50">
        <f t="shared" si="105"/>
        <v>64886.799999999996</v>
      </c>
      <c r="BD132" s="50">
        <v>-15261.82</v>
      </c>
      <c r="BE132" s="50">
        <v>-13743.23</v>
      </c>
      <c r="BF132" s="51">
        <f t="shared" si="90"/>
        <v>1518.5900000000001</v>
      </c>
      <c r="BG132" s="50">
        <f t="shared" si="106"/>
        <v>-12224.64</v>
      </c>
      <c r="BH132" s="50">
        <v>0</v>
      </c>
      <c r="BI132" s="50">
        <v>0</v>
      </c>
      <c r="BJ132" s="51">
        <f t="shared" si="91"/>
        <v>0</v>
      </c>
      <c r="BK132" s="50">
        <f t="shared" si="107"/>
        <v>0</v>
      </c>
      <c r="BL132" s="50">
        <v>393.43</v>
      </c>
      <c r="BM132" s="50">
        <v>2204.77</v>
      </c>
      <c r="BN132" s="51">
        <f t="shared" si="92"/>
        <v>1811.34</v>
      </c>
      <c r="BO132" s="50">
        <f t="shared" si="73"/>
        <v>4016.1099999999997</v>
      </c>
      <c r="BP132" s="50">
        <v>8249.0300000000007</v>
      </c>
      <c r="BQ132" s="50">
        <v>7286</v>
      </c>
      <c r="BR132" s="51">
        <f t="shared" si="93"/>
        <v>-963.03000000000065</v>
      </c>
      <c r="BS132" s="50">
        <f t="shared" si="108"/>
        <v>6322.9699999999993</v>
      </c>
    </row>
    <row r="133" spans="1:71" x14ac:dyDescent="0.2">
      <c r="A133" s="20" t="str">
        <f t="shared" si="109"/>
        <v>RGT</v>
      </c>
      <c r="B133" s="31" t="s">
        <v>131</v>
      </c>
      <c r="C133" s="20" t="str">
        <f t="shared" si="116"/>
        <v>RGT-BRD OF HIGHER ED</v>
      </c>
      <c r="D133" s="50">
        <v>31497.73</v>
      </c>
      <c r="E133" s="50">
        <v>32930.449999999997</v>
      </c>
      <c r="F133" s="50">
        <f t="shared" si="74"/>
        <v>1432.7199999999975</v>
      </c>
      <c r="G133" s="50">
        <f t="shared" si="94"/>
        <v>34363.17</v>
      </c>
      <c r="H133" s="50">
        <v>2852.83</v>
      </c>
      <c r="I133" s="50">
        <v>3946.3</v>
      </c>
      <c r="J133" s="51">
        <f t="shared" si="75"/>
        <v>1093.4700000000003</v>
      </c>
      <c r="K133" s="50">
        <f t="shared" si="95"/>
        <v>5039.7700000000004</v>
      </c>
      <c r="L133" s="50"/>
      <c r="M133" s="50">
        <v>0</v>
      </c>
      <c r="N133" s="50">
        <f t="shared" si="76"/>
        <v>0</v>
      </c>
      <c r="O133" s="50">
        <f t="shared" si="77"/>
        <v>0</v>
      </c>
      <c r="P133" s="50"/>
      <c r="Q133" s="50">
        <v>0</v>
      </c>
      <c r="R133" s="50">
        <f t="shared" si="78"/>
        <v>0</v>
      </c>
      <c r="S133" s="50">
        <f t="shared" si="79"/>
        <v>0</v>
      </c>
      <c r="T133" s="50">
        <v>0</v>
      </c>
      <c r="U133" s="50">
        <v>0</v>
      </c>
      <c r="V133" s="50">
        <f t="shared" si="80"/>
        <v>0</v>
      </c>
      <c r="W133" s="50">
        <f t="shared" si="81"/>
        <v>0</v>
      </c>
      <c r="X133" s="50">
        <v>48535.55</v>
      </c>
      <c r="Y133" s="50">
        <v>33660.269999999997</v>
      </c>
      <c r="Z133" s="51">
        <f t="shared" si="82"/>
        <v>-14875.280000000006</v>
      </c>
      <c r="AA133" s="50">
        <f t="shared" si="110"/>
        <v>18784.989999999991</v>
      </c>
      <c r="AB133" s="50">
        <v>7355.73</v>
      </c>
      <c r="AC133" s="50">
        <v>5034.45</v>
      </c>
      <c r="AD133" s="51">
        <f t="shared" si="83"/>
        <v>-2321.2799999999997</v>
      </c>
      <c r="AE133" s="50">
        <f t="shared" si="111"/>
        <v>2713.17</v>
      </c>
      <c r="AF133" s="50">
        <v>0</v>
      </c>
      <c r="AG133" s="50">
        <v>0</v>
      </c>
      <c r="AH133" s="51">
        <f t="shared" si="84"/>
        <v>0</v>
      </c>
      <c r="AI133" s="50">
        <f t="shared" si="112"/>
        <v>0</v>
      </c>
      <c r="AJ133" s="50">
        <v>0</v>
      </c>
      <c r="AK133" s="50">
        <v>0</v>
      </c>
      <c r="AL133" s="51">
        <f t="shared" si="85"/>
        <v>0</v>
      </c>
      <c r="AM133" s="50">
        <f t="shared" si="113"/>
        <v>0</v>
      </c>
      <c r="AN133" s="50">
        <v>7573.51</v>
      </c>
      <c r="AO133" s="50">
        <v>8418.39</v>
      </c>
      <c r="AP133" s="51">
        <f t="shared" si="86"/>
        <v>844.8799999999992</v>
      </c>
      <c r="AQ133" s="50">
        <f t="shared" si="114"/>
        <v>9263.2699999999986</v>
      </c>
      <c r="AR133" s="50">
        <v>124850.8</v>
      </c>
      <c r="AS133" s="50">
        <v>191748.94</v>
      </c>
      <c r="AT133" s="51">
        <f t="shared" si="87"/>
        <v>66898.14</v>
      </c>
      <c r="AU133" s="50">
        <f t="shared" si="115"/>
        <v>258647.08000000002</v>
      </c>
      <c r="AV133" s="50">
        <v>0</v>
      </c>
      <c r="AW133" s="50">
        <v>0</v>
      </c>
      <c r="AX133" s="51">
        <f t="shared" si="88"/>
        <v>0</v>
      </c>
      <c r="AY133" s="50">
        <f t="shared" si="104"/>
        <v>0</v>
      </c>
      <c r="AZ133" s="50">
        <v>8227.19</v>
      </c>
      <c r="BA133" s="50">
        <v>9435.3700000000008</v>
      </c>
      <c r="BB133" s="51">
        <f t="shared" si="89"/>
        <v>1208.1800000000003</v>
      </c>
      <c r="BC133" s="50">
        <f t="shared" si="105"/>
        <v>10643.550000000001</v>
      </c>
      <c r="BD133" s="50">
        <v>-22912.880000000001</v>
      </c>
      <c r="BE133" s="50">
        <v>-18673.59</v>
      </c>
      <c r="BF133" s="51">
        <f t="shared" si="90"/>
        <v>4239.2900000000009</v>
      </c>
      <c r="BG133" s="50">
        <f t="shared" si="106"/>
        <v>-14434.3</v>
      </c>
      <c r="BH133" s="50">
        <v>25381.9</v>
      </c>
      <c r="BI133" s="50">
        <v>25505.01</v>
      </c>
      <c r="BJ133" s="51">
        <f t="shared" si="91"/>
        <v>123.10999999999694</v>
      </c>
      <c r="BK133" s="50">
        <f t="shared" si="107"/>
        <v>25628.119999999995</v>
      </c>
      <c r="BL133" s="50">
        <v>66.23</v>
      </c>
      <c r="BM133" s="50">
        <v>371.23</v>
      </c>
      <c r="BN133" s="51">
        <f t="shared" si="92"/>
        <v>305</v>
      </c>
      <c r="BO133" s="50">
        <f t="shared" si="73"/>
        <v>676.23</v>
      </c>
      <c r="BP133" s="50">
        <v>2107.23</v>
      </c>
      <c r="BQ133" s="50">
        <v>1973.27</v>
      </c>
      <c r="BR133" s="51">
        <f t="shared" si="93"/>
        <v>-133.96000000000004</v>
      </c>
      <c r="BS133" s="50">
        <f t="shared" si="108"/>
        <v>1839.31</v>
      </c>
    </row>
    <row r="134" spans="1:71" x14ac:dyDescent="0.2">
      <c r="A134" s="20" t="str">
        <f t="shared" si="109"/>
        <v>SAO</v>
      </c>
      <c r="B134" s="31" t="s">
        <v>132</v>
      </c>
      <c r="C134" s="20" t="str">
        <f t="shared" si="116"/>
        <v>SAO-ST AUDITORS OFC</v>
      </c>
      <c r="D134" s="50">
        <v>77347.87</v>
      </c>
      <c r="E134" s="50">
        <v>60201.27</v>
      </c>
      <c r="F134" s="50">
        <f t="shared" si="74"/>
        <v>-17146.599999999999</v>
      </c>
      <c r="G134" s="50">
        <f t="shared" si="94"/>
        <v>43054.67</v>
      </c>
      <c r="H134" s="50">
        <v>447.13</v>
      </c>
      <c r="I134" s="50">
        <v>763.02</v>
      </c>
      <c r="J134" s="51">
        <f t="shared" si="75"/>
        <v>315.89</v>
      </c>
      <c r="K134" s="50">
        <f t="shared" si="95"/>
        <v>1078.9099999999999</v>
      </c>
      <c r="L134" s="50"/>
      <c r="M134" s="50">
        <v>0</v>
      </c>
      <c r="N134" s="50">
        <f t="shared" si="76"/>
        <v>0</v>
      </c>
      <c r="O134" s="50">
        <f t="shared" si="77"/>
        <v>0</v>
      </c>
      <c r="P134" s="50"/>
      <c r="Q134" s="50">
        <v>0</v>
      </c>
      <c r="R134" s="50">
        <f t="shared" si="78"/>
        <v>0</v>
      </c>
      <c r="S134" s="50">
        <f t="shared" si="79"/>
        <v>0</v>
      </c>
      <c r="T134" s="50">
        <v>0</v>
      </c>
      <c r="U134" s="50">
        <v>0</v>
      </c>
      <c r="V134" s="50">
        <f t="shared" si="80"/>
        <v>0</v>
      </c>
      <c r="W134" s="50">
        <f t="shared" si="81"/>
        <v>0</v>
      </c>
      <c r="X134" s="50">
        <v>0</v>
      </c>
      <c r="Y134" s="50">
        <v>6845.27</v>
      </c>
      <c r="Z134" s="51">
        <f t="shared" si="82"/>
        <v>6845.27</v>
      </c>
      <c r="AA134" s="50">
        <f t="shared" si="110"/>
        <v>13690.54</v>
      </c>
      <c r="AB134" s="50">
        <v>16867.09</v>
      </c>
      <c r="AC134" s="50">
        <v>10622.68</v>
      </c>
      <c r="AD134" s="51">
        <f t="shared" si="83"/>
        <v>-6244.41</v>
      </c>
      <c r="AE134" s="50">
        <f t="shared" si="111"/>
        <v>4378.2700000000004</v>
      </c>
      <c r="AF134" s="50">
        <v>33793.599999999999</v>
      </c>
      <c r="AG134" s="50">
        <v>38710.769999999997</v>
      </c>
      <c r="AH134" s="51">
        <f t="shared" si="84"/>
        <v>4917.1699999999983</v>
      </c>
      <c r="AI134" s="50">
        <f t="shared" si="112"/>
        <v>43627.939999999995</v>
      </c>
      <c r="AJ134" s="50">
        <v>0</v>
      </c>
      <c r="AK134" s="50">
        <v>0</v>
      </c>
      <c r="AL134" s="51">
        <f t="shared" si="85"/>
        <v>0</v>
      </c>
      <c r="AM134" s="50">
        <f t="shared" si="113"/>
        <v>0</v>
      </c>
      <c r="AN134" s="50">
        <v>18463.330000000002</v>
      </c>
      <c r="AO134" s="50">
        <v>18774.41</v>
      </c>
      <c r="AP134" s="51">
        <f t="shared" si="86"/>
        <v>311.07999999999811</v>
      </c>
      <c r="AQ134" s="50">
        <f t="shared" si="114"/>
        <v>19085.489999999998</v>
      </c>
      <c r="AR134" s="50">
        <v>233465.35</v>
      </c>
      <c r="AS134" s="50">
        <v>412906.05</v>
      </c>
      <c r="AT134" s="51">
        <f t="shared" si="87"/>
        <v>179440.69999999998</v>
      </c>
      <c r="AU134" s="50">
        <f t="shared" si="115"/>
        <v>592346.75</v>
      </c>
      <c r="AV134" s="50">
        <v>30105.02</v>
      </c>
      <c r="AW134" s="50">
        <v>33571.040000000001</v>
      </c>
      <c r="AX134" s="51">
        <f t="shared" si="88"/>
        <v>3466.0200000000004</v>
      </c>
      <c r="AY134" s="50">
        <f t="shared" si="104"/>
        <v>37037.06</v>
      </c>
      <c r="AZ134" s="50">
        <v>22291.87</v>
      </c>
      <c r="BA134" s="50">
        <v>21399.200000000001</v>
      </c>
      <c r="BB134" s="51">
        <f t="shared" si="89"/>
        <v>-892.66999999999825</v>
      </c>
      <c r="BC134" s="50">
        <f t="shared" si="105"/>
        <v>20506.530000000002</v>
      </c>
      <c r="BD134" s="50">
        <v>-31620.51</v>
      </c>
      <c r="BE134" s="50">
        <v>-26046.61</v>
      </c>
      <c r="BF134" s="51">
        <f t="shared" si="90"/>
        <v>5573.8999999999978</v>
      </c>
      <c r="BG134" s="50">
        <f t="shared" si="106"/>
        <v>-20472.710000000003</v>
      </c>
      <c r="BH134" s="50">
        <v>41940.199999999997</v>
      </c>
      <c r="BI134" s="50">
        <v>46626.73</v>
      </c>
      <c r="BJ134" s="51">
        <f t="shared" si="91"/>
        <v>4686.5300000000061</v>
      </c>
      <c r="BK134" s="50">
        <f t="shared" si="107"/>
        <v>51313.260000000009</v>
      </c>
      <c r="BL134" s="50">
        <v>0</v>
      </c>
      <c r="BM134" s="50">
        <v>0</v>
      </c>
      <c r="BN134" s="51">
        <f t="shared" si="92"/>
        <v>0</v>
      </c>
      <c r="BO134" s="50">
        <f t="shared" si="73"/>
        <v>0</v>
      </c>
      <c r="BP134" s="50">
        <v>6490.3</v>
      </c>
      <c r="BQ134" s="50">
        <v>5680.27</v>
      </c>
      <c r="BR134" s="51">
        <f t="shared" si="93"/>
        <v>-810.02999999999975</v>
      </c>
      <c r="BS134" s="50">
        <f t="shared" si="108"/>
        <v>4870.2400000000007</v>
      </c>
    </row>
    <row r="135" spans="1:71" x14ac:dyDescent="0.2">
      <c r="A135" s="20" t="str">
        <f t="shared" si="109"/>
        <v>SBA</v>
      </c>
      <c r="B135" s="31" t="s">
        <v>241</v>
      </c>
      <c r="C135" s="20" t="s">
        <v>241</v>
      </c>
      <c r="D135" s="50">
        <v>0</v>
      </c>
      <c r="E135" s="50">
        <v>0</v>
      </c>
      <c r="F135" s="50">
        <f t="shared" si="74"/>
        <v>0</v>
      </c>
      <c r="G135" s="50">
        <f t="shared" ref="G135" si="151">E135+F135</f>
        <v>0</v>
      </c>
      <c r="H135" s="50">
        <v>93.1</v>
      </c>
      <c r="I135" s="50">
        <v>133.77000000000001</v>
      </c>
      <c r="J135" s="51">
        <f t="shared" si="75"/>
        <v>40.670000000000016</v>
      </c>
      <c r="K135" s="50">
        <f t="shared" ref="K135" si="152">I135+J135</f>
        <v>174.44000000000003</v>
      </c>
      <c r="L135" s="50"/>
      <c r="M135" s="50">
        <v>0</v>
      </c>
      <c r="N135" s="50">
        <f t="shared" si="76"/>
        <v>0</v>
      </c>
      <c r="O135" s="50">
        <f t="shared" si="77"/>
        <v>0</v>
      </c>
      <c r="P135" s="50"/>
      <c r="Q135" s="50">
        <v>0</v>
      </c>
      <c r="R135" s="50">
        <f t="shared" si="78"/>
        <v>0</v>
      </c>
      <c r="S135" s="50">
        <f t="shared" si="79"/>
        <v>0</v>
      </c>
      <c r="T135" s="50">
        <v>0</v>
      </c>
      <c r="U135" s="50">
        <v>0</v>
      </c>
      <c r="V135" s="50">
        <f t="shared" si="80"/>
        <v>0</v>
      </c>
      <c r="W135" s="50">
        <f t="shared" si="81"/>
        <v>0</v>
      </c>
      <c r="X135" s="50">
        <v>0</v>
      </c>
      <c r="Y135" s="50">
        <v>0</v>
      </c>
      <c r="Z135" s="51">
        <f t="shared" si="82"/>
        <v>0</v>
      </c>
      <c r="AA135" s="50">
        <f t="shared" si="110"/>
        <v>0</v>
      </c>
      <c r="AB135" s="50">
        <v>6670.39</v>
      </c>
      <c r="AC135" s="50">
        <v>4338.84</v>
      </c>
      <c r="AD135" s="51">
        <f t="shared" si="83"/>
        <v>-2331.5500000000002</v>
      </c>
      <c r="AE135" s="50">
        <f t="shared" si="111"/>
        <v>2007.29</v>
      </c>
      <c r="AF135" s="50">
        <v>0</v>
      </c>
      <c r="AG135" s="50">
        <v>0</v>
      </c>
      <c r="AH135" s="51">
        <f t="shared" si="84"/>
        <v>0</v>
      </c>
      <c r="AI135" s="50">
        <f t="shared" si="112"/>
        <v>0</v>
      </c>
      <c r="AJ135" s="50">
        <v>2.2000000000000002</v>
      </c>
      <c r="AK135" s="50">
        <v>0</v>
      </c>
      <c r="AL135" s="51">
        <f t="shared" si="85"/>
        <v>-2.2000000000000002</v>
      </c>
      <c r="AM135" s="50">
        <f t="shared" si="113"/>
        <v>-2.2000000000000002</v>
      </c>
      <c r="AN135" s="50">
        <v>7151.71</v>
      </c>
      <c r="AO135" s="50">
        <v>7540.24</v>
      </c>
      <c r="AP135" s="51">
        <f t="shared" si="86"/>
        <v>388.52999999999975</v>
      </c>
      <c r="AQ135" s="50">
        <f t="shared" si="114"/>
        <v>7928.7699999999995</v>
      </c>
      <c r="AR135" s="50">
        <v>0</v>
      </c>
      <c r="AS135" s="50">
        <v>0</v>
      </c>
      <c r="AT135" s="51">
        <f t="shared" si="87"/>
        <v>0</v>
      </c>
      <c r="AU135" s="50">
        <f t="shared" si="115"/>
        <v>0</v>
      </c>
      <c r="AV135" s="50">
        <v>0</v>
      </c>
      <c r="AW135" s="50">
        <v>0</v>
      </c>
      <c r="AX135" s="51">
        <f t="shared" si="88"/>
        <v>0</v>
      </c>
      <c r="AY135" s="50">
        <f t="shared" si="104"/>
        <v>0</v>
      </c>
      <c r="AZ135" s="50">
        <v>9639.35</v>
      </c>
      <c r="BA135" s="50">
        <v>10538.93</v>
      </c>
      <c r="BB135" s="51">
        <f t="shared" si="89"/>
        <v>899.57999999999993</v>
      </c>
      <c r="BC135" s="50">
        <f t="shared" si="105"/>
        <v>11438.51</v>
      </c>
      <c r="BD135" s="50">
        <v>75.48</v>
      </c>
      <c r="BE135" s="50">
        <v>211.47</v>
      </c>
      <c r="BF135" s="51">
        <f t="shared" si="90"/>
        <v>135.99</v>
      </c>
      <c r="BG135" s="50">
        <f t="shared" si="106"/>
        <v>347.46000000000004</v>
      </c>
      <c r="BH135" s="50">
        <v>0</v>
      </c>
      <c r="BI135" s="50">
        <v>0</v>
      </c>
      <c r="BJ135" s="51">
        <f t="shared" si="91"/>
        <v>0</v>
      </c>
      <c r="BK135" s="50">
        <f t="shared" si="107"/>
        <v>0</v>
      </c>
      <c r="BL135" s="50">
        <v>0</v>
      </c>
      <c r="BM135" s="50">
        <v>0</v>
      </c>
      <c r="BN135" s="51">
        <f t="shared" si="92"/>
        <v>0</v>
      </c>
      <c r="BO135" s="50">
        <f t="shared" si="73"/>
        <v>0</v>
      </c>
      <c r="BP135" s="50">
        <v>2324.3000000000002</v>
      </c>
      <c r="BQ135" s="50">
        <v>2098.12</v>
      </c>
      <c r="BR135" s="51">
        <f t="shared" si="93"/>
        <v>-226.18000000000029</v>
      </c>
      <c r="BS135" s="50">
        <f t="shared" si="108"/>
        <v>1871.9399999999996</v>
      </c>
    </row>
    <row r="136" spans="1:71" x14ac:dyDescent="0.2">
      <c r="A136" s="20" t="str">
        <f t="shared" si="109"/>
        <v>SCA</v>
      </c>
      <c r="B136" s="31" t="s">
        <v>133</v>
      </c>
      <c r="C136" s="20" t="str">
        <f t="shared" si="116"/>
        <v>SCA- CONSUMER AFFAIRS &amp; BUS REG</v>
      </c>
      <c r="D136" s="50">
        <v>0</v>
      </c>
      <c r="E136" s="50">
        <v>0</v>
      </c>
      <c r="F136" s="50">
        <f t="shared" si="74"/>
        <v>0</v>
      </c>
      <c r="G136" s="50">
        <f t="shared" si="94"/>
        <v>0</v>
      </c>
      <c r="H136" s="50">
        <v>235.03</v>
      </c>
      <c r="I136" s="50">
        <v>304.99</v>
      </c>
      <c r="J136" s="51">
        <f t="shared" si="75"/>
        <v>69.960000000000008</v>
      </c>
      <c r="K136" s="50">
        <f t="shared" si="95"/>
        <v>374.95000000000005</v>
      </c>
      <c r="L136" s="50"/>
      <c r="M136" s="50">
        <v>0</v>
      </c>
      <c r="N136" s="50">
        <f t="shared" si="76"/>
        <v>0</v>
      </c>
      <c r="O136" s="50">
        <f t="shared" si="77"/>
        <v>0</v>
      </c>
      <c r="P136" s="50"/>
      <c r="Q136" s="50">
        <v>0</v>
      </c>
      <c r="R136" s="50">
        <f t="shared" si="78"/>
        <v>0</v>
      </c>
      <c r="S136" s="50">
        <f t="shared" si="79"/>
        <v>0</v>
      </c>
      <c r="T136" s="50">
        <v>0</v>
      </c>
      <c r="U136" s="50">
        <v>0</v>
      </c>
      <c r="V136" s="50">
        <f t="shared" si="80"/>
        <v>0</v>
      </c>
      <c r="W136" s="50">
        <f t="shared" si="81"/>
        <v>0</v>
      </c>
      <c r="X136" s="50">
        <v>10501.35</v>
      </c>
      <c r="Y136" s="50">
        <v>27381.22</v>
      </c>
      <c r="Z136" s="51">
        <f t="shared" si="82"/>
        <v>16879.870000000003</v>
      </c>
      <c r="AA136" s="50">
        <f t="shared" si="110"/>
        <v>44261.090000000004</v>
      </c>
      <c r="AB136" s="50">
        <v>2265.6799999999998</v>
      </c>
      <c r="AC136" s="50">
        <v>1547.35</v>
      </c>
      <c r="AD136" s="51">
        <f t="shared" si="83"/>
        <v>-718.32999999999993</v>
      </c>
      <c r="AE136" s="50">
        <f t="shared" si="111"/>
        <v>829.02</v>
      </c>
      <c r="AF136" s="50">
        <v>0</v>
      </c>
      <c r="AG136" s="50">
        <v>0</v>
      </c>
      <c r="AH136" s="51">
        <f t="shared" si="84"/>
        <v>0</v>
      </c>
      <c r="AI136" s="50">
        <f t="shared" si="112"/>
        <v>0</v>
      </c>
      <c r="AJ136" s="50">
        <v>8.27</v>
      </c>
      <c r="AK136" s="50">
        <v>17.18</v>
      </c>
      <c r="AL136" s="51">
        <f t="shared" si="85"/>
        <v>8.91</v>
      </c>
      <c r="AM136" s="50">
        <f t="shared" si="113"/>
        <v>26.09</v>
      </c>
      <c r="AN136" s="50">
        <v>2441.21</v>
      </c>
      <c r="AO136" s="50">
        <v>2773.23</v>
      </c>
      <c r="AP136" s="51">
        <f t="shared" si="86"/>
        <v>332.02</v>
      </c>
      <c r="AQ136" s="50">
        <f t="shared" si="114"/>
        <v>3105.25</v>
      </c>
      <c r="AR136" s="50">
        <v>7120.23</v>
      </c>
      <c r="AS136" s="50">
        <v>6711.54</v>
      </c>
      <c r="AT136" s="51">
        <f t="shared" si="87"/>
        <v>-408.6899999999996</v>
      </c>
      <c r="AU136" s="50">
        <f t="shared" si="115"/>
        <v>6302.85</v>
      </c>
      <c r="AV136" s="50">
        <v>0</v>
      </c>
      <c r="AW136" s="50">
        <v>0</v>
      </c>
      <c r="AX136" s="51">
        <f t="shared" si="88"/>
        <v>0</v>
      </c>
      <c r="AY136" s="50">
        <f t="shared" si="104"/>
        <v>0</v>
      </c>
      <c r="AZ136" s="50">
        <v>4076.54</v>
      </c>
      <c r="BA136" s="50">
        <v>5965.23</v>
      </c>
      <c r="BB136" s="51">
        <f t="shared" si="89"/>
        <v>1888.6899999999996</v>
      </c>
      <c r="BC136" s="50">
        <f t="shared" si="105"/>
        <v>7853.9199999999992</v>
      </c>
      <c r="BD136" s="50">
        <v>-2462.6999999999998</v>
      </c>
      <c r="BE136" s="50">
        <v>-1796.73</v>
      </c>
      <c r="BF136" s="51">
        <f t="shared" si="90"/>
        <v>665.9699999999998</v>
      </c>
      <c r="BG136" s="50">
        <f t="shared" si="106"/>
        <v>-1130.7600000000002</v>
      </c>
      <c r="BH136" s="50">
        <v>0</v>
      </c>
      <c r="BI136" s="50">
        <v>0</v>
      </c>
      <c r="BJ136" s="51">
        <f t="shared" si="91"/>
        <v>0</v>
      </c>
      <c r="BK136" s="50">
        <f t="shared" si="107"/>
        <v>0</v>
      </c>
      <c r="BL136" s="50">
        <v>4.3499999999999996</v>
      </c>
      <c r="BM136" s="50">
        <v>24.53</v>
      </c>
      <c r="BN136" s="51">
        <f t="shared" si="92"/>
        <v>20.18</v>
      </c>
      <c r="BO136" s="50">
        <f t="shared" ref="BO136:BO171" si="153">BM136+BN136</f>
        <v>44.71</v>
      </c>
      <c r="BP136" s="50">
        <v>808.18</v>
      </c>
      <c r="BQ136" s="50">
        <v>865.52</v>
      </c>
      <c r="BR136" s="51">
        <f t="shared" si="93"/>
        <v>57.340000000000032</v>
      </c>
      <c r="BS136" s="50">
        <f t="shared" si="108"/>
        <v>922.86</v>
      </c>
    </row>
    <row r="137" spans="1:71" x14ac:dyDescent="0.2">
      <c r="A137" s="20" t="str">
        <f t="shared" si="109"/>
        <v>SDA</v>
      </c>
      <c r="B137" s="31" t="s">
        <v>134</v>
      </c>
      <c r="C137" s="20" t="str">
        <f t="shared" si="116"/>
        <v>SDA-SHERIFFS DEPT ASSC</v>
      </c>
      <c r="D137" s="50">
        <v>0</v>
      </c>
      <c r="E137" s="50">
        <v>0</v>
      </c>
      <c r="F137" s="50">
        <f t="shared" ref="F137:F171" si="154">E137-D137</f>
        <v>0</v>
      </c>
      <c r="G137" s="50">
        <f t="shared" si="94"/>
        <v>0</v>
      </c>
      <c r="H137" s="50">
        <v>90.79</v>
      </c>
      <c r="I137" s="50">
        <v>133.30000000000001</v>
      </c>
      <c r="J137" s="51">
        <f t="shared" si="75"/>
        <v>42.510000000000005</v>
      </c>
      <c r="K137" s="50">
        <f t="shared" si="95"/>
        <v>175.81</v>
      </c>
      <c r="L137" s="50"/>
      <c r="M137" s="50">
        <v>0</v>
      </c>
      <c r="N137" s="50">
        <f t="shared" si="76"/>
        <v>0</v>
      </c>
      <c r="O137" s="50">
        <f t="shared" si="77"/>
        <v>0</v>
      </c>
      <c r="P137" s="50"/>
      <c r="Q137" s="50">
        <v>0</v>
      </c>
      <c r="R137" s="50">
        <f t="shared" si="78"/>
        <v>0</v>
      </c>
      <c r="S137" s="50">
        <f t="shared" si="79"/>
        <v>0</v>
      </c>
      <c r="T137" s="50">
        <v>0</v>
      </c>
      <c r="U137" s="50">
        <v>0</v>
      </c>
      <c r="V137" s="50">
        <f t="shared" si="80"/>
        <v>0</v>
      </c>
      <c r="W137" s="50">
        <f t="shared" si="81"/>
        <v>0</v>
      </c>
      <c r="X137" s="50">
        <v>0</v>
      </c>
      <c r="Y137" s="50">
        <v>0</v>
      </c>
      <c r="Z137" s="51">
        <f t="shared" si="82"/>
        <v>0</v>
      </c>
      <c r="AA137" s="50">
        <f t="shared" si="110"/>
        <v>0</v>
      </c>
      <c r="AB137" s="50">
        <v>265.47000000000003</v>
      </c>
      <c r="AC137" s="50">
        <v>248.77</v>
      </c>
      <c r="AD137" s="51">
        <f t="shared" si="83"/>
        <v>-16.700000000000017</v>
      </c>
      <c r="AE137" s="50">
        <f t="shared" si="111"/>
        <v>232.07</v>
      </c>
      <c r="AF137" s="50">
        <v>0</v>
      </c>
      <c r="AG137" s="50">
        <v>0</v>
      </c>
      <c r="AH137" s="51">
        <f t="shared" si="84"/>
        <v>0</v>
      </c>
      <c r="AI137" s="50">
        <f t="shared" si="112"/>
        <v>0</v>
      </c>
      <c r="AJ137" s="50">
        <v>0</v>
      </c>
      <c r="AK137" s="50">
        <v>2.9</v>
      </c>
      <c r="AL137" s="51">
        <f t="shared" si="85"/>
        <v>2.9</v>
      </c>
      <c r="AM137" s="50">
        <f t="shared" si="113"/>
        <v>5.8</v>
      </c>
      <c r="AN137" s="50">
        <v>280.86</v>
      </c>
      <c r="AO137" s="50">
        <v>413.91</v>
      </c>
      <c r="AP137" s="51">
        <f t="shared" si="86"/>
        <v>133.05000000000001</v>
      </c>
      <c r="AQ137" s="50">
        <f t="shared" si="114"/>
        <v>546.96</v>
      </c>
      <c r="AR137" s="50">
        <v>0</v>
      </c>
      <c r="AS137" s="50">
        <v>6711.54</v>
      </c>
      <c r="AT137" s="51">
        <f t="shared" si="87"/>
        <v>6711.54</v>
      </c>
      <c r="AU137" s="50">
        <f t="shared" si="115"/>
        <v>13423.08</v>
      </c>
      <c r="AV137" s="50">
        <v>0</v>
      </c>
      <c r="AW137" s="50">
        <v>0</v>
      </c>
      <c r="AX137" s="51">
        <f t="shared" si="88"/>
        <v>0</v>
      </c>
      <c r="AY137" s="50">
        <f t="shared" si="104"/>
        <v>0</v>
      </c>
      <c r="AZ137" s="50">
        <v>289.64999999999998</v>
      </c>
      <c r="BA137" s="50">
        <v>299.06</v>
      </c>
      <c r="BB137" s="51">
        <f t="shared" si="89"/>
        <v>9.410000000000025</v>
      </c>
      <c r="BC137" s="50">
        <f t="shared" si="105"/>
        <v>308.47000000000003</v>
      </c>
      <c r="BD137" s="50">
        <v>-2806.29</v>
      </c>
      <c r="BE137" s="50">
        <v>-1877.47</v>
      </c>
      <c r="BF137" s="51">
        <f t="shared" si="90"/>
        <v>928.81999999999994</v>
      </c>
      <c r="BG137" s="50">
        <f t="shared" si="106"/>
        <v>-948.65000000000009</v>
      </c>
      <c r="BH137" s="50">
        <v>0</v>
      </c>
      <c r="BI137" s="50">
        <v>0</v>
      </c>
      <c r="BJ137" s="51">
        <f t="shared" si="91"/>
        <v>0</v>
      </c>
      <c r="BK137" s="50">
        <f t="shared" si="107"/>
        <v>0</v>
      </c>
      <c r="BL137" s="50">
        <v>0</v>
      </c>
      <c r="BM137" s="50">
        <v>0</v>
      </c>
      <c r="BN137" s="51">
        <f t="shared" si="92"/>
        <v>0</v>
      </c>
      <c r="BO137" s="50">
        <f t="shared" si="153"/>
        <v>0</v>
      </c>
      <c r="BP137" s="50">
        <v>86.69</v>
      </c>
      <c r="BQ137" s="50">
        <v>94.48</v>
      </c>
      <c r="BR137" s="51">
        <f t="shared" si="93"/>
        <v>7.7900000000000063</v>
      </c>
      <c r="BS137" s="50">
        <f t="shared" si="108"/>
        <v>102.27000000000001</v>
      </c>
    </row>
    <row r="138" spans="1:71" x14ac:dyDescent="0.2">
      <c r="A138" s="20" t="str">
        <f t="shared" si="109"/>
        <v>SDB</v>
      </c>
      <c r="B138" s="31" t="s">
        <v>135</v>
      </c>
      <c r="C138" s="20" t="str">
        <f t="shared" si="116"/>
        <v>SDB-SHERIFF DEPT BERKSHIRE</v>
      </c>
      <c r="D138" s="50">
        <v>0</v>
      </c>
      <c r="E138" s="50">
        <v>0</v>
      </c>
      <c r="F138" s="50">
        <f t="shared" si="154"/>
        <v>0</v>
      </c>
      <c r="G138" s="50">
        <f t="shared" si="94"/>
        <v>0</v>
      </c>
      <c r="H138" s="50">
        <v>1597.05</v>
      </c>
      <c r="I138" s="50">
        <v>2893.15</v>
      </c>
      <c r="J138" s="51">
        <f t="shared" ref="J138:J171" si="155">I138-H138</f>
        <v>1296.1000000000001</v>
      </c>
      <c r="K138" s="50">
        <f t="shared" si="95"/>
        <v>4189.25</v>
      </c>
      <c r="L138" s="50"/>
      <c r="M138" s="50">
        <v>0</v>
      </c>
      <c r="N138" s="50">
        <f t="shared" ref="N138:N171" si="156">M138-L138</f>
        <v>0</v>
      </c>
      <c r="O138" s="50">
        <f t="shared" ref="O138:O171" si="157">M138+N138</f>
        <v>0</v>
      </c>
      <c r="P138" s="50"/>
      <c r="Q138" s="50">
        <v>0</v>
      </c>
      <c r="R138" s="50">
        <f t="shared" ref="R138:R171" si="158">Q138-P138</f>
        <v>0</v>
      </c>
      <c r="S138" s="50">
        <f t="shared" ref="S138:S171" si="159">Q138+R138</f>
        <v>0</v>
      </c>
      <c r="T138" s="50">
        <v>0</v>
      </c>
      <c r="U138" s="50">
        <v>0</v>
      </c>
      <c r="V138" s="50">
        <f t="shared" ref="V138:V171" si="160">U138-T138</f>
        <v>0</v>
      </c>
      <c r="W138" s="50">
        <f t="shared" ref="W138:W171" si="161">U138+V138</f>
        <v>0</v>
      </c>
      <c r="X138" s="50">
        <v>22167.48</v>
      </c>
      <c r="Y138" s="50">
        <v>31284.19</v>
      </c>
      <c r="Z138" s="51">
        <f t="shared" ref="Z138:Z171" si="162">Y138-X138</f>
        <v>9116.7099999999991</v>
      </c>
      <c r="AA138" s="50">
        <f t="shared" si="110"/>
        <v>40400.899999999994</v>
      </c>
      <c r="AB138" s="50">
        <v>16241.71</v>
      </c>
      <c r="AC138" s="50">
        <v>11502.73</v>
      </c>
      <c r="AD138" s="51">
        <f t="shared" ref="AD138:AD171" si="163">AC138-AB138</f>
        <v>-4738.9799999999996</v>
      </c>
      <c r="AE138" s="50">
        <f t="shared" si="111"/>
        <v>6763.75</v>
      </c>
      <c r="AF138" s="50">
        <v>0</v>
      </c>
      <c r="AG138" s="50">
        <v>0</v>
      </c>
      <c r="AH138" s="51">
        <f t="shared" ref="AH138:AH171" si="164">AG138-AF138</f>
        <v>0</v>
      </c>
      <c r="AI138" s="50">
        <f t="shared" si="112"/>
        <v>0</v>
      </c>
      <c r="AJ138" s="50">
        <v>0</v>
      </c>
      <c r="AK138" s="50">
        <v>0</v>
      </c>
      <c r="AL138" s="51">
        <f t="shared" ref="AL138:AL171" si="165">AK138-AJ138</f>
        <v>0</v>
      </c>
      <c r="AM138" s="50">
        <f t="shared" si="113"/>
        <v>0</v>
      </c>
      <c r="AN138" s="50">
        <v>18152.810000000001</v>
      </c>
      <c r="AO138" s="50">
        <v>20694.79</v>
      </c>
      <c r="AP138" s="51">
        <f t="shared" ref="AP138:AP171" si="166">AO138-AN138</f>
        <v>2541.9799999999996</v>
      </c>
      <c r="AQ138" s="50">
        <f t="shared" si="114"/>
        <v>23236.77</v>
      </c>
      <c r="AR138" s="50">
        <v>55490.33</v>
      </c>
      <c r="AS138" s="50">
        <v>24724.44</v>
      </c>
      <c r="AT138" s="51">
        <f t="shared" ref="AT138:AT171" si="167">AS138-AR138</f>
        <v>-30765.890000000003</v>
      </c>
      <c r="AU138" s="50">
        <f t="shared" si="115"/>
        <v>-6041.4500000000044</v>
      </c>
      <c r="AV138" s="50">
        <v>0</v>
      </c>
      <c r="AW138" s="50">
        <v>0</v>
      </c>
      <c r="AX138" s="51">
        <f t="shared" ref="AX138:AX171" si="168">AW138-AV138</f>
        <v>0</v>
      </c>
      <c r="AY138" s="50">
        <f t="shared" si="104"/>
        <v>0</v>
      </c>
      <c r="AZ138" s="50">
        <v>23834.12</v>
      </c>
      <c r="BA138" s="50">
        <v>25489.94</v>
      </c>
      <c r="BB138" s="51">
        <f t="shared" ref="BB138:BB171" si="169">BA138-AZ138</f>
        <v>1655.8199999999997</v>
      </c>
      <c r="BC138" s="50">
        <f t="shared" si="105"/>
        <v>27145.759999999998</v>
      </c>
      <c r="BD138" s="50">
        <v>-34102.400000000001</v>
      </c>
      <c r="BE138" s="50">
        <v>-26147.119999999999</v>
      </c>
      <c r="BF138" s="51">
        <f t="shared" ref="BF138:BF171" si="170">BE138-BD138</f>
        <v>7955.2800000000025</v>
      </c>
      <c r="BG138" s="50">
        <f t="shared" si="106"/>
        <v>-18191.839999999997</v>
      </c>
      <c r="BH138" s="50">
        <v>0</v>
      </c>
      <c r="BI138" s="50">
        <v>0</v>
      </c>
      <c r="BJ138" s="51">
        <f t="shared" ref="BJ138:BJ171" si="171">BI138-BH138</f>
        <v>0</v>
      </c>
      <c r="BK138" s="50">
        <f t="shared" si="107"/>
        <v>0</v>
      </c>
      <c r="BL138" s="50">
        <v>0</v>
      </c>
      <c r="BM138" s="50">
        <v>0</v>
      </c>
      <c r="BN138" s="51">
        <f t="shared" ref="BN138:BN171" si="172">BM138-BL138</f>
        <v>0</v>
      </c>
      <c r="BO138" s="50">
        <f t="shared" si="153"/>
        <v>0</v>
      </c>
      <c r="BP138" s="50">
        <v>7074.88</v>
      </c>
      <c r="BQ138" s="50">
        <v>6722.84</v>
      </c>
      <c r="BR138" s="51">
        <f t="shared" ref="BR138:BR171" si="173">BQ138-BP138</f>
        <v>-352.03999999999996</v>
      </c>
      <c r="BS138" s="50">
        <f t="shared" si="108"/>
        <v>6370.8</v>
      </c>
    </row>
    <row r="139" spans="1:71" x14ac:dyDescent="0.2">
      <c r="A139" s="20" t="str">
        <f t="shared" si="109"/>
        <v>SDC</v>
      </c>
      <c r="B139" s="31" t="s">
        <v>204</v>
      </c>
      <c r="C139" s="20" t="str">
        <f t="shared" si="116"/>
        <v>SDC-SHERIFF DEPT BARNSTABLE</v>
      </c>
      <c r="D139" s="50">
        <v>0</v>
      </c>
      <c r="E139" s="50">
        <v>0</v>
      </c>
      <c r="F139" s="50">
        <f t="shared" si="154"/>
        <v>0</v>
      </c>
      <c r="G139" s="50">
        <f t="shared" si="94"/>
        <v>0</v>
      </c>
      <c r="H139" s="50">
        <v>2212.48</v>
      </c>
      <c r="I139" s="50">
        <v>3177.86</v>
      </c>
      <c r="J139" s="51">
        <f t="shared" si="155"/>
        <v>965.38000000000011</v>
      </c>
      <c r="K139" s="50">
        <f t="shared" si="95"/>
        <v>4143.24</v>
      </c>
      <c r="L139" s="50"/>
      <c r="M139" s="50">
        <v>0</v>
      </c>
      <c r="N139" s="50">
        <f t="shared" si="156"/>
        <v>0</v>
      </c>
      <c r="O139" s="50">
        <f t="shared" si="157"/>
        <v>0</v>
      </c>
      <c r="P139" s="50"/>
      <c r="Q139" s="50">
        <v>0</v>
      </c>
      <c r="R139" s="50">
        <f t="shared" si="158"/>
        <v>0</v>
      </c>
      <c r="S139" s="50">
        <f t="shared" si="159"/>
        <v>0</v>
      </c>
      <c r="T139" s="50">
        <v>0</v>
      </c>
      <c r="U139" s="50">
        <v>0</v>
      </c>
      <c r="V139" s="50">
        <f t="shared" si="160"/>
        <v>0</v>
      </c>
      <c r="W139" s="50">
        <f t="shared" si="161"/>
        <v>0</v>
      </c>
      <c r="X139" s="50">
        <v>17733.91</v>
      </c>
      <c r="Y139" s="50">
        <v>22345.759999999998</v>
      </c>
      <c r="Z139" s="51">
        <f t="shared" si="162"/>
        <v>4611.8499999999985</v>
      </c>
      <c r="AA139" s="50">
        <f t="shared" si="110"/>
        <v>26957.609999999997</v>
      </c>
      <c r="AB139" s="50">
        <v>24134.3</v>
      </c>
      <c r="AC139" s="50">
        <v>15944.28</v>
      </c>
      <c r="AD139" s="51">
        <f t="shared" si="163"/>
        <v>-8190.0199999999986</v>
      </c>
      <c r="AE139" s="50">
        <f t="shared" si="111"/>
        <v>7754.260000000002</v>
      </c>
      <c r="AF139" s="50">
        <v>0</v>
      </c>
      <c r="AG139" s="50">
        <v>0</v>
      </c>
      <c r="AH139" s="51">
        <f t="shared" si="164"/>
        <v>0</v>
      </c>
      <c r="AI139" s="50">
        <f t="shared" si="112"/>
        <v>0</v>
      </c>
      <c r="AJ139" s="50">
        <v>0</v>
      </c>
      <c r="AK139" s="50">
        <v>0</v>
      </c>
      <c r="AL139" s="51">
        <f t="shared" si="165"/>
        <v>0</v>
      </c>
      <c r="AM139" s="50">
        <f t="shared" si="113"/>
        <v>0</v>
      </c>
      <c r="AN139" s="50">
        <v>25955.85</v>
      </c>
      <c r="AO139" s="50">
        <v>27689.21</v>
      </c>
      <c r="AP139" s="51">
        <f t="shared" si="166"/>
        <v>1733.3600000000006</v>
      </c>
      <c r="AQ139" s="50">
        <f t="shared" si="114"/>
        <v>29422.57</v>
      </c>
      <c r="AR139" s="50">
        <v>46977.46</v>
      </c>
      <c r="AS139" s="50">
        <v>15026.86</v>
      </c>
      <c r="AT139" s="51">
        <f t="shared" si="167"/>
        <v>-31950.6</v>
      </c>
      <c r="AU139" s="50">
        <f t="shared" si="115"/>
        <v>-16923.739999999998</v>
      </c>
      <c r="AV139" s="50">
        <v>0</v>
      </c>
      <c r="AW139" s="50">
        <v>0</v>
      </c>
      <c r="AX139" s="51">
        <f t="shared" si="168"/>
        <v>0</v>
      </c>
      <c r="AY139" s="50">
        <f t="shared" si="104"/>
        <v>0</v>
      </c>
      <c r="AZ139" s="50">
        <v>28966.79</v>
      </c>
      <c r="BA139" s="50">
        <v>29002.91</v>
      </c>
      <c r="BB139" s="51">
        <f t="shared" si="169"/>
        <v>36.119999999998981</v>
      </c>
      <c r="BC139" s="50">
        <f t="shared" si="105"/>
        <v>29039.03</v>
      </c>
      <c r="BD139" s="50">
        <v>-39670.980000000003</v>
      </c>
      <c r="BE139" s="50">
        <v>-32760.15</v>
      </c>
      <c r="BF139" s="51">
        <f t="shared" si="170"/>
        <v>6910.8300000000017</v>
      </c>
      <c r="BG139" s="50">
        <f t="shared" si="106"/>
        <v>-25849.32</v>
      </c>
      <c r="BH139" s="50">
        <v>0</v>
      </c>
      <c r="BI139" s="50">
        <v>0</v>
      </c>
      <c r="BJ139" s="51">
        <f t="shared" si="171"/>
        <v>0</v>
      </c>
      <c r="BK139" s="50">
        <f t="shared" si="107"/>
        <v>0</v>
      </c>
      <c r="BL139" s="50">
        <v>0</v>
      </c>
      <c r="BM139" s="50">
        <v>0</v>
      </c>
      <c r="BN139" s="51">
        <f t="shared" si="172"/>
        <v>0</v>
      </c>
      <c r="BO139" s="50">
        <f t="shared" si="153"/>
        <v>0</v>
      </c>
      <c r="BP139" s="50">
        <v>8727.0300000000007</v>
      </c>
      <c r="BQ139" s="50">
        <v>7742.81</v>
      </c>
      <c r="BR139" s="51">
        <f t="shared" si="173"/>
        <v>-984.22000000000025</v>
      </c>
      <c r="BS139" s="50">
        <f t="shared" si="108"/>
        <v>6758.59</v>
      </c>
    </row>
    <row r="140" spans="1:71" x14ac:dyDescent="0.2">
      <c r="A140" s="20" t="str">
        <f t="shared" si="109"/>
        <v>SDD</v>
      </c>
      <c r="B140" s="31" t="s">
        <v>205</v>
      </c>
      <c r="C140" s="20" t="str">
        <f t="shared" si="116"/>
        <v>SDD-SHERIFF DEPT DUKES</v>
      </c>
      <c r="D140" s="50">
        <v>0</v>
      </c>
      <c r="E140" s="50">
        <v>0</v>
      </c>
      <c r="F140" s="50">
        <f t="shared" si="154"/>
        <v>0</v>
      </c>
      <c r="G140" s="50">
        <f t="shared" si="94"/>
        <v>0</v>
      </c>
      <c r="H140" s="50">
        <v>763.87</v>
      </c>
      <c r="I140" s="50">
        <v>1080.27</v>
      </c>
      <c r="J140" s="51">
        <f t="shared" si="155"/>
        <v>316.39999999999998</v>
      </c>
      <c r="K140" s="50">
        <f t="shared" si="95"/>
        <v>1396.67</v>
      </c>
      <c r="L140" s="50"/>
      <c r="M140" s="50">
        <v>0</v>
      </c>
      <c r="N140" s="50">
        <f t="shared" si="156"/>
        <v>0</v>
      </c>
      <c r="O140" s="50">
        <f t="shared" si="157"/>
        <v>0</v>
      </c>
      <c r="P140" s="50"/>
      <c r="Q140" s="50">
        <v>0</v>
      </c>
      <c r="R140" s="50">
        <f t="shared" si="158"/>
        <v>0</v>
      </c>
      <c r="S140" s="50">
        <f t="shared" si="159"/>
        <v>0</v>
      </c>
      <c r="T140" s="50">
        <v>0</v>
      </c>
      <c r="U140" s="50">
        <v>0</v>
      </c>
      <c r="V140" s="50">
        <f t="shared" si="160"/>
        <v>0</v>
      </c>
      <c r="W140" s="50">
        <f t="shared" si="161"/>
        <v>0</v>
      </c>
      <c r="X140" s="50">
        <v>0</v>
      </c>
      <c r="Y140" s="50">
        <v>0</v>
      </c>
      <c r="Z140" s="51">
        <f t="shared" si="162"/>
        <v>0</v>
      </c>
      <c r="AA140" s="50">
        <f t="shared" si="110"/>
        <v>0</v>
      </c>
      <c r="AB140" s="50">
        <v>3134.72</v>
      </c>
      <c r="AC140" s="50">
        <v>2029.25</v>
      </c>
      <c r="AD140" s="51">
        <f t="shared" si="163"/>
        <v>-1105.4699999999998</v>
      </c>
      <c r="AE140" s="50">
        <f t="shared" si="111"/>
        <v>923.7800000000002</v>
      </c>
      <c r="AF140" s="50">
        <v>0</v>
      </c>
      <c r="AG140" s="50">
        <v>0</v>
      </c>
      <c r="AH140" s="51">
        <f t="shared" si="164"/>
        <v>0</v>
      </c>
      <c r="AI140" s="50">
        <f t="shared" si="112"/>
        <v>0</v>
      </c>
      <c r="AJ140" s="50">
        <v>0</v>
      </c>
      <c r="AK140" s="50">
        <v>0</v>
      </c>
      <c r="AL140" s="51">
        <f t="shared" si="165"/>
        <v>0</v>
      </c>
      <c r="AM140" s="50">
        <f t="shared" si="113"/>
        <v>0</v>
      </c>
      <c r="AN140" s="50">
        <v>3442.56</v>
      </c>
      <c r="AO140" s="50">
        <v>3651.82</v>
      </c>
      <c r="AP140" s="51">
        <f t="shared" si="166"/>
        <v>209.26000000000022</v>
      </c>
      <c r="AQ140" s="50">
        <f t="shared" si="114"/>
        <v>3861.0800000000004</v>
      </c>
      <c r="AR140" s="50">
        <v>3150.78</v>
      </c>
      <c r="AS140" s="50">
        <v>0</v>
      </c>
      <c r="AT140" s="51">
        <f t="shared" si="167"/>
        <v>-3150.78</v>
      </c>
      <c r="AU140" s="50">
        <f t="shared" si="115"/>
        <v>-3150.78</v>
      </c>
      <c r="AV140" s="50">
        <v>0</v>
      </c>
      <c r="AW140" s="50">
        <v>0</v>
      </c>
      <c r="AX140" s="51">
        <f t="shared" si="168"/>
        <v>0</v>
      </c>
      <c r="AY140" s="50">
        <f t="shared" si="104"/>
        <v>0</v>
      </c>
      <c r="AZ140" s="50">
        <v>4213.83</v>
      </c>
      <c r="BA140" s="50">
        <v>4502.22</v>
      </c>
      <c r="BB140" s="51">
        <f t="shared" si="169"/>
        <v>288.39000000000033</v>
      </c>
      <c r="BC140" s="50">
        <f t="shared" si="105"/>
        <v>4790.6100000000006</v>
      </c>
      <c r="BD140" s="50">
        <v>-8698.5</v>
      </c>
      <c r="BE140" s="50">
        <v>-8682.68</v>
      </c>
      <c r="BF140" s="51">
        <f t="shared" si="170"/>
        <v>15.819999999999709</v>
      </c>
      <c r="BG140" s="50">
        <f t="shared" si="106"/>
        <v>-8666.86</v>
      </c>
      <c r="BH140" s="50">
        <v>0</v>
      </c>
      <c r="BI140" s="50">
        <v>0</v>
      </c>
      <c r="BJ140" s="51">
        <f t="shared" si="171"/>
        <v>0</v>
      </c>
      <c r="BK140" s="50">
        <f t="shared" si="107"/>
        <v>0</v>
      </c>
      <c r="BL140" s="50">
        <v>0</v>
      </c>
      <c r="BM140" s="50">
        <v>0</v>
      </c>
      <c r="BN140" s="51">
        <f t="shared" si="172"/>
        <v>0</v>
      </c>
      <c r="BO140" s="50">
        <f t="shared" si="153"/>
        <v>0</v>
      </c>
      <c r="BP140" s="50">
        <v>1234.04</v>
      </c>
      <c r="BQ140" s="50">
        <v>1155.77</v>
      </c>
      <c r="BR140" s="51">
        <f t="shared" si="173"/>
        <v>-78.269999999999982</v>
      </c>
      <c r="BS140" s="50">
        <f t="shared" si="108"/>
        <v>1077.5</v>
      </c>
    </row>
    <row r="141" spans="1:71" x14ac:dyDescent="0.2">
      <c r="A141" s="20" t="str">
        <f t="shared" si="109"/>
        <v>SDE</v>
      </c>
      <c r="B141" s="31" t="s">
        <v>136</v>
      </c>
      <c r="C141" s="20" t="str">
        <f t="shared" si="116"/>
        <v>SDE-SHERIFF DEPT ESSEX</v>
      </c>
      <c r="D141" s="50">
        <v>0</v>
      </c>
      <c r="E141" s="50">
        <v>0</v>
      </c>
      <c r="F141" s="50">
        <f t="shared" si="154"/>
        <v>0</v>
      </c>
      <c r="G141" s="50">
        <f t="shared" si="94"/>
        <v>0</v>
      </c>
      <c r="H141" s="50">
        <v>2794.87</v>
      </c>
      <c r="I141" s="50">
        <v>3719.31</v>
      </c>
      <c r="J141" s="51">
        <f t="shared" si="155"/>
        <v>924.44</v>
      </c>
      <c r="K141" s="50">
        <f t="shared" si="95"/>
        <v>4643.75</v>
      </c>
      <c r="L141" s="50"/>
      <c r="M141" s="50">
        <v>0</v>
      </c>
      <c r="N141" s="50">
        <f t="shared" si="156"/>
        <v>0</v>
      </c>
      <c r="O141" s="50">
        <f t="shared" si="157"/>
        <v>0</v>
      </c>
      <c r="P141" s="50"/>
      <c r="Q141" s="50">
        <v>0</v>
      </c>
      <c r="R141" s="50">
        <f t="shared" si="158"/>
        <v>0</v>
      </c>
      <c r="S141" s="50">
        <f t="shared" si="159"/>
        <v>0</v>
      </c>
      <c r="T141" s="50">
        <v>0</v>
      </c>
      <c r="U141" s="50">
        <v>0</v>
      </c>
      <c r="V141" s="50">
        <f t="shared" si="160"/>
        <v>0</v>
      </c>
      <c r="W141" s="50">
        <f t="shared" si="161"/>
        <v>0</v>
      </c>
      <c r="X141" s="50">
        <v>73036.240000000005</v>
      </c>
      <c r="Y141" s="50">
        <v>83867.67</v>
      </c>
      <c r="Z141" s="51">
        <f t="shared" si="162"/>
        <v>10831.429999999993</v>
      </c>
      <c r="AA141" s="50">
        <f t="shared" si="110"/>
        <v>94699.099999999991</v>
      </c>
      <c r="AB141" s="50">
        <v>51336.78</v>
      </c>
      <c r="AC141" s="50">
        <v>35793.67</v>
      </c>
      <c r="AD141" s="51">
        <f t="shared" si="163"/>
        <v>-15543.11</v>
      </c>
      <c r="AE141" s="50">
        <f t="shared" si="111"/>
        <v>20250.559999999998</v>
      </c>
      <c r="AF141" s="50">
        <v>0</v>
      </c>
      <c r="AG141" s="50">
        <v>0</v>
      </c>
      <c r="AH141" s="51">
        <f t="shared" si="164"/>
        <v>0</v>
      </c>
      <c r="AI141" s="50">
        <f t="shared" si="112"/>
        <v>0</v>
      </c>
      <c r="AJ141" s="50">
        <v>0</v>
      </c>
      <c r="AK141" s="50">
        <v>0</v>
      </c>
      <c r="AL141" s="51">
        <f t="shared" si="165"/>
        <v>0</v>
      </c>
      <c r="AM141" s="50">
        <f t="shared" si="113"/>
        <v>0</v>
      </c>
      <c r="AN141" s="50">
        <v>55008.800000000003</v>
      </c>
      <c r="AO141" s="50">
        <v>61301.8</v>
      </c>
      <c r="AP141" s="51">
        <f t="shared" si="166"/>
        <v>6293</v>
      </c>
      <c r="AQ141" s="50">
        <f t="shared" si="114"/>
        <v>67594.8</v>
      </c>
      <c r="AR141" s="50">
        <v>76770.63</v>
      </c>
      <c r="AS141" s="50">
        <v>64392.55</v>
      </c>
      <c r="AT141" s="51">
        <f t="shared" si="167"/>
        <v>-12378.080000000002</v>
      </c>
      <c r="AU141" s="50">
        <f t="shared" si="115"/>
        <v>52014.47</v>
      </c>
      <c r="AV141" s="50">
        <v>0</v>
      </c>
      <c r="AW141" s="50">
        <v>0</v>
      </c>
      <c r="AX141" s="51">
        <f t="shared" si="168"/>
        <v>0</v>
      </c>
      <c r="AY141" s="50">
        <f t="shared" si="104"/>
        <v>0</v>
      </c>
      <c r="AZ141" s="50">
        <v>60332.84</v>
      </c>
      <c r="BA141" s="50">
        <v>59656.84</v>
      </c>
      <c r="BB141" s="51">
        <f t="shared" si="169"/>
        <v>-676</v>
      </c>
      <c r="BC141" s="50">
        <f t="shared" si="105"/>
        <v>58980.84</v>
      </c>
      <c r="BD141" s="50">
        <v>-34688.39</v>
      </c>
      <c r="BE141" s="50">
        <v>-27121.68</v>
      </c>
      <c r="BF141" s="51">
        <f t="shared" si="170"/>
        <v>7566.7099999999991</v>
      </c>
      <c r="BG141" s="50">
        <f t="shared" si="106"/>
        <v>-19554.97</v>
      </c>
      <c r="BH141" s="50">
        <v>0</v>
      </c>
      <c r="BI141" s="50">
        <v>0</v>
      </c>
      <c r="BJ141" s="51">
        <f t="shared" si="171"/>
        <v>0</v>
      </c>
      <c r="BK141" s="50">
        <f t="shared" si="107"/>
        <v>0</v>
      </c>
      <c r="BL141" s="50">
        <v>0</v>
      </c>
      <c r="BM141" s="50">
        <v>0</v>
      </c>
      <c r="BN141" s="51">
        <f t="shared" si="172"/>
        <v>0</v>
      </c>
      <c r="BO141" s="50">
        <f t="shared" si="153"/>
        <v>0</v>
      </c>
      <c r="BP141" s="50">
        <v>18036.97</v>
      </c>
      <c r="BQ141" s="50">
        <v>16320.71</v>
      </c>
      <c r="BR141" s="51">
        <f t="shared" si="173"/>
        <v>-1716.260000000002</v>
      </c>
      <c r="BS141" s="50">
        <f t="shared" si="108"/>
        <v>14604.449999999997</v>
      </c>
    </row>
    <row r="142" spans="1:71" x14ac:dyDescent="0.2">
      <c r="A142" s="20" t="str">
        <f t="shared" si="109"/>
        <v>SDF</v>
      </c>
      <c r="B142" s="31" t="s">
        <v>137</v>
      </c>
      <c r="C142" s="20" t="str">
        <f t="shared" si="116"/>
        <v>SDF-SHERIFF DEPT FRANKLIN</v>
      </c>
      <c r="D142" s="50">
        <v>0</v>
      </c>
      <c r="E142" s="50">
        <v>0</v>
      </c>
      <c r="F142" s="50">
        <f t="shared" si="154"/>
        <v>0</v>
      </c>
      <c r="G142" s="50">
        <f t="shared" si="94"/>
        <v>0</v>
      </c>
      <c r="H142" s="50">
        <v>1775.43</v>
      </c>
      <c r="I142" s="50">
        <v>3534.66</v>
      </c>
      <c r="J142" s="51">
        <f t="shared" si="155"/>
        <v>1759.2299999999998</v>
      </c>
      <c r="K142" s="50">
        <f t="shared" si="95"/>
        <v>5293.8899999999994</v>
      </c>
      <c r="L142" s="50"/>
      <c r="M142" s="50">
        <v>0</v>
      </c>
      <c r="N142" s="50">
        <f t="shared" si="156"/>
        <v>0</v>
      </c>
      <c r="O142" s="50">
        <f t="shared" si="157"/>
        <v>0</v>
      </c>
      <c r="P142" s="50"/>
      <c r="Q142" s="50">
        <v>0</v>
      </c>
      <c r="R142" s="50">
        <f t="shared" si="158"/>
        <v>0</v>
      </c>
      <c r="S142" s="50">
        <f t="shared" si="159"/>
        <v>0</v>
      </c>
      <c r="T142" s="50">
        <v>0</v>
      </c>
      <c r="U142" s="50">
        <v>0</v>
      </c>
      <c r="V142" s="50">
        <f t="shared" si="160"/>
        <v>0</v>
      </c>
      <c r="W142" s="50">
        <f t="shared" si="161"/>
        <v>0</v>
      </c>
      <c r="X142" s="50">
        <v>13300.5</v>
      </c>
      <c r="Y142" s="50">
        <v>8938.2800000000007</v>
      </c>
      <c r="Z142" s="51">
        <f t="shared" si="162"/>
        <v>-4362.2199999999993</v>
      </c>
      <c r="AA142" s="50">
        <f t="shared" si="110"/>
        <v>4576.0600000000013</v>
      </c>
      <c r="AB142" s="50">
        <v>15552.28</v>
      </c>
      <c r="AC142" s="50">
        <v>10923.17</v>
      </c>
      <c r="AD142" s="51">
        <f t="shared" si="163"/>
        <v>-4629.1100000000006</v>
      </c>
      <c r="AE142" s="50">
        <f t="shared" si="111"/>
        <v>6294.0599999999995</v>
      </c>
      <c r="AF142" s="50">
        <v>0</v>
      </c>
      <c r="AG142" s="50">
        <v>0</v>
      </c>
      <c r="AH142" s="51">
        <f t="shared" si="164"/>
        <v>0</v>
      </c>
      <c r="AI142" s="50">
        <f t="shared" si="112"/>
        <v>0</v>
      </c>
      <c r="AJ142" s="50">
        <v>0</v>
      </c>
      <c r="AK142" s="50">
        <v>0</v>
      </c>
      <c r="AL142" s="51">
        <f t="shared" si="165"/>
        <v>0</v>
      </c>
      <c r="AM142" s="50">
        <f t="shared" si="113"/>
        <v>0</v>
      </c>
      <c r="AN142" s="50">
        <v>17061.650000000001</v>
      </c>
      <c r="AO142" s="50">
        <v>19363.98</v>
      </c>
      <c r="AP142" s="51">
        <f t="shared" si="166"/>
        <v>2302.3299999999981</v>
      </c>
      <c r="AQ142" s="50">
        <f t="shared" si="114"/>
        <v>21666.309999999998</v>
      </c>
      <c r="AR142" s="50">
        <v>0</v>
      </c>
      <c r="AS142" s="50">
        <v>13423.27</v>
      </c>
      <c r="AT142" s="51">
        <f t="shared" si="167"/>
        <v>13423.27</v>
      </c>
      <c r="AU142" s="50">
        <f t="shared" si="115"/>
        <v>26846.54</v>
      </c>
      <c r="AV142" s="50">
        <v>0</v>
      </c>
      <c r="AW142" s="50">
        <v>0</v>
      </c>
      <c r="AX142" s="51">
        <f t="shared" si="168"/>
        <v>0</v>
      </c>
      <c r="AY142" s="50">
        <f t="shared" si="104"/>
        <v>0</v>
      </c>
      <c r="AZ142" s="50">
        <v>20791.830000000002</v>
      </c>
      <c r="BA142" s="50">
        <v>22376.03</v>
      </c>
      <c r="BB142" s="51">
        <f t="shared" si="169"/>
        <v>1584.1999999999971</v>
      </c>
      <c r="BC142" s="50">
        <f t="shared" si="105"/>
        <v>23960.229999999996</v>
      </c>
      <c r="BD142" s="50">
        <v>-12596.59</v>
      </c>
      <c r="BE142" s="50">
        <v>-13864.57</v>
      </c>
      <c r="BF142" s="51">
        <f t="shared" si="170"/>
        <v>-1267.9799999999996</v>
      </c>
      <c r="BG142" s="50">
        <f t="shared" si="106"/>
        <v>-15132.55</v>
      </c>
      <c r="BH142" s="50">
        <v>0</v>
      </c>
      <c r="BI142" s="50">
        <v>0</v>
      </c>
      <c r="BJ142" s="51">
        <f t="shared" si="171"/>
        <v>0</v>
      </c>
      <c r="BK142" s="50">
        <f t="shared" si="107"/>
        <v>0</v>
      </c>
      <c r="BL142" s="50">
        <v>0</v>
      </c>
      <c r="BM142" s="50">
        <v>0</v>
      </c>
      <c r="BN142" s="51">
        <f t="shared" si="172"/>
        <v>0</v>
      </c>
      <c r="BO142" s="50">
        <f t="shared" si="153"/>
        <v>0</v>
      </c>
      <c r="BP142" s="50">
        <v>6018.52</v>
      </c>
      <c r="BQ142" s="50">
        <v>5813.97</v>
      </c>
      <c r="BR142" s="51">
        <f t="shared" si="173"/>
        <v>-204.55000000000018</v>
      </c>
      <c r="BS142" s="50">
        <f t="shared" si="108"/>
        <v>5609.42</v>
      </c>
    </row>
    <row r="143" spans="1:71" x14ac:dyDescent="0.2">
      <c r="A143" s="20" t="str">
        <f t="shared" si="109"/>
        <v>SDH</v>
      </c>
      <c r="B143" s="31" t="s">
        <v>138</v>
      </c>
      <c r="C143" s="20" t="str">
        <f t="shared" si="116"/>
        <v>SDH-SHERIFF DEPT HAMPDEN</v>
      </c>
      <c r="D143" s="50">
        <v>0</v>
      </c>
      <c r="E143" s="50">
        <v>0</v>
      </c>
      <c r="F143" s="50">
        <f t="shared" si="154"/>
        <v>0</v>
      </c>
      <c r="G143" s="50">
        <f t="shared" si="94"/>
        <v>0</v>
      </c>
      <c r="H143" s="50">
        <v>3819.38</v>
      </c>
      <c r="I143" s="50">
        <v>6096.2</v>
      </c>
      <c r="J143" s="51">
        <f t="shared" si="155"/>
        <v>2276.8199999999997</v>
      </c>
      <c r="K143" s="50">
        <f t="shared" si="95"/>
        <v>8373.02</v>
      </c>
      <c r="L143" s="50"/>
      <c r="M143" s="50">
        <v>0</v>
      </c>
      <c r="N143" s="50">
        <f t="shared" si="156"/>
        <v>0</v>
      </c>
      <c r="O143" s="50">
        <f t="shared" si="157"/>
        <v>0</v>
      </c>
      <c r="P143" s="50"/>
      <c r="Q143" s="50">
        <v>0</v>
      </c>
      <c r="R143" s="50">
        <f t="shared" si="158"/>
        <v>0</v>
      </c>
      <c r="S143" s="50">
        <f t="shared" si="159"/>
        <v>0</v>
      </c>
      <c r="T143" s="50">
        <v>0</v>
      </c>
      <c r="U143" s="50">
        <v>0</v>
      </c>
      <c r="V143" s="50">
        <f t="shared" si="160"/>
        <v>0</v>
      </c>
      <c r="W143" s="50">
        <f t="shared" si="161"/>
        <v>0</v>
      </c>
      <c r="X143" s="50">
        <v>31034.5</v>
      </c>
      <c r="Y143" s="50">
        <v>44691.78</v>
      </c>
      <c r="Z143" s="51">
        <f t="shared" si="162"/>
        <v>13657.279999999999</v>
      </c>
      <c r="AA143" s="50">
        <f t="shared" si="110"/>
        <v>58349.06</v>
      </c>
      <c r="AB143" s="50">
        <v>73652.59</v>
      </c>
      <c r="AC143" s="50">
        <v>41883.199999999997</v>
      </c>
      <c r="AD143" s="51">
        <f t="shared" si="163"/>
        <v>-31769.39</v>
      </c>
      <c r="AE143" s="50">
        <f t="shared" si="111"/>
        <v>10113.809999999998</v>
      </c>
      <c r="AF143" s="50">
        <v>0</v>
      </c>
      <c r="AG143" s="50">
        <v>0</v>
      </c>
      <c r="AH143" s="51">
        <f t="shared" si="164"/>
        <v>0</v>
      </c>
      <c r="AI143" s="50">
        <f t="shared" si="112"/>
        <v>0</v>
      </c>
      <c r="AJ143" s="50">
        <v>0</v>
      </c>
      <c r="AK143" s="50">
        <v>0</v>
      </c>
      <c r="AL143" s="51">
        <f t="shared" si="165"/>
        <v>0</v>
      </c>
      <c r="AM143" s="50">
        <f t="shared" si="113"/>
        <v>0</v>
      </c>
      <c r="AN143" s="50">
        <v>83374.13</v>
      </c>
      <c r="AO143" s="50">
        <v>84543.85</v>
      </c>
      <c r="AP143" s="51">
        <f t="shared" si="166"/>
        <v>1169.7200000000012</v>
      </c>
      <c r="AQ143" s="50">
        <f t="shared" si="114"/>
        <v>85713.57</v>
      </c>
      <c r="AR143" s="50">
        <v>11539.72</v>
      </c>
      <c r="AS143" s="50">
        <v>85860.84</v>
      </c>
      <c r="AT143" s="51">
        <f t="shared" si="167"/>
        <v>74321.119999999995</v>
      </c>
      <c r="AU143" s="50">
        <f t="shared" si="115"/>
        <v>160181.96</v>
      </c>
      <c r="AV143" s="50">
        <v>0</v>
      </c>
      <c r="AW143" s="50">
        <v>0</v>
      </c>
      <c r="AX143" s="51">
        <f t="shared" si="168"/>
        <v>0</v>
      </c>
      <c r="AY143" s="50">
        <f t="shared" si="104"/>
        <v>0</v>
      </c>
      <c r="AZ143" s="50">
        <v>114764.53</v>
      </c>
      <c r="BA143" s="50">
        <v>151197.95000000001</v>
      </c>
      <c r="BB143" s="51">
        <f t="shared" si="169"/>
        <v>36433.420000000013</v>
      </c>
      <c r="BC143" s="50">
        <f t="shared" si="105"/>
        <v>187631.37000000002</v>
      </c>
      <c r="BD143" s="50">
        <v>-43528.97</v>
      </c>
      <c r="BE143" s="50">
        <v>-21954.26</v>
      </c>
      <c r="BF143" s="51">
        <f t="shared" si="170"/>
        <v>21574.710000000003</v>
      </c>
      <c r="BG143" s="50">
        <f t="shared" si="106"/>
        <v>-379.54999999999563</v>
      </c>
      <c r="BH143" s="50">
        <v>0</v>
      </c>
      <c r="BI143" s="50">
        <v>0</v>
      </c>
      <c r="BJ143" s="51">
        <f t="shared" si="171"/>
        <v>0</v>
      </c>
      <c r="BK143" s="50">
        <f t="shared" si="107"/>
        <v>0</v>
      </c>
      <c r="BL143" s="50">
        <v>0</v>
      </c>
      <c r="BM143" s="50">
        <v>0</v>
      </c>
      <c r="BN143" s="51">
        <f t="shared" si="172"/>
        <v>0</v>
      </c>
      <c r="BO143" s="50">
        <f t="shared" si="153"/>
        <v>0</v>
      </c>
      <c r="BP143" s="50">
        <v>32532.79</v>
      </c>
      <c r="BQ143" s="50">
        <v>37172.78</v>
      </c>
      <c r="BR143" s="51">
        <f t="shared" si="173"/>
        <v>4639.989999999998</v>
      </c>
      <c r="BS143" s="50">
        <f t="shared" si="108"/>
        <v>41812.769999999997</v>
      </c>
    </row>
    <row r="144" spans="1:71" x14ac:dyDescent="0.2">
      <c r="A144" s="20" t="str">
        <f t="shared" si="109"/>
        <v>SDM</v>
      </c>
      <c r="B144" s="31" t="s">
        <v>139</v>
      </c>
      <c r="C144" s="20" t="str">
        <f t="shared" si="116"/>
        <v>SDM-SHERIFF DEPT MIDDLESEX</v>
      </c>
      <c r="D144" s="50">
        <v>0</v>
      </c>
      <c r="E144" s="50">
        <v>0</v>
      </c>
      <c r="F144" s="50">
        <f t="shared" si="154"/>
        <v>0</v>
      </c>
      <c r="G144" s="50">
        <f t="shared" si="94"/>
        <v>0</v>
      </c>
      <c r="H144" s="50">
        <v>3174.68</v>
      </c>
      <c r="I144" s="50">
        <v>4943.78</v>
      </c>
      <c r="J144" s="51">
        <f t="shared" si="155"/>
        <v>1769.1</v>
      </c>
      <c r="K144" s="50">
        <f t="shared" si="95"/>
        <v>6712.8799999999992</v>
      </c>
      <c r="L144" s="50"/>
      <c r="M144" s="50">
        <v>0</v>
      </c>
      <c r="N144" s="50">
        <f t="shared" si="156"/>
        <v>0</v>
      </c>
      <c r="O144" s="50">
        <f t="shared" si="157"/>
        <v>0</v>
      </c>
      <c r="P144" s="50"/>
      <c r="Q144" s="50">
        <v>0</v>
      </c>
      <c r="R144" s="50">
        <f t="shared" si="158"/>
        <v>0</v>
      </c>
      <c r="S144" s="50">
        <f t="shared" si="159"/>
        <v>0</v>
      </c>
      <c r="T144" s="50">
        <v>0</v>
      </c>
      <c r="U144" s="50">
        <v>0</v>
      </c>
      <c r="V144" s="50">
        <f t="shared" si="160"/>
        <v>0</v>
      </c>
      <c r="W144" s="50">
        <f t="shared" si="161"/>
        <v>0</v>
      </c>
      <c r="X144" s="50">
        <v>57635.47</v>
      </c>
      <c r="Y144" s="50">
        <v>53630.03</v>
      </c>
      <c r="Z144" s="51">
        <f t="shared" si="162"/>
        <v>-4005.4400000000023</v>
      </c>
      <c r="AA144" s="50">
        <f t="shared" si="110"/>
        <v>49624.59</v>
      </c>
      <c r="AB144" s="50">
        <v>56592.05</v>
      </c>
      <c r="AC144" s="50">
        <v>36328.47</v>
      </c>
      <c r="AD144" s="51">
        <f t="shared" si="163"/>
        <v>-20263.580000000002</v>
      </c>
      <c r="AE144" s="50">
        <f t="shared" si="111"/>
        <v>16064.89</v>
      </c>
      <c r="AF144" s="50">
        <v>0</v>
      </c>
      <c r="AG144" s="50">
        <v>0</v>
      </c>
      <c r="AH144" s="51">
        <f t="shared" si="164"/>
        <v>0</v>
      </c>
      <c r="AI144" s="50">
        <f t="shared" si="112"/>
        <v>0</v>
      </c>
      <c r="AJ144" s="50">
        <v>0</v>
      </c>
      <c r="AK144" s="50">
        <v>0</v>
      </c>
      <c r="AL144" s="51">
        <f t="shared" si="165"/>
        <v>0</v>
      </c>
      <c r="AM144" s="50">
        <f t="shared" si="113"/>
        <v>0</v>
      </c>
      <c r="AN144" s="50">
        <v>61182.52</v>
      </c>
      <c r="AO144" s="50">
        <v>63797.08</v>
      </c>
      <c r="AP144" s="51">
        <f t="shared" si="166"/>
        <v>2614.5600000000049</v>
      </c>
      <c r="AQ144" s="50">
        <f t="shared" si="114"/>
        <v>66411.640000000014</v>
      </c>
      <c r="AR144" s="50">
        <v>14897.02</v>
      </c>
      <c r="AS144" s="50">
        <v>32643.75</v>
      </c>
      <c r="AT144" s="51">
        <f t="shared" si="167"/>
        <v>17746.73</v>
      </c>
      <c r="AU144" s="50">
        <f t="shared" si="115"/>
        <v>50390.479999999996</v>
      </c>
      <c r="AV144" s="50">
        <v>0</v>
      </c>
      <c r="AW144" s="50">
        <v>0</v>
      </c>
      <c r="AX144" s="51">
        <f t="shared" si="168"/>
        <v>0</v>
      </c>
      <c r="AY144" s="50">
        <f t="shared" si="104"/>
        <v>0</v>
      </c>
      <c r="AZ144" s="50">
        <v>69946.179999999993</v>
      </c>
      <c r="BA144" s="50">
        <v>70580.86</v>
      </c>
      <c r="BB144" s="51">
        <f t="shared" si="169"/>
        <v>634.68000000000757</v>
      </c>
      <c r="BC144" s="50">
        <f t="shared" si="105"/>
        <v>71215.540000000008</v>
      </c>
      <c r="BD144" s="50">
        <v>-17118.54</v>
      </c>
      <c r="BE144" s="50">
        <v>-13416.53</v>
      </c>
      <c r="BF144" s="51">
        <f t="shared" si="170"/>
        <v>3702.01</v>
      </c>
      <c r="BG144" s="50">
        <f t="shared" si="106"/>
        <v>-9714.52</v>
      </c>
      <c r="BH144" s="50">
        <v>0</v>
      </c>
      <c r="BI144" s="50">
        <v>0</v>
      </c>
      <c r="BJ144" s="51">
        <f t="shared" si="171"/>
        <v>0</v>
      </c>
      <c r="BK144" s="50">
        <f t="shared" si="107"/>
        <v>0</v>
      </c>
      <c r="BL144" s="50">
        <v>0</v>
      </c>
      <c r="BM144" s="50">
        <v>0</v>
      </c>
      <c r="BN144" s="51">
        <f t="shared" si="172"/>
        <v>0</v>
      </c>
      <c r="BO144" s="50">
        <f t="shared" si="153"/>
        <v>0</v>
      </c>
      <c r="BP144" s="50">
        <v>20506.29</v>
      </c>
      <c r="BQ144" s="50">
        <v>18583.490000000002</v>
      </c>
      <c r="BR144" s="51">
        <f t="shared" si="173"/>
        <v>-1922.7999999999993</v>
      </c>
      <c r="BS144" s="50">
        <f t="shared" si="108"/>
        <v>16660.690000000002</v>
      </c>
    </row>
    <row r="145" spans="1:71" x14ac:dyDescent="0.2">
      <c r="A145" s="20" t="str">
        <f t="shared" si="109"/>
        <v>SDN</v>
      </c>
      <c r="B145" s="31" t="s">
        <v>206</v>
      </c>
      <c r="C145" s="20" t="str">
        <f t="shared" si="116"/>
        <v>SDN-SHERIFF DEPT NORFOLK</v>
      </c>
      <c r="D145" s="50">
        <v>0</v>
      </c>
      <c r="E145" s="50">
        <v>0</v>
      </c>
      <c r="F145" s="50">
        <f t="shared" si="154"/>
        <v>0</v>
      </c>
      <c r="G145" s="50">
        <f t="shared" si="94"/>
        <v>0</v>
      </c>
      <c r="H145" s="50">
        <v>2188.42</v>
      </c>
      <c r="I145" s="50">
        <v>3316.38</v>
      </c>
      <c r="J145" s="51">
        <f t="shared" si="155"/>
        <v>1127.96</v>
      </c>
      <c r="K145" s="50">
        <f t="shared" si="95"/>
        <v>4444.34</v>
      </c>
      <c r="L145" s="50"/>
      <c r="M145" s="50">
        <v>0</v>
      </c>
      <c r="N145" s="50">
        <f t="shared" si="156"/>
        <v>0</v>
      </c>
      <c r="O145" s="50">
        <f t="shared" si="157"/>
        <v>0</v>
      </c>
      <c r="P145" s="50"/>
      <c r="Q145" s="50">
        <v>0</v>
      </c>
      <c r="R145" s="50">
        <f t="shared" si="158"/>
        <v>0</v>
      </c>
      <c r="S145" s="50">
        <f t="shared" si="159"/>
        <v>0</v>
      </c>
      <c r="T145" s="50">
        <v>0</v>
      </c>
      <c r="U145" s="50">
        <v>0</v>
      </c>
      <c r="V145" s="50">
        <f t="shared" si="160"/>
        <v>0</v>
      </c>
      <c r="W145" s="50">
        <f t="shared" si="161"/>
        <v>0</v>
      </c>
      <c r="X145" s="50">
        <v>26600.97</v>
      </c>
      <c r="Y145" s="50">
        <v>22345.759999999998</v>
      </c>
      <c r="Z145" s="51">
        <f t="shared" si="162"/>
        <v>-4255.2100000000028</v>
      </c>
      <c r="AA145" s="50">
        <f t="shared" si="110"/>
        <v>18090.549999999996</v>
      </c>
      <c r="AB145" s="50">
        <v>26226.41</v>
      </c>
      <c r="AC145" s="50">
        <v>17078.39</v>
      </c>
      <c r="AD145" s="51">
        <f t="shared" si="163"/>
        <v>-9148.02</v>
      </c>
      <c r="AE145" s="50">
        <f t="shared" si="111"/>
        <v>7930.369999999999</v>
      </c>
      <c r="AF145" s="50">
        <v>0</v>
      </c>
      <c r="AG145" s="50">
        <v>0</v>
      </c>
      <c r="AH145" s="51">
        <f t="shared" si="164"/>
        <v>0</v>
      </c>
      <c r="AI145" s="50">
        <f t="shared" si="112"/>
        <v>0</v>
      </c>
      <c r="AJ145" s="50">
        <v>0</v>
      </c>
      <c r="AK145" s="50">
        <v>0</v>
      </c>
      <c r="AL145" s="51">
        <f t="shared" si="165"/>
        <v>0</v>
      </c>
      <c r="AM145" s="50">
        <f t="shared" si="113"/>
        <v>0</v>
      </c>
      <c r="AN145" s="50">
        <v>28750.09</v>
      </c>
      <c r="AO145" s="50">
        <v>31196.94</v>
      </c>
      <c r="AP145" s="51">
        <f t="shared" si="166"/>
        <v>2446.8499999999985</v>
      </c>
      <c r="AQ145" s="50">
        <f t="shared" si="114"/>
        <v>33643.789999999994</v>
      </c>
      <c r="AR145" s="50">
        <v>44599.77</v>
      </c>
      <c r="AS145" s="50">
        <v>52343.78</v>
      </c>
      <c r="AT145" s="51">
        <f t="shared" si="167"/>
        <v>7744.010000000002</v>
      </c>
      <c r="AU145" s="50">
        <f t="shared" si="115"/>
        <v>60087.79</v>
      </c>
      <c r="AV145" s="50">
        <v>0</v>
      </c>
      <c r="AW145" s="50">
        <v>0</v>
      </c>
      <c r="AX145" s="51">
        <f t="shared" si="168"/>
        <v>0</v>
      </c>
      <c r="AY145" s="50">
        <f t="shared" si="104"/>
        <v>0</v>
      </c>
      <c r="AZ145" s="50">
        <v>34924.949999999997</v>
      </c>
      <c r="BA145" s="50">
        <v>40836.1</v>
      </c>
      <c r="BB145" s="51">
        <f t="shared" si="169"/>
        <v>5911.1500000000015</v>
      </c>
      <c r="BC145" s="50">
        <f t="shared" si="105"/>
        <v>46747.25</v>
      </c>
      <c r="BD145" s="50">
        <v>-23384.6</v>
      </c>
      <c r="BE145" s="50">
        <v>-16934.98</v>
      </c>
      <c r="BF145" s="51">
        <f t="shared" si="170"/>
        <v>6449.619999999999</v>
      </c>
      <c r="BG145" s="50">
        <f t="shared" si="106"/>
        <v>-10485.36</v>
      </c>
      <c r="BH145" s="50">
        <v>0</v>
      </c>
      <c r="BI145" s="50">
        <v>0</v>
      </c>
      <c r="BJ145" s="51">
        <f t="shared" si="171"/>
        <v>0</v>
      </c>
      <c r="BK145" s="50">
        <f t="shared" si="107"/>
        <v>0</v>
      </c>
      <c r="BL145" s="50">
        <v>0</v>
      </c>
      <c r="BM145" s="50">
        <v>0</v>
      </c>
      <c r="BN145" s="51">
        <f t="shared" si="172"/>
        <v>0</v>
      </c>
      <c r="BO145" s="50">
        <f t="shared" si="153"/>
        <v>0</v>
      </c>
      <c r="BP145" s="50">
        <v>10263.790000000001</v>
      </c>
      <c r="BQ145" s="50">
        <v>10654.24</v>
      </c>
      <c r="BR145" s="51">
        <f t="shared" si="173"/>
        <v>390.44999999999891</v>
      </c>
      <c r="BS145" s="50">
        <f t="shared" si="108"/>
        <v>11044.689999999999</v>
      </c>
    </row>
    <row r="146" spans="1:71" x14ac:dyDescent="0.2">
      <c r="A146" s="20" t="str">
        <f t="shared" si="109"/>
        <v>SDP</v>
      </c>
      <c r="B146" s="31" t="s">
        <v>207</v>
      </c>
      <c r="C146" s="20" t="str">
        <f t="shared" si="116"/>
        <v>SDP-SHERIFF DEPT PLYMOUTH</v>
      </c>
      <c r="D146" s="50">
        <v>0</v>
      </c>
      <c r="E146" s="50">
        <v>0</v>
      </c>
      <c r="F146" s="50">
        <f t="shared" si="154"/>
        <v>0</v>
      </c>
      <c r="G146" s="50">
        <f t="shared" si="94"/>
        <v>0</v>
      </c>
      <c r="H146" s="50">
        <v>2733.33</v>
      </c>
      <c r="I146" s="50">
        <v>4205.0200000000004</v>
      </c>
      <c r="J146" s="51">
        <f t="shared" si="155"/>
        <v>1471.6900000000005</v>
      </c>
      <c r="K146" s="50">
        <f t="shared" si="95"/>
        <v>5676.7100000000009</v>
      </c>
      <c r="L146" s="50"/>
      <c r="M146" s="50">
        <v>0</v>
      </c>
      <c r="N146" s="50">
        <f t="shared" si="156"/>
        <v>0</v>
      </c>
      <c r="O146" s="50">
        <f t="shared" si="157"/>
        <v>0</v>
      </c>
      <c r="P146" s="50"/>
      <c r="Q146" s="50">
        <v>0</v>
      </c>
      <c r="R146" s="50">
        <f t="shared" si="158"/>
        <v>0</v>
      </c>
      <c r="S146" s="50">
        <f t="shared" si="159"/>
        <v>0</v>
      </c>
      <c r="T146" s="50">
        <v>0</v>
      </c>
      <c r="U146" s="50">
        <v>0</v>
      </c>
      <c r="V146" s="50">
        <f t="shared" si="160"/>
        <v>0</v>
      </c>
      <c r="W146" s="50">
        <f t="shared" si="161"/>
        <v>0</v>
      </c>
      <c r="X146" s="50">
        <v>26600.97</v>
      </c>
      <c r="Y146" s="50">
        <v>44691.78</v>
      </c>
      <c r="Z146" s="51">
        <f t="shared" si="162"/>
        <v>18090.809999999998</v>
      </c>
      <c r="AA146" s="50">
        <f t="shared" si="110"/>
        <v>62782.59</v>
      </c>
      <c r="AB146" s="50">
        <v>53718.14</v>
      </c>
      <c r="AC146" s="50">
        <v>28193.51</v>
      </c>
      <c r="AD146" s="51">
        <f t="shared" si="163"/>
        <v>-25524.63</v>
      </c>
      <c r="AE146" s="50">
        <f t="shared" si="111"/>
        <v>2668.8799999999974</v>
      </c>
      <c r="AF146" s="50">
        <v>0</v>
      </c>
      <c r="AG146" s="50">
        <v>0</v>
      </c>
      <c r="AH146" s="51">
        <f t="shared" si="164"/>
        <v>0</v>
      </c>
      <c r="AI146" s="50">
        <f t="shared" si="112"/>
        <v>0</v>
      </c>
      <c r="AJ146" s="50">
        <v>0</v>
      </c>
      <c r="AK146" s="50">
        <v>0</v>
      </c>
      <c r="AL146" s="51">
        <f t="shared" si="165"/>
        <v>0</v>
      </c>
      <c r="AM146" s="50">
        <f t="shared" si="113"/>
        <v>0</v>
      </c>
      <c r="AN146" s="50">
        <v>57866.75</v>
      </c>
      <c r="AO146" s="50">
        <v>51535.37</v>
      </c>
      <c r="AP146" s="51">
        <f t="shared" si="166"/>
        <v>-6331.3799999999974</v>
      </c>
      <c r="AQ146" s="50">
        <f t="shared" si="114"/>
        <v>45203.990000000005</v>
      </c>
      <c r="AR146" s="50">
        <v>0</v>
      </c>
      <c r="AS146" s="50">
        <v>13330.37</v>
      </c>
      <c r="AT146" s="51">
        <f t="shared" si="167"/>
        <v>13330.37</v>
      </c>
      <c r="AU146" s="50">
        <f t="shared" si="115"/>
        <v>26660.74</v>
      </c>
      <c r="AV146" s="50">
        <v>0</v>
      </c>
      <c r="AW146" s="50">
        <v>0</v>
      </c>
      <c r="AX146" s="51">
        <f t="shared" si="168"/>
        <v>0</v>
      </c>
      <c r="AY146" s="50">
        <f t="shared" si="104"/>
        <v>0</v>
      </c>
      <c r="AZ146" s="50">
        <v>65072.68</v>
      </c>
      <c r="BA146" s="50">
        <v>67634.03</v>
      </c>
      <c r="BB146" s="51">
        <f t="shared" si="169"/>
        <v>2561.3499999999985</v>
      </c>
      <c r="BC146" s="50">
        <f t="shared" si="105"/>
        <v>70195.38</v>
      </c>
      <c r="BD146" s="50">
        <v>-28088.82</v>
      </c>
      <c r="BE146" s="50">
        <v>-21669.040000000001</v>
      </c>
      <c r="BF146" s="51">
        <f t="shared" si="170"/>
        <v>6419.7799999999988</v>
      </c>
      <c r="BG146" s="50">
        <f t="shared" si="106"/>
        <v>-15249.260000000002</v>
      </c>
      <c r="BH146" s="50">
        <v>0</v>
      </c>
      <c r="BI146" s="50">
        <v>0</v>
      </c>
      <c r="BJ146" s="51">
        <f t="shared" si="171"/>
        <v>0</v>
      </c>
      <c r="BK146" s="50">
        <f t="shared" si="107"/>
        <v>0</v>
      </c>
      <c r="BL146" s="50">
        <v>0</v>
      </c>
      <c r="BM146" s="50">
        <v>0</v>
      </c>
      <c r="BN146" s="51">
        <f t="shared" si="172"/>
        <v>0</v>
      </c>
      <c r="BO146" s="50">
        <f t="shared" si="153"/>
        <v>0</v>
      </c>
      <c r="BP146" s="50">
        <v>19138.580000000002</v>
      </c>
      <c r="BQ146" s="50">
        <v>17271.330000000002</v>
      </c>
      <c r="BR146" s="51">
        <f t="shared" si="173"/>
        <v>-1867.25</v>
      </c>
      <c r="BS146" s="50">
        <f t="shared" si="108"/>
        <v>15404.080000000002</v>
      </c>
    </row>
    <row r="147" spans="1:71" x14ac:dyDescent="0.2">
      <c r="A147" s="20" t="str">
        <f t="shared" si="109"/>
        <v>SDS</v>
      </c>
      <c r="B147" s="31" t="s">
        <v>208</v>
      </c>
      <c r="C147" s="20" t="str">
        <f t="shared" si="116"/>
        <v>SDS-SHERIFF DEPT SUFFOLK</v>
      </c>
      <c r="D147" s="50">
        <v>0</v>
      </c>
      <c r="E147" s="50">
        <v>0</v>
      </c>
      <c r="F147" s="50">
        <f t="shared" si="154"/>
        <v>0</v>
      </c>
      <c r="G147" s="50">
        <f t="shared" si="94"/>
        <v>0</v>
      </c>
      <c r="H147" s="50">
        <v>3037.13</v>
      </c>
      <c r="I147" s="50">
        <v>3512.89</v>
      </c>
      <c r="J147" s="51">
        <f t="shared" si="155"/>
        <v>475.75999999999976</v>
      </c>
      <c r="K147" s="50">
        <f t="shared" si="95"/>
        <v>3988.6499999999996</v>
      </c>
      <c r="L147" s="50"/>
      <c r="M147" s="50">
        <v>0</v>
      </c>
      <c r="N147" s="50">
        <f t="shared" si="156"/>
        <v>0</v>
      </c>
      <c r="O147" s="50">
        <f t="shared" si="157"/>
        <v>0</v>
      </c>
      <c r="P147" s="50"/>
      <c r="Q147" s="50">
        <v>0</v>
      </c>
      <c r="R147" s="50">
        <f t="shared" si="158"/>
        <v>0</v>
      </c>
      <c r="S147" s="50">
        <f t="shared" si="159"/>
        <v>0</v>
      </c>
      <c r="T147" s="50">
        <v>0</v>
      </c>
      <c r="U147" s="50">
        <v>0</v>
      </c>
      <c r="V147" s="50">
        <f t="shared" si="160"/>
        <v>0</v>
      </c>
      <c r="W147" s="50">
        <f t="shared" si="161"/>
        <v>0</v>
      </c>
      <c r="X147" s="50">
        <v>31034.5</v>
      </c>
      <c r="Y147" s="50">
        <v>22345.759999999998</v>
      </c>
      <c r="Z147" s="51">
        <f t="shared" si="162"/>
        <v>-8688.7400000000016</v>
      </c>
      <c r="AA147" s="50">
        <f t="shared" si="110"/>
        <v>13657.019999999997</v>
      </c>
      <c r="AB147" s="50">
        <v>75689.11</v>
      </c>
      <c r="AC147" s="50">
        <v>48734.44</v>
      </c>
      <c r="AD147" s="51">
        <f t="shared" si="163"/>
        <v>-26954.67</v>
      </c>
      <c r="AE147" s="50">
        <f t="shared" si="111"/>
        <v>21779.770000000004</v>
      </c>
      <c r="AF147" s="50">
        <v>0</v>
      </c>
      <c r="AG147" s="50">
        <v>0</v>
      </c>
      <c r="AH147" s="51">
        <f t="shared" si="164"/>
        <v>0</v>
      </c>
      <c r="AI147" s="50">
        <f t="shared" si="112"/>
        <v>0</v>
      </c>
      <c r="AJ147" s="50">
        <v>0</v>
      </c>
      <c r="AK147" s="50">
        <v>0</v>
      </c>
      <c r="AL147" s="51">
        <f t="shared" si="165"/>
        <v>0</v>
      </c>
      <c r="AM147" s="50">
        <f t="shared" si="113"/>
        <v>0</v>
      </c>
      <c r="AN147" s="50">
        <v>82401.490000000005</v>
      </c>
      <c r="AO147" s="50">
        <v>85756.07</v>
      </c>
      <c r="AP147" s="51">
        <f t="shared" si="166"/>
        <v>3354.5800000000017</v>
      </c>
      <c r="AQ147" s="50">
        <f t="shared" si="114"/>
        <v>89110.650000000009</v>
      </c>
      <c r="AR147" s="50">
        <v>29255.919999999998</v>
      </c>
      <c r="AS147" s="50">
        <v>19770.61</v>
      </c>
      <c r="AT147" s="51">
        <f t="shared" si="167"/>
        <v>-9485.3099999999977</v>
      </c>
      <c r="AU147" s="50">
        <f t="shared" si="115"/>
        <v>10285.300000000003</v>
      </c>
      <c r="AV147" s="50">
        <v>0</v>
      </c>
      <c r="AW147" s="50">
        <v>0</v>
      </c>
      <c r="AX147" s="51">
        <f t="shared" si="168"/>
        <v>0</v>
      </c>
      <c r="AY147" s="50">
        <f t="shared" si="104"/>
        <v>0</v>
      </c>
      <c r="AZ147" s="50">
        <v>97177.81</v>
      </c>
      <c r="BA147" s="50">
        <v>95780.81</v>
      </c>
      <c r="BB147" s="51">
        <f t="shared" si="169"/>
        <v>-1397</v>
      </c>
      <c r="BC147" s="50">
        <f t="shared" si="105"/>
        <v>94383.81</v>
      </c>
      <c r="BD147" s="50">
        <v>-33398.39</v>
      </c>
      <c r="BE147" s="50">
        <v>-13582.49</v>
      </c>
      <c r="BF147" s="51">
        <f t="shared" si="170"/>
        <v>19815.900000000001</v>
      </c>
      <c r="BG147" s="50">
        <f t="shared" si="106"/>
        <v>6233.4100000000017</v>
      </c>
      <c r="BH147" s="50">
        <v>0</v>
      </c>
      <c r="BI147" s="50">
        <v>0</v>
      </c>
      <c r="BJ147" s="51">
        <f t="shared" si="171"/>
        <v>0</v>
      </c>
      <c r="BK147" s="50">
        <f t="shared" si="107"/>
        <v>0</v>
      </c>
      <c r="BL147" s="50">
        <v>0</v>
      </c>
      <c r="BM147" s="50">
        <v>0</v>
      </c>
      <c r="BN147" s="51">
        <f t="shared" si="172"/>
        <v>0</v>
      </c>
      <c r="BO147" s="50">
        <f t="shared" si="153"/>
        <v>0</v>
      </c>
      <c r="BP147" s="50">
        <v>28418.06</v>
      </c>
      <c r="BQ147" s="50">
        <v>25143.919999999998</v>
      </c>
      <c r="BR147" s="51">
        <f t="shared" si="173"/>
        <v>-3274.1400000000031</v>
      </c>
      <c r="BS147" s="50">
        <f t="shared" si="108"/>
        <v>21869.779999999995</v>
      </c>
    </row>
    <row r="148" spans="1:71" x14ac:dyDescent="0.2">
      <c r="A148" s="20" t="str">
        <f t="shared" si="109"/>
        <v>SDW</v>
      </c>
      <c r="B148" s="31" t="s">
        <v>140</v>
      </c>
      <c r="C148" s="20" t="str">
        <f t="shared" si="116"/>
        <v>SDW-SHERIFF DEPT WORCESTER</v>
      </c>
      <c r="D148" s="50">
        <v>0</v>
      </c>
      <c r="E148" s="50">
        <v>0</v>
      </c>
      <c r="F148" s="50">
        <f t="shared" si="154"/>
        <v>0</v>
      </c>
      <c r="G148" s="50">
        <f t="shared" si="94"/>
        <v>0</v>
      </c>
      <c r="H148" s="50">
        <v>2672.95</v>
      </c>
      <c r="I148" s="50">
        <v>3343.77</v>
      </c>
      <c r="J148" s="51">
        <f t="shared" si="155"/>
        <v>670.82000000000016</v>
      </c>
      <c r="K148" s="50">
        <f t="shared" si="95"/>
        <v>4014.59</v>
      </c>
      <c r="L148" s="50"/>
      <c r="M148" s="50">
        <v>0</v>
      </c>
      <c r="N148" s="50">
        <f t="shared" si="156"/>
        <v>0</v>
      </c>
      <c r="O148" s="50">
        <f t="shared" si="157"/>
        <v>0</v>
      </c>
      <c r="P148" s="50"/>
      <c r="Q148" s="50">
        <v>0</v>
      </c>
      <c r="R148" s="50">
        <f t="shared" si="158"/>
        <v>0</v>
      </c>
      <c r="S148" s="50">
        <f t="shared" si="159"/>
        <v>0</v>
      </c>
      <c r="T148" s="50">
        <v>0</v>
      </c>
      <c r="U148" s="50">
        <v>0</v>
      </c>
      <c r="V148" s="50">
        <f t="shared" si="160"/>
        <v>0</v>
      </c>
      <c r="W148" s="50">
        <f t="shared" si="161"/>
        <v>0</v>
      </c>
      <c r="X148" s="50">
        <v>99637.26</v>
      </c>
      <c r="Y148" s="50">
        <v>98321.79</v>
      </c>
      <c r="Z148" s="51">
        <f t="shared" si="162"/>
        <v>-1315.4700000000012</v>
      </c>
      <c r="AA148" s="50">
        <f t="shared" si="110"/>
        <v>97006.319999999992</v>
      </c>
      <c r="AB148" s="50">
        <v>38710.6</v>
      </c>
      <c r="AC148" s="50">
        <v>24876.51</v>
      </c>
      <c r="AD148" s="51">
        <f t="shared" si="163"/>
        <v>-13834.09</v>
      </c>
      <c r="AE148" s="50">
        <f t="shared" si="111"/>
        <v>11042.419999999998</v>
      </c>
      <c r="AF148" s="50">
        <v>0</v>
      </c>
      <c r="AG148" s="50">
        <v>0</v>
      </c>
      <c r="AH148" s="51">
        <f t="shared" si="164"/>
        <v>0</v>
      </c>
      <c r="AI148" s="50">
        <f t="shared" si="112"/>
        <v>0</v>
      </c>
      <c r="AJ148" s="50">
        <v>0</v>
      </c>
      <c r="AK148" s="50">
        <v>0</v>
      </c>
      <c r="AL148" s="51">
        <f t="shared" si="165"/>
        <v>0</v>
      </c>
      <c r="AM148" s="50">
        <f t="shared" si="113"/>
        <v>0</v>
      </c>
      <c r="AN148" s="50">
        <v>43742.41</v>
      </c>
      <c r="AO148" s="50">
        <v>45490.29</v>
      </c>
      <c r="AP148" s="51">
        <f t="shared" si="166"/>
        <v>1747.8799999999974</v>
      </c>
      <c r="AQ148" s="50">
        <f t="shared" si="114"/>
        <v>47238.17</v>
      </c>
      <c r="AR148" s="50">
        <v>28597.040000000001</v>
      </c>
      <c r="AS148" s="50">
        <v>35451.599999999999</v>
      </c>
      <c r="AT148" s="51">
        <f t="shared" si="167"/>
        <v>6854.5599999999977</v>
      </c>
      <c r="AU148" s="50">
        <f t="shared" si="115"/>
        <v>42306.159999999996</v>
      </c>
      <c r="AV148" s="50">
        <v>0</v>
      </c>
      <c r="AW148" s="50">
        <v>0</v>
      </c>
      <c r="AX148" s="51">
        <f t="shared" si="168"/>
        <v>0</v>
      </c>
      <c r="AY148" s="50">
        <f t="shared" si="104"/>
        <v>0</v>
      </c>
      <c r="AZ148" s="50">
        <v>59825.99</v>
      </c>
      <c r="BA148" s="50">
        <v>59792</v>
      </c>
      <c r="BB148" s="51">
        <f t="shared" si="169"/>
        <v>-33.989999999997963</v>
      </c>
      <c r="BC148" s="50">
        <f t="shared" si="105"/>
        <v>59758.01</v>
      </c>
      <c r="BD148" s="50">
        <v>-35941.589999999997</v>
      </c>
      <c r="BE148" s="50">
        <v>-19363.37</v>
      </c>
      <c r="BF148" s="51">
        <f t="shared" si="170"/>
        <v>16578.219999999998</v>
      </c>
      <c r="BG148" s="50">
        <f t="shared" si="106"/>
        <v>-2785.1500000000015</v>
      </c>
      <c r="BH148" s="50">
        <v>0</v>
      </c>
      <c r="BI148" s="50">
        <v>0</v>
      </c>
      <c r="BJ148" s="51">
        <f t="shared" si="171"/>
        <v>0</v>
      </c>
      <c r="BK148" s="50">
        <f t="shared" si="107"/>
        <v>0</v>
      </c>
      <c r="BL148" s="50">
        <v>0</v>
      </c>
      <c r="BM148" s="50">
        <v>0</v>
      </c>
      <c r="BN148" s="51">
        <f t="shared" si="172"/>
        <v>0</v>
      </c>
      <c r="BO148" s="50">
        <f t="shared" si="153"/>
        <v>0</v>
      </c>
      <c r="BP148" s="50">
        <v>16991.41</v>
      </c>
      <c r="BQ148" s="50">
        <v>15290.22</v>
      </c>
      <c r="BR148" s="51">
        <f t="shared" si="173"/>
        <v>-1701.1900000000005</v>
      </c>
      <c r="BS148" s="50">
        <f t="shared" si="108"/>
        <v>13589.029999999999</v>
      </c>
    </row>
    <row r="149" spans="1:71" x14ac:dyDescent="0.2">
      <c r="A149" s="20" t="str">
        <f t="shared" si="109"/>
        <v>SEA</v>
      </c>
      <c r="B149" s="31" t="s">
        <v>141</v>
      </c>
      <c r="C149" s="20" t="str">
        <f t="shared" si="116"/>
        <v>SEA- BUSINESS &amp; TECH</v>
      </c>
      <c r="D149" s="50">
        <v>0</v>
      </c>
      <c r="E149" s="50">
        <v>0</v>
      </c>
      <c r="F149" s="50">
        <f t="shared" si="154"/>
        <v>0</v>
      </c>
      <c r="G149" s="50">
        <f t="shared" si="94"/>
        <v>0</v>
      </c>
      <c r="H149" s="50">
        <v>131.34</v>
      </c>
      <c r="I149" s="50">
        <v>153.37</v>
      </c>
      <c r="J149" s="51">
        <f t="shared" si="155"/>
        <v>22.03</v>
      </c>
      <c r="K149" s="50">
        <f t="shared" si="95"/>
        <v>175.4</v>
      </c>
      <c r="L149" s="50"/>
      <c r="M149" s="50">
        <v>0</v>
      </c>
      <c r="N149" s="50">
        <f t="shared" si="156"/>
        <v>0</v>
      </c>
      <c r="O149" s="50">
        <f t="shared" si="157"/>
        <v>0</v>
      </c>
      <c r="P149" s="50"/>
      <c r="Q149" s="50">
        <v>0</v>
      </c>
      <c r="R149" s="50">
        <f t="shared" si="158"/>
        <v>0</v>
      </c>
      <c r="S149" s="50">
        <f t="shared" si="159"/>
        <v>0</v>
      </c>
      <c r="T149" s="50">
        <v>0</v>
      </c>
      <c r="U149" s="50">
        <v>0</v>
      </c>
      <c r="V149" s="50">
        <f t="shared" si="160"/>
        <v>0</v>
      </c>
      <c r="W149" s="50">
        <f t="shared" si="161"/>
        <v>0</v>
      </c>
      <c r="X149" s="50">
        <v>0</v>
      </c>
      <c r="Y149" s="50">
        <v>0</v>
      </c>
      <c r="Z149" s="51">
        <f t="shared" si="162"/>
        <v>0</v>
      </c>
      <c r="AA149" s="50">
        <f t="shared" si="110"/>
        <v>0</v>
      </c>
      <c r="AB149" s="50">
        <v>953.55</v>
      </c>
      <c r="AC149" s="50">
        <v>619.94000000000005</v>
      </c>
      <c r="AD149" s="51">
        <f t="shared" si="163"/>
        <v>-333.6099999999999</v>
      </c>
      <c r="AE149" s="50">
        <f t="shared" si="111"/>
        <v>286.33000000000015</v>
      </c>
      <c r="AF149" s="50">
        <v>0</v>
      </c>
      <c r="AG149" s="50">
        <v>0</v>
      </c>
      <c r="AH149" s="51">
        <f t="shared" si="164"/>
        <v>0</v>
      </c>
      <c r="AI149" s="50">
        <f t="shared" si="112"/>
        <v>0</v>
      </c>
      <c r="AJ149" s="50">
        <v>0</v>
      </c>
      <c r="AK149" s="50">
        <v>0</v>
      </c>
      <c r="AL149" s="51">
        <f t="shared" si="165"/>
        <v>0</v>
      </c>
      <c r="AM149" s="50">
        <f t="shared" si="113"/>
        <v>0</v>
      </c>
      <c r="AN149" s="50">
        <v>1028.72</v>
      </c>
      <c r="AO149" s="50">
        <v>1075.3499999999999</v>
      </c>
      <c r="AP149" s="51">
        <f t="shared" si="166"/>
        <v>46.629999999999882</v>
      </c>
      <c r="AQ149" s="50">
        <f t="shared" si="114"/>
        <v>1121.9799999999998</v>
      </c>
      <c r="AR149" s="50">
        <v>0</v>
      </c>
      <c r="AS149" s="50">
        <v>0</v>
      </c>
      <c r="AT149" s="51">
        <f t="shared" si="167"/>
        <v>0</v>
      </c>
      <c r="AU149" s="50">
        <f t="shared" si="115"/>
        <v>0</v>
      </c>
      <c r="AV149" s="50">
        <v>0</v>
      </c>
      <c r="AW149" s="50">
        <v>0</v>
      </c>
      <c r="AX149" s="51">
        <f t="shared" si="168"/>
        <v>0</v>
      </c>
      <c r="AY149" s="50">
        <f t="shared" si="104"/>
        <v>0</v>
      </c>
      <c r="AZ149" s="50">
        <v>1553.24</v>
      </c>
      <c r="BA149" s="50">
        <v>1720.15</v>
      </c>
      <c r="BB149" s="51">
        <f t="shared" si="169"/>
        <v>166.91000000000008</v>
      </c>
      <c r="BC149" s="50">
        <f t="shared" si="105"/>
        <v>1887.0600000000002</v>
      </c>
      <c r="BD149" s="50">
        <v>-300.47000000000003</v>
      </c>
      <c r="BE149" s="50">
        <v>-389.41</v>
      </c>
      <c r="BF149" s="51">
        <f t="shared" si="170"/>
        <v>-88.94</v>
      </c>
      <c r="BG149" s="50">
        <f t="shared" si="106"/>
        <v>-478.35</v>
      </c>
      <c r="BH149" s="50">
        <v>0</v>
      </c>
      <c r="BI149" s="50">
        <v>0</v>
      </c>
      <c r="BJ149" s="51">
        <f t="shared" si="171"/>
        <v>0</v>
      </c>
      <c r="BK149" s="50">
        <f t="shared" si="107"/>
        <v>0</v>
      </c>
      <c r="BL149" s="50">
        <v>0.33</v>
      </c>
      <c r="BM149" s="50">
        <v>1.84</v>
      </c>
      <c r="BN149" s="51">
        <f t="shared" si="172"/>
        <v>1.51</v>
      </c>
      <c r="BO149" s="50">
        <f t="shared" si="153"/>
        <v>3.35</v>
      </c>
      <c r="BP149" s="50">
        <v>1110.4100000000001</v>
      </c>
      <c r="BQ149" s="50">
        <v>296.97000000000003</v>
      </c>
      <c r="BR149" s="51">
        <f t="shared" si="173"/>
        <v>-813.44</v>
      </c>
      <c r="BS149" s="50">
        <f t="shared" si="108"/>
        <v>-516.47</v>
      </c>
    </row>
    <row r="150" spans="1:71" x14ac:dyDescent="0.2">
      <c r="A150" s="20" t="str">
        <f t="shared" si="109"/>
        <v>SEC</v>
      </c>
      <c r="B150" s="31" t="s">
        <v>142</v>
      </c>
      <c r="C150" s="20" t="str">
        <f t="shared" si="116"/>
        <v>SEC-SECRETARY OF ST</v>
      </c>
      <c r="D150" s="50">
        <v>158358.04</v>
      </c>
      <c r="E150" s="50">
        <v>135322.21</v>
      </c>
      <c r="F150" s="50">
        <f t="shared" si="154"/>
        <v>-23035.830000000016</v>
      </c>
      <c r="G150" s="50">
        <f t="shared" si="94"/>
        <v>112286.37999999998</v>
      </c>
      <c r="H150" s="50">
        <v>5185.26</v>
      </c>
      <c r="I150" s="50">
        <v>6689.59</v>
      </c>
      <c r="J150" s="51">
        <f t="shared" si="155"/>
        <v>1504.33</v>
      </c>
      <c r="K150" s="50">
        <f t="shared" si="95"/>
        <v>8193.92</v>
      </c>
      <c r="L150" s="50"/>
      <c r="M150" s="50">
        <v>0</v>
      </c>
      <c r="N150" s="50">
        <f t="shared" si="156"/>
        <v>0</v>
      </c>
      <c r="O150" s="50">
        <f t="shared" si="157"/>
        <v>0</v>
      </c>
      <c r="P150" s="50"/>
      <c r="Q150" s="50">
        <v>0</v>
      </c>
      <c r="R150" s="50">
        <f t="shared" si="158"/>
        <v>0</v>
      </c>
      <c r="S150" s="50">
        <f t="shared" si="159"/>
        <v>0</v>
      </c>
      <c r="T150" s="50">
        <v>0</v>
      </c>
      <c r="U150" s="50">
        <v>0</v>
      </c>
      <c r="V150" s="50">
        <f t="shared" si="160"/>
        <v>0</v>
      </c>
      <c r="W150" s="50">
        <f t="shared" si="161"/>
        <v>0</v>
      </c>
      <c r="X150" s="50">
        <v>97078.62</v>
      </c>
      <c r="Y150" s="50">
        <v>107148.8</v>
      </c>
      <c r="Z150" s="51">
        <f t="shared" si="162"/>
        <v>10070.180000000008</v>
      </c>
      <c r="AA150" s="50">
        <f t="shared" si="110"/>
        <v>117218.98000000001</v>
      </c>
      <c r="AB150" s="50">
        <v>51903.360000000001</v>
      </c>
      <c r="AC150" s="50">
        <v>35420.43</v>
      </c>
      <c r="AD150" s="51">
        <f t="shared" si="163"/>
        <v>-16482.93</v>
      </c>
      <c r="AE150" s="50">
        <f t="shared" si="111"/>
        <v>18937.5</v>
      </c>
      <c r="AF150" s="50">
        <v>55251.3</v>
      </c>
      <c r="AG150" s="50">
        <v>63290.73</v>
      </c>
      <c r="AH150" s="51">
        <f t="shared" si="164"/>
        <v>8039.43</v>
      </c>
      <c r="AI150" s="50">
        <f t="shared" si="112"/>
        <v>71330.16</v>
      </c>
      <c r="AJ150" s="50">
        <v>0</v>
      </c>
      <c r="AK150" s="50">
        <v>0</v>
      </c>
      <c r="AL150" s="51">
        <f t="shared" si="165"/>
        <v>0</v>
      </c>
      <c r="AM150" s="50">
        <f t="shared" si="113"/>
        <v>0</v>
      </c>
      <c r="AN150" s="50">
        <v>53784.84</v>
      </c>
      <c r="AO150" s="50">
        <v>59185.03</v>
      </c>
      <c r="AP150" s="51">
        <f t="shared" si="166"/>
        <v>5400.1900000000023</v>
      </c>
      <c r="AQ150" s="50">
        <f t="shared" si="114"/>
        <v>64585.22</v>
      </c>
      <c r="AR150" s="50">
        <v>498685.48</v>
      </c>
      <c r="AS150" s="50">
        <v>893010.73</v>
      </c>
      <c r="AT150" s="51">
        <f t="shared" si="167"/>
        <v>394325.25</v>
      </c>
      <c r="AU150" s="50">
        <f t="shared" si="115"/>
        <v>1287335.98</v>
      </c>
      <c r="AV150" s="50">
        <v>49220.63</v>
      </c>
      <c r="AW150" s="50">
        <v>54887.42</v>
      </c>
      <c r="AX150" s="51">
        <f t="shared" si="168"/>
        <v>5666.7900000000009</v>
      </c>
      <c r="AY150" s="50">
        <f t="shared" si="104"/>
        <v>60554.21</v>
      </c>
      <c r="AZ150" s="50">
        <v>49402.43</v>
      </c>
      <c r="BA150" s="50">
        <v>49647.67</v>
      </c>
      <c r="BB150" s="51">
        <f t="shared" si="169"/>
        <v>245.23999999999796</v>
      </c>
      <c r="BC150" s="50">
        <f t="shared" si="105"/>
        <v>49892.909999999996</v>
      </c>
      <c r="BD150" s="50">
        <v>-175550.67</v>
      </c>
      <c r="BE150" s="50">
        <v>-124427.53</v>
      </c>
      <c r="BF150" s="51">
        <f t="shared" si="170"/>
        <v>51123.140000000014</v>
      </c>
      <c r="BG150" s="50">
        <f t="shared" si="106"/>
        <v>-73304.389999999985</v>
      </c>
      <c r="BH150" s="50">
        <v>94274.44</v>
      </c>
      <c r="BI150" s="50">
        <v>104808.94</v>
      </c>
      <c r="BJ150" s="51">
        <f t="shared" si="171"/>
        <v>10534.5</v>
      </c>
      <c r="BK150" s="50">
        <f t="shared" si="107"/>
        <v>115343.44</v>
      </c>
      <c r="BL150" s="50">
        <v>0</v>
      </c>
      <c r="BM150" s="50">
        <v>0</v>
      </c>
      <c r="BN150" s="51">
        <f t="shared" si="172"/>
        <v>0</v>
      </c>
      <c r="BO150" s="50">
        <f t="shared" si="153"/>
        <v>0</v>
      </c>
      <c r="BP150" s="50">
        <v>15752.54</v>
      </c>
      <c r="BQ150" s="50">
        <v>14250.96</v>
      </c>
      <c r="BR150" s="51">
        <f t="shared" si="173"/>
        <v>-1501.5800000000017</v>
      </c>
      <c r="BS150" s="50">
        <f t="shared" si="108"/>
        <v>12749.379999999997</v>
      </c>
    </row>
    <row r="151" spans="1:71" x14ac:dyDescent="0.2">
      <c r="A151" s="20" t="str">
        <f t="shared" si="109"/>
        <v>SEN</v>
      </c>
      <c r="B151" s="31" t="s">
        <v>143</v>
      </c>
      <c r="C151" s="20" t="str">
        <f t="shared" si="116"/>
        <v>SEN-SENATE</v>
      </c>
      <c r="D151" s="50">
        <v>790083.94</v>
      </c>
      <c r="E151" s="50">
        <v>0</v>
      </c>
      <c r="F151" s="50">
        <f t="shared" si="154"/>
        <v>-790083.94</v>
      </c>
      <c r="G151" s="50">
        <f t="shared" si="94"/>
        <v>-790083.94</v>
      </c>
      <c r="H151" s="50">
        <v>201.53</v>
      </c>
      <c r="I151" s="50">
        <v>0</v>
      </c>
      <c r="J151" s="51">
        <f t="shared" si="155"/>
        <v>-201.53</v>
      </c>
      <c r="K151" s="50">
        <f t="shared" si="95"/>
        <v>-201.53</v>
      </c>
      <c r="L151" s="50"/>
      <c r="M151" s="50">
        <v>0</v>
      </c>
      <c r="N151" s="50">
        <f t="shared" si="156"/>
        <v>0</v>
      </c>
      <c r="O151" s="50">
        <f t="shared" si="157"/>
        <v>0</v>
      </c>
      <c r="P151" s="50"/>
      <c r="Q151" s="50">
        <v>0</v>
      </c>
      <c r="R151" s="50">
        <f t="shared" si="158"/>
        <v>0</v>
      </c>
      <c r="S151" s="50">
        <f t="shared" si="159"/>
        <v>0</v>
      </c>
      <c r="T151" s="50">
        <v>0</v>
      </c>
      <c r="U151" s="50">
        <v>0</v>
      </c>
      <c r="V151" s="50">
        <f t="shared" si="160"/>
        <v>0</v>
      </c>
      <c r="W151" s="50">
        <f t="shared" si="161"/>
        <v>0</v>
      </c>
      <c r="X151" s="50">
        <v>10734.26</v>
      </c>
      <c r="Y151" s="50">
        <v>4469.12</v>
      </c>
      <c r="Z151" s="51">
        <f t="shared" si="162"/>
        <v>-6265.14</v>
      </c>
      <c r="AA151" s="50">
        <f t="shared" si="110"/>
        <v>-1796.0200000000004</v>
      </c>
      <c r="AB151" s="50">
        <v>18529.14</v>
      </c>
      <c r="AC151" s="50">
        <v>13387.92</v>
      </c>
      <c r="AD151" s="51">
        <f t="shared" si="163"/>
        <v>-5141.2199999999993</v>
      </c>
      <c r="AE151" s="50">
        <f t="shared" si="111"/>
        <v>8246.7000000000007</v>
      </c>
      <c r="AF151" s="50">
        <v>1055236.8500000001</v>
      </c>
      <c r="AG151" s="50">
        <v>1208782.0900000001</v>
      </c>
      <c r="AH151" s="51">
        <f t="shared" si="164"/>
        <v>153545.24</v>
      </c>
      <c r="AI151" s="50">
        <f t="shared" si="112"/>
        <v>1362327.33</v>
      </c>
      <c r="AJ151" s="50">
        <v>0</v>
      </c>
      <c r="AK151" s="50">
        <v>0</v>
      </c>
      <c r="AL151" s="51">
        <f t="shared" si="165"/>
        <v>0</v>
      </c>
      <c r="AM151" s="50">
        <f t="shared" si="113"/>
        <v>0</v>
      </c>
      <c r="AN151" s="50">
        <v>21126</v>
      </c>
      <c r="AO151" s="50">
        <v>24258.25</v>
      </c>
      <c r="AP151" s="51">
        <f t="shared" si="166"/>
        <v>3132.25</v>
      </c>
      <c r="AQ151" s="50">
        <f t="shared" si="114"/>
        <v>27390.5</v>
      </c>
      <c r="AR151" s="50">
        <v>326324.40000000002</v>
      </c>
      <c r="AS151" s="50">
        <v>1109042.44</v>
      </c>
      <c r="AT151" s="51">
        <f t="shared" si="167"/>
        <v>782718.03999999992</v>
      </c>
      <c r="AU151" s="50">
        <f t="shared" si="115"/>
        <v>1891760.48</v>
      </c>
      <c r="AV151" s="50">
        <v>940057.96</v>
      </c>
      <c r="AW151" s="50">
        <v>1048287.25</v>
      </c>
      <c r="AX151" s="51">
        <f t="shared" si="168"/>
        <v>108229.29000000004</v>
      </c>
      <c r="AY151" s="50">
        <f t="shared" si="104"/>
        <v>1156516.54</v>
      </c>
      <c r="AZ151" s="50">
        <v>29828.42</v>
      </c>
      <c r="BA151" s="50">
        <v>30759.4</v>
      </c>
      <c r="BB151" s="51">
        <f t="shared" si="169"/>
        <v>930.9800000000032</v>
      </c>
      <c r="BC151" s="50">
        <f t="shared" si="105"/>
        <v>31690.380000000005</v>
      </c>
      <c r="BD151" s="50">
        <v>-3147.09</v>
      </c>
      <c r="BE151" s="50">
        <v>-1484.86</v>
      </c>
      <c r="BF151" s="51">
        <f t="shared" si="170"/>
        <v>1662.2300000000002</v>
      </c>
      <c r="BG151" s="50">
        <f t="shared" si="106"/>
        <v>177.37000000000035</v>
      </c>
      <c r="BH151" s="50">
        <v>0</v>
      </c>
      <c r="BI151" s="50">
        <v>0</v>
      </c>
      <c r="BJ151" s="51">
        <f t="shared" si="171"/>
        <v>0</v>
      </c>
      <c r="BK151" s="50">
        <f t="shared" si="107"/>
        <v>0</v>
      </c>
      <c r="BL151" s="50">
        <v>0</v>
      </c>
      <c r="BM151" s="50">
        <v>0</v>
      </c>
      <c r="BN151" s="51">
        <f t="shared" si="172"/>
        <v>0</v>
      </c>
      <c r="BO151" s="50">
        <f t="shared" si="153"/>
        <v>0</v>
      </c>
      <c r="BP151" s="50">
        <v>8407.84</v>
      </c>
      <c r="BQ151" s="50">
        <v>7858.03</v>
      </c>
      <c r="BR151" s="51">
        <f t="shared" si="173"/>
        <v>-549.8100000000004</v>
      </c>
      <c r="BS151" s="50">
        <f t="shared" si="108"/>
        <v>7308.2199999999993</v>
      </c>
    </row>
    <row r="152" spans="1:71" x14ac:dyDescent="0.2">
      <c r="A152" s="20" t="str">
        <f t="shared" si="109"/>
        <v>SJC</v>
      </c>
      <c r="B152" s="31" t="s">
        <v>144</v>
      </c>
      <c r="C152" s="20" t="str">
        <f t="shared" si="116"/>
        <v>SJC-SUPREME JUDICIAL COURT</v>
      </c>
      <c r="D152" s="50">
        <v>0</v>
      </c>
      <c r="E152" s="50">
        <v>0</v>
      </c>
      <c r="F152" s="50">
        <f t="shared" si="154"/>
        <v>0</v>
      </c>
      <c r="G152" s="50">
        <f t="shared" si="94"/>
        <v>0</v>
      </c>
      <c r="H152" s="50">
        <v>621.66999999999996</v>
      </c>
      <c r="I152" s="50">
        <v>792.7</v>
      </c>
      <c r="J152" s="51">
        <f t="shared" si="155"/>
        <v>171.03000000000009</v>
      </c>
      <c r="K152" s="50">
        <f t="shared" si="95"/>
        <v>963.73000000000013</v>
      </c>
      <c r="L152" s="50"/>
      <c r="M152" s="50">
        <v>0</v>
      </c>
      <c r="N152" s="50">
        <f t="shared" si="156"/>
        <v>0</v>
      </c>
      <c r="O152" s="50">
        <f t="shared" si="157"/>
        <v>0</v>
      </c>
      <c r="P152" s="50"/>
      <c r="Q152" s="50">
        <v>0</v>
      </c>
      <c r="R152" s="50">
        <f t="shared" si="158"/>
        <v>0</v>
      </c>
      <c r="S152" s="50">
        <f t="shared" si="159"/>
        <v>0</v>
      </c>
      <c r="T152" s="50">
        <v>0</v>
      </c>
      <c r="U152" s="50">
        <v>0</v>
      </c>
      <c r="V152" s="50">
        <f t="shared" si="160"/>
        <v>0</v>
      </c>
      <c r="W152" s="50">
        <f t="shared" si="161"/>
        <v>0</v>
      </c>
      <c r="X152" s="50">
        <v>23335.88</v>
      </c>
      <c r="Y152" s="50">
        <v>39459.03</v>
      </c>
      <c r="Z152" s="51">
        <f t="shared" si="162"/>
        <v>16123.149999999998</v>
      </c>
      <c r="AA152" s="50">
        <f t="shared" si="110"/>
        <v>55582.179999999993</v>
      </c>
      <c r="AB152" s="50">
        <v>11021.44</v>
      </c>
      <c r="AC152" s="50">
        <v>7869.55</v>
      </c>
      <c r="AD152" s="51">
        <f t="shared" si="163"/>
        <v>-3151.8900000000003</v>
      </c>
      <c r="AE152" s="50">
        <f t="shared" si="111"/>
        <v>4717.66</v>
      </c>
      <c r="AF152" s="50">
        <v>0</v>
      </c>
      <c r="AG152" s="50">
        <v>0</v>
      </c>
      <c r="AH152" s="51">
        <f t="shared" si="164"/>
        <v>0</v>
      </c>
      <c r="AI152" s="50">
        <f t="shared" si="112"/>
        <v>0</v>
      </c>
      <c r="AJ152" s="50">
        <v>0</v>
      </c>
      <c r="AK152" s="50">
        <v>0</v>
      </c>
      <c r="AL152" s="51">
        <f t="shared" si="165"/>
        <v>0</v>
      </c>
      <c r="AM152" s="50">
        <f t="shared" si="113"/>
        <v>0</v>
      </c>
      <c r="AN152" s="50">
        <v>11221.1</v>
      </c>
      <c r="AO152" s="50">
        <v>12922.02</v>
      </c>
      <c r="AP152" s="51">
        <f t="shared" si="166"/>
        <v>1700.92</v>
      </c>
      <c r="AQ152" s="50">
        <f t="shared" si="114"/>
        <v>14622.94</v>
      </c>
      <c r="AR152" s="50">
        <v>0</v>
      </c>
      <c r="AS152" s="50">
        <v>0</v>
      </c>
      <c r="AT152" s="51">
        <f t="shared" si="167"/>
        <v>0</v>
      </c>
      <c r="AU152" s="50">
        <f t="shared" si="115"/>
        <v>0</v>
      </c>
      <c r="AV152" s="50">
        <v>0</v>
      </c>
      <c r="AW152" s="50">
        <v>0</v>
      </c>
      <c r="AX152" s="51">
        <f t="shared" si="168"/>
        <v>0</v>
      </c>
      <c r="AY152" s="50">
        <f t="shared" si="104"/>
        <v>0</v>
      </c>
      <c r="AZ152" s="50">
        <v>9225.1200000000008</v>
      </c>
      <c r="BA152" s="50">
        <v>9586.18</v>
      </c>
      <c r="BB152" s="51">
        <f t="shared" si="169"/>
        <v>361.05999999999949</v>
      </c>
      <c r="BC152" s="50">
        <f t="shared" si="105"/>
        <v>9947.24</v>
      </c>
      <c r="BD152" s="50">
        <v>-18949.75</v>
      </c>
      <c r="BE152" s="50">
        <v>-13786.7</v>
      </c>
      <c r="BF152" s="51">
        <f t="shared" si="170"/>
        <v>5163.0499999999993</v>
      </c>
      <c r="BG152" s="50">
        <f t="shared" si="106"/>
        <v>-8623.6500000000015</v>
      </c>
      <c r="BH152" s="50">
        <v>0</v>
      </c>
      <c r="BI152" s="50">
        <v>0</v>
      </c>
      <c r="BJ152" s="51">
        <f t="shared" si="171"/>
        <v>0</v>
      </c>
      <c r="BK152" s="50">
        <f t="shared" si="107"/>
        <v>0</v>
      </c>
      <c r="BL152" s="50">
        <v>0</v>
      </c>
      <c r="BM152" s="50">
        <v>0</v>
      </c>
      <c r="BN152" s="51">
        <f t="shared" si="172"/>
        <v>0</v>
      </c>
      <c r="BO152" s="50">
        <f t="shared" si="153"/>
        <v>0</v>
      </c>
      <c r="BP152" s="50">
        <v>2917.05</v>
      </c>
      <c r="BQ152" s="50">
        <v>2753.76</v>
      </c>
      <c r="BR152" s="51">
        <f t="shared" si="173"/>
        <v>-163.28999999999996</v>
      </c>
      <c r="BS152" s="50">
        <f t="shared" si="108"/>
        <v>2590.4700000000003</v>
      </c>
    </row>
    <row r="153" spans="1:71" x14ac:dyDescent="0.2">
      <c r="A153" s="20" t="str">
        <f t="shared" si="109"/>
        <v>SMU</v>
      </c>
      <c r="B153" s="31" t="s">
        <v>244</v>
      </c>
      <c r="C153" s="20" t="s">
        <v>244</v>
      </c>
      <c r="D153" s="50">
        <v>0</v>
      </c>
      <c r="E153" s="50">
        <v>0</v>
      </c>
      <c r="F153" s="50">
        <f t="shared" si="154"/>
        <v>0</v>
      </c>
      <c r="G153" s="50">
        <f t="shared" ref="G153" si="174">E153+F153</f>
        <v>0</v>
      </c>
      <c r="H153" s="50">
        <v>0</v>
      </c>
      <c r="I153" s="50">
        <v>0</v>
      </c>
      <c r="J153" s="51">
        <f t="shared" si="155"/>
        <v>0</v>
      </c>
      <c r="K153" s="50">
        <f t="shared" ref="K153" si="175">I153+J153</f>
        <v>0</v>
      </c>
      <c r="L153" s="50"/>
      <c r="M153" s="50">
        <v>0</v>
      </c>
      <c r="N153" s="50">
        <f t="shared" si="156"/>
        <v>0</v>
      </c>
      <c r="O153" s="50">
        <f t="shared" si="157"/>
        <v>0</v>
      </c>
      <c r="P153" s="50"/>
      <c r="Q153" s="50">
        <v>0</v>
      </c>
      <c r="R153" s="50">
        <f t="shared" si="158"/>
        <v>0</v>
      </c>
      <c r="S153" s="50">
        <f t="shared" si="159"/>
        <v>0</v>
      </c>
      <c r="T153" s="50">
        <v>0</v>
      </c>
      <c r="U153" s="50">
        <v>0</v>
      </c>
      <c r="V153" s="50">
        <f t="shared" si="160"/>
        <v>0</v>
      </c>
      <c r="W153" s="50">
        <f t="shared" si="161"/>
        <v>0</v>
      </c>
      <c r="X153" s="50">
        <v>0</v>
      </c>
      <c r="Y153" s="50">
        <v>0</v>
      </c>
      <c r="Z153" s="51">
        <f t="shared" si="162"/>
        <v>0</v>
      </c>
      <c r="AA153" s="50">
        <f t="shared" si="110"/>
        <v>0</v>
      </c>
      <c r="AB153" s="50">
        <v>0</v>
      </c>
      <c r="AC153" s="50">
        <v>0</v>
      </c>
      <c r="AD153" s="51">
        <f t="shared" si="163"/>
        <v>0</v>
      </c>
      <c r="AE153" s="50">
        <f t="shared" si="111"/>
        <v>0</v>
      </c>
      <c r="AF153" s="50">
        <v>0</v>
      </c>
      <c r="AG153" s="50">
        <v>0</v>
      </c>
      <c r="AH153" s="51">
        <f t="shared" si="164"/>
        <v>0</v>
      </c>
      <c r="AI153" s="50">
        <f t="shared" si="112"/>
        <v>0</v>
      </c>
      <c r="AJ153" s="50">
        <v>0</v>
      </c>
      <c r="AK153" s="50">
        <v>0</v>
      </c>
      <c r="AL153" s="51">
        <f t="shared" si="165"/>
        <v>0</v>
      </c>
      <c r="AM153" s="50">
        <f t="shared" si="113"/>
        <v>0</v>
      </c>
      <c r="AN153" s="50">
        <v>0</v>
      </c>
      <c r="AO153" s="50">
        <v>0</v>
      </c>
      <c r="AP153" s="51">
        <f t="shared" si="166"/>
        <v>0</v>
      </c>
      <c r="AQ153" s="50">
        <f t="shared" si="114"/>
        <v>0</v>
      </c>
      <c r="AR153" s="50">
        <v>7120.23</v>
      </c>
      <c r="AS153" s="50">
        <v>6711.54</v>
      </c>
      <c r="AT153" s="51">
        <f t="shared" si="167"/>
        <v>-408.6899999999996</v>
      </c>
      <c r="AU153" s="50">
        <f t="shared" si="115"/>
        <v>6302.85</v>
      </c>
      <c r="AV153" s="50">
        <v>0</v>
      </c>
      <c r="AW153" s="50">
        <v>0</v>
      </c>
      <c r="AX153" s="51">
        <f t="shared" si="168"/>
        <v>0</v>
      </c>
      <c r="AY153" s="50">
        <f t="shared" si="104"/>
        <v>0</v>
      </c>
      <c r="AZ153" s="50">
        <v>0</v>
      </c>
      <c r="BA153" s="50">
        <v>0</v>
      </c>
      <c r="BB153" s="51">
        <f t="shared" si="169"/>
        <v>0</v>
      </c>
      <c r="BC153" s="50">
        <f t="shared" si="105"/>
        <v>0</v>
      </c>
      <c r="BD153" s="50">
        <v>0</v>
      </c>
      <c r="BE153" s="50">
        <v>0</v>
      </c>
      <c r="BF153" s="51">
        <f t="shared" si="170"/>
        <v>0</v>
      </c>
      <c r="BG153" s="50">
        <f t="shared" si="106"/>
        <v>0</v>
      </c>
      <c r="BH153" s="50">
        <v>0</v>
      </c>
      <c r="BI153" s="50">
        <v>0</v>
      </c>
      <c r="BJ153" s="51">
        <f t="shared" si="171"/>
        <v>0</v>
      </c>
      <c r="BK153" s="50">
        <f t="shared" si="107"/>
        <v>0</v>
      </c>
      <c r="BL153" s="50">
        <v>0</v>
      </c>
      <c r="BM153" s="50">
        <v>0</v>
      </c>
      <c r="BN153" s="51">
        <f t="shared" si="172"/>
        <v>0</v>
      </c>
      <c r="BO153" s="50">
        <f t="shared" si="153"/>
        <v>0</v>
      </c>
      <c r="BP153" s="50">
        <v>0</v>
      </c>
      <c r="BQ153" s="50">
        <v>0</v>
      </c>
      <c r="BR153" s="51">
        <f t="shared" si="173"/>
        <v>0</v>
      </c>
      <c r="BS153" s="50">
        <f t="shared" si="108"/>
        <v>0</v>
      </c>
    </row>
    <row r="154" spans="1:71" x14ac:dyDescent="0.2">
      <c r="A154" s="20" t="str">
        <f t="shared" si="109"/>
        <v>SOR</v>
      </c>
      <c r="B154" s="31" t="s">
        <v>145</v>
      </c>
      <c r="C154" s="20" t="str">
        <f t="shared" si="116"/>
        <v>SOR-SEX OFFENDER REGISTRY</v>
      </c>
      <c r="D154" s="50">
        <v>0</v>
      </c>
      <c r="E154" s="50">
        <v>0</v>
      </c>
      <c r="F154" s="50">
        <f t="shared" si="154"/>
        <v>0</v>
      </c>
      <c r="G154" s="50">
        <f t="shared" si="94"/>
        <v>0</v>
      </c>
      <c r="H154" s="50">
        <v>264.57</v>
      </c>
      <c r="I154" s="50">
        <v>508.18</v>
      </c>
      <c r="J154" s="51">
        <f t="shared" si="155"/>
        <v>243.61</v>
      </c>
      <c r="K154" s="50">
        <f t="shared" si="95"/>
        <v>751.79</v>
      </c>
      <c r="L154" s="50"/>
      <c r="M154" s="50">
        <v>0</v>
      </c>
      <c r="N154" s="50">
        <f t="shared" si="156"/>
        <v>0</v>
      </c>
      <c r="O154" s="50">
        <f t="shared" si="157"/>
        <v>0</v>
      </c>
      <c r="P154" s="50"/>
      <c r="Q154" s="50">
        <v>0</v>
      </c>
      <c r="R154" s="50">
        <f t="shared" si="158"/>
        <v>0</v>
      </c>
      <c r="S154" s="50">
        <f t="shared" si="159"/>
        <v>0</v>
      </c>
      <c r="T154" s="50">
        <v>0</v>
      </c>
      <c r="U154" s="50">
        <v>0</v>
      </c>
      <c r="V154" s="50">
        <f t="shared" si="160"/>
        <v>0</v>
      </c>
      <c r="W154" s="50">
        <f t="shared" si="161"/>
        <v>0</v>
      </c>
      <c r="X154" s="50">
        <v>374781.08</v>
      </c>
      <c r="Y154" s="50">
        <v>567878.02</v>
      </c>
      <c r="Z154" s="51">
        <f t="shared" si="162"/>
        <v>193096.94</v>
      </c>
      <c r="AA154" s="50">
        <f t="shared" si="110"/>
        <v>760974.96</v>
      </c>
      <c r="AB154" s="50">
        <v>5438.77</v>
      </c>
      <c r="AC154" s="50">
        <v>3558.42</v>
      </c>
      <c r="AD154" s="51">
        <f t="shared" si="163"/>
        <v>-1880.3500000000004</v>
      </c>
      <c r="AE154" s="50">
        <f t="shared" si="111"/>
        <v>1678.0699999999997</v>
      </c>
      <c r="AF154" s="50">
        <v>0</v>
      </c>
      <c r="AG154" s="50">
        <v>0</v>
      </c>
      <c r="AH154" s="51">
        <f t="shared" si="164"/>
        <v>0</v>
      </c>
      <c r="AI154" s="50">
        <f t="shared" si="112"/>
        <v>0</v>
      </c>
      <c r="AJ154" s="50">
        <v>10.9</v>
      </c>
      <c r="AK154" s="50">
        <v>14.68</v>
      </c>
      <c r="AL154" s="51">
        <f t="shared" si="165"/>
        <v>3.7799999999999994</v>
      </c>
      <c r="AM154" s="50">
        <f t="shared" si="113"/>
        <v>18.46</v>
      </c>
      <c r="AN154" s="50">
        <v>5745.15</v>
      </c>
      <c r="AO154" s="50">
        <v>6110.44</v>
      </c>
      <c r="AP154" s="51">
        <f t="shared" si="166"/>
        <v>365.28999999999996</v>
      </c>
      <c r="AQ154" s="50">
        <f t="shared" si="114"/>
        <v>6475.73</v>
      </c>
      <c r="AR154" s="50">
        <v>7120.23</v>
      </c>
      <c r="AS154" s="50">
        <v>6711.54</v>
      </c>
      <c r="AT154" s="51">
        <f t="shared" si="167"/>
        <v>-408.6899999999996</v>
      </c>
      <c r="AU154" s="50">
        <f t="shared" si="115"/>
        <v>6302.85</v>
      </c>
      <c r="AV154" s="50">
        <v>0</v>
      </c>
      <c r="AW154" s="50">
        <v>0</v>
      </c>
      <c r="AX154" s="51">
        <f t="shared" si="168"/>
        <v>0</v>
      </c>
      <c r="AY154" s="50">
        <f t="shared" si="104"/>
        <v>0</v>
      </c>
      <c r="AZ154" s="50">
        <v>9626.5400000000009</v>
      </c>
      <c r="BA154" s="50">
        <v>12499</v>
      </c>
      <c r="BB154" s="51">
        <f t="shared" si="169"/>
        <v>2872.4599999999991</v>
      </c>
      <c r="BC154" s="50">
        <f t="shared" si="105"/>
        <v>15371.46</v>
      </c>
      <c r="BD154" s="50">
        <v>-3945.02</v>
      </c>
      <c r="BE154" s="50">
        <v>-3402.19</v>
      </c>
      <c r="BF154" s="51">
        <f t="shared" si="170"/>
        <v>542.82999999999993</v>
      </c>
      <c r="BG154" s="50">
        <f t="shared" si="106"/>
        <v>-2859.36</v>
      </c>
      <c r="BH154" s="50">
        <v>0</v>
      </c>
      <c r="BI154" s="50">
        <v>0</v>
      </c>
      <c r="BJ154" s="51">
        <f t="shared" si="171"/>
        <v>0</v>
      </c>
      <c r="BK154" s="50">
        <f t="shared" si="107"/>
        <v>0</v>
      </c>
      <c r="BL154" s="50">
        <v>205.97</v>
      </c>
      <c r="BM154" s="50">
        <v>1154.31</v>
      </c>
      <c r="BN154" s="51">
        <f t="shared" si="172"/>
        <v>948.33999999999992</v>
      </c>
      <c r="BO154" s="50">
        <f t="shared" si="153"/>
        <v>2102.6499999999996</v>
      </c>
      <c r="BP154" s="50">
        <v>1761.67</v>
      </c>
      <c r="BQ154" s="50">
        <v>1617.97</v>
      </c>
      <c r="BR154" s="51">
        <f t="shared" si="173"/>
        <v>-143.70000000000005</v>
      </c>
      <c r="BS154" s="50">
        <f t="shared" si="108"/>
        <v>1474.27</v>
      </c>
    </row>
    <row r="155" spans="1:71" x14ac:dyDescent="0.2">
      <c r="A155" s="20" t="str">
        <f t="shared" si="109"/>
        <v>SRB</v>
      </c>
      <c r="B155" s="31" t="s">
        <v>146</v>
      </c>
      <c r="C155" s="20" t="str">
        <f t="shared" si="116"/>
        <v>SRB-ST RECLAMATION BRD</v>
      </c>
      <c r="D155" s="50">
        <v>0</v>
      </c>
      <c r="E155" s="50">
        <v>0</v>
      </c>
      <c r="F155" s="50">
        <f t="shared" si="154"/>
        <v>0</v>
      </c>
      <c r="G155" s="50">
        <f t="shared" si="94"/>
        <v>0</v>
      </c>
      <c r="H155" s="50">
        <v>2793.77</v>
      </c>
      <c r="I155" s="50">
        <v>3566.87</v>
      </c>
      <c r="J155" s="51">
        <f t="shared" si="155"/>
        <v>773.09999999999991</v>
      </c>
      <c r="K155" s="50">
        <f t="shared" si="95"/>
        <v>4339.9699999999993</v>
      </c>
      <c r="L155" s="50"/>
      <c r="M155" s="50">
        <v>0</v>
      </c>
      <c r="N155" s="50">
        <f t="shared" si="156"/>
        <v>0</v>
      </c>
      <c r="O155" s="50">
        <f t="shared" si="157"/>
        <v>0</v>
      </c>
      <c r="P155" s="50"/>
      <c r="Q155" s="50">
        <v>0</v>
      </c>
      <c r="R155" s="50">
        <f t="shared" si="158"/>
        <v>0</v>
      </c>
      <c r="S155" s="50">
        <f t="shared" si="159"/>
        <v>0</v>
      </c>
      <c r="T155" s="50">
        <v>0</v>
      </c>
      <c r="U155" s="50">
        <v>0</v>
      </c>
      <c r="V155" s="50">
        <f t="shared" si="160"/>
        <v>0</v>
      </c>
      <c r="W155" s="50">
        <f t="shared" si="161"/>
        <v>0</v>
      </c>
      <c r="X155" s="50">
        <v>0</v>
      </c>
      <c r="Y155" s="50">
        <v>0</v>
      </c>
      <c r="Z155" s="51">
        <f t="shared" si="162"/>
        <v>0</v>
      </c>
      <c r="AA155" s="50">
        <f t="shared" si="110"/>
        <v>0</v>
      </c>
      <c r="AB155" s="50">
        <v>8477.77</v>
      </c>
      <c r="AC155" s="50">
        <v>5851.54</v>
      </c>
      <c r="AD155" s="51">
        <f t="shared" si="163"/>
        <v>-2626.2300000000005</v>
      </c>
      <c r="AE155" s="50">
        <f t="shared" si="111"/>
        <v>3225.3099999999995</v>
      </c>
      <c r="AF155" s="50">
        <v>0</v>
      </c>
      <c r="AG155" s="50">
        <v>0</v>
      </c>
      <c r="AH155" s="51">
        <f t="shared" si="164"/>
        <v>0</v>
      </c>
      <c r="AI155" s="50">
        <f t="shared" si="112"/>
        <v>0</v>
      </c>
      <c r="AJ155" s="50">
        <v>10.1</v>
      </c>
      <c r="AK155" s="50">
        <v>16.739999999999998</v>
      </c>
      <c r="AL155" s="51">
        <f t="shared" si="165"/>
        <v>6.6399999999999988</v>
      </c>
      <c r="AM155" s="50">
        <f t="shared" si="113"/>
        <v>23.379999999999995</v>
      </c>
      <c r="AN155" s="50">
        <v>9545.66</v>
      </c>
      <c r="AO155" s="50">
        <v>10599.9</v>
      </c>
      <c r="AP155" s="51">
        <f t="shared" si="166"/>
        <v>1054.2399999999998</v>
      </c>
      <c r="AQ155" s="50">
        <f t="shared" si="114"/>
        <v>11654.14</v>
      </c>
      <c r="AR155" s="50">
        <v>71203.350000000006</v>
      </c>
      <c r="AS155" s="50">
        <v>67116.56</v>
      </c>
      <c r="AT155" s="51">
        <f t="shared" si="167"/>
        <v>-4086.7900000000081</v>
      </c>
      <c r="AU155" s="50">
        <f t="shared" si="115"/>
        <v>63029.76999999999</v>
      </c>
      <c r="AV155" s="50">
        <v>0</v>
      </c>
      <c r="AW155" s="50">
        <v>0</v>
      </c>
      <c r="AX155" s="51">
        <f t="shared" si="168"/>
        <v>0</v>
      </c>
      <c r="AY155" s="50">
        <f t="shared" si="104"/>
        <v>0</v>
      </c>
      <c r="AZ155" s="50">
        <v>15875.48</v>
      </c>
      <c r="BA155" s="50">
        <v>18098.95</v>
      </c>
      <c r="BB155" s="51">
        <f t="shared" si="169"/>
        <v>2223.4700000000012</v>
      </c>
      <c r="BC155" s="50">
        <f t="shared" si="105"/>
        <v>20322.420000000002</v>
      </c>
      <c r="BD155" s="50">
        <v>-22553.67</v>
      </c>
      <c r="BE155" s="50">
        <v>-14941.7</v>
      </c>
      <c r="BF155" s="51">
        <f t="shared" si="170"/>
        <v>7611.9699999999975</v>
      </c>
      <c r="BG155" s="50">
        <f t="shared" si="106"/>
        <v>-7329.7300000000032</v>
      </c>
      <c r="BH155" s="50">
        <v>0</v>
      </c>
      <c r="BI155" s="50">
        <v>0</v>
      </c>
      <c r="BJ155" s="51">
        <f t="shared" si="171"/>
        <v>0</v>
      </c>
      <c r="BK155" s="50">
        <f t="shared" si="107"/>
        <v>0</v>
      </c>
      <c r="BL155" s="50">
        <v>59.3</v>
      </c>
      <c r="BM155" s="50">
        <v>332.4</v>
      </c>
      <c r="BN155" s="51">
        <f t="shared" si="172"/>
        <v>273.09999999999997</v>
      </c>
      <c r="BO155" s="50">
        <f t="shared" si="153"/>
        <v>605.5</v>
      </c>
      <c r="BP155" s="50">
        <v>3660.7</v>
      </c>
      <c r="BQ155" s="50">
        <v>3430.45</v>
      </c>
      <c r="BR155" s="51">
        <f t="shared" si="173"/>
        <v>-230.25</v>
      </c>
      <c r="BS155" s="50">
        <f t="shared" si="108"/>
        <v>3200.2</v>
      </c>
    </row>
    <row r="156" spans="1:71" x14ac:dyDescent="0.2">
      <c r="A156" s="20" t="str">
        <f t="shared" si="109"/>
        <v>SSA</v>
      </c>
      <c r="B156" s="31" t="s">
        <v>147</v>
      </c>
      <c r="C156" s="20" t="str">
        <f t="shared" si="116"/>
        <v>SSA-SALEM ST COLLEGE</v>
      </c>
      <c r="D156" s="50">
        <v>0</v>
      </c>
      <c r="E156" s="50">
        <v>0</v>
      </c>
      <c r="F156" s="50">
        <f t="shared" si="154"/>
        <v>0</v>
      </c>
      <c r="G156" s="50">
        <f t="shared" si="94"/>
        <v>0</v>
      </c>
      <c r="H156" s="50">
        <v>2899.67</v>
      </c>
      <c r="I156" s="50">
        <v>4541.5200000000004</v>
      </c>
      <c r="J156" s="51">
        <f t="shared" si="155"/>
        <v>1641.8500000000004</v>
      </c>
      <c r="K156" s="50">
        <f t="shared" si="95"/>
        <v>6183.3700000000008</v>
      </c>
      <c r="L156" s="50"/>
      <c r="M156" s="50">
        <v>0</v>
      </c>
      <c r="N156" s="50">
        <f t="shared" si="156"/>
        <v>0</v>
      </c>
      <c r="O156" s="50">
        <f t="shared" si="157"/>
        <v>0</v>
      </c>
      <c r="P156" s="50"/>
      <c r="Q156" s="50">
        <v>0</v>
      </c>
      <c r="R156" s="50">
        <f t="shared" si="158"/>
        <v>0</v>
      </c>
      <c r="S156" s="50">
        <f t="shared" si="159"/>
        <v>0</v>
      </c>
      <c r="T156" s="50">
        <v>0</v>
      </c>
      <c r="U156" s="50">
        <v>0</v>
      </c>
      <c r="V156" s="50">
        <f t="shared" si="160"/>
        <v>0</v>
      </c>
      <c r="W156" s="50">
        <f t="shared" si="161"/>
        <v>0</v>
      </c>
      <c r="X156" s="50">
        <v>8866.9599999999991</v>
      </c>
      <c r="Y156" s="50">
        <v>4469.12</v>
      </c>
      <c r="Z156" s="51">
        <f t="shared" si="162"/>
        <v>-4397.8399999999992</v>
      </c>
      <c r="AA156" s="50">
        <f t="shared" si="110"/>
        <v>71.280000000000655</v>
      </c>
      <c r="AB156" s="50">
        <v>68370.19</v>
      </c>
      <c r="AC156" s="50">
        <v>47534.43</v>
      </c>
      <c r="AD156" s="51">
        <f t="shared" si="163"/>
        <v>-20835.760000000002</v>
      </c>
      <c r="AE156" s="50">
        <f t="shared" si="111"/>
        <v>26698.67</v>
      </c>
      <c r="AF156" s="50">
        <v>0</v>
      </c>
      <c r="AG156" s="50">
        <v>0</v>
      </c>
      <c r="AH156" s="51">
        <f t="shared" si="164"/>
        <v>0</v>
      </c>
      <c r="AI156" s="50">
        <f t="shared" si="112"/>
        <v>0</v>
      </c>
      <c r="AJ156" s="50">
        <v>0</v>
      </c>
      <c r="AK156" s="50">
        <v>0</v>
      </c>
      <c r="AL156" s="51">
        <f t="shared" si="165"/>
        <v>0</v>
      </c>
      <c r="AM156" s="50">
        <f t="shared" si="113"/>
        <v>0</v>
      </c>
      <c r="AN156" s="50">
        <v>87727.66</v>
      </c>
      <c r="AO156" s="50">
        <v>103367.21</v>
      </c>
      <c r="AP156" s="51">
        <f t="shared" si="166"/>
        <v>15639.550000000003</v>
      </c>
      <c r="AQ156" s="50">
        <f t="shared" si="114"/>
        <v>119006.76000000001</v>
      </c>
      <c r="AR156" s="50">
        <v>183001.36</v>
      </c>
      <c r="AS156" s="50">
        <v>194446.57</v>
      </c>
      <c r="AT156" s="51">
        <f t="shared" si="167"/>
        <v>11445.210000000021</v>
      </c>
      <c r="AU156" s="50">
        <f t="shared" si="115"/>
        <v>205891.78000000003</v>
      </c>
      <c r="AV156" s="50">
        <v>0</v>
      </c>
      <c r="AW156" s="50">
        <v>0</v>
      </c>
      <c r="AX156" s="51">
        <f t="shared" si="168"/>
        <v>0</v>
      </c>
      <c r="AY156" s="50">
        <f t="shared" si="104"/>
        <v>0</v>
      </c>
      <c r="AZ156" s="50">
        <v>171975.25</v>
      </c>
      <c r="BA156" s="50">
        <v>218709.42</v>
      </c>
      <c r="BB156" s="51">
        <f t="shared" si="169"/>
        <v>46734.170000000013</v>
      </c>
      <c r="BC156" s="50">
        <f t="shared" si="105"/>
        <v>265443.59000000003</v>
      </c>
      <c r="BD156" s="50">
        <v>1026.3499999999999</v>
      </c>
      <c r="BE156" s="50">
        <v>2273.0300000000002</v>
      </c>
      <c r="BF156" s="51">
        <f t="shared" si="170"/>
        <v>1246.6800000000003</v>
      </c>
      <c r="BG156" s="50">
        <f t="shared" si="106"/>
        <v>3519.7100000000005</v>
      </c>
      <c r="BH156" s="50">
        <v>0</v>
      </c>
      <c r="BI156" s="50">
        <v>0</v>
      </c>
      <c r="BJ156" s="51">
        <f t="shared" si="171"/>
        <v>0</v>
      </c>
      <c r="BK156" s="50">
        <f t="shared" si="107"/>
        <v>0</v>
      </c>
      <c r="BL156" s="50">
        <v>0</v>
      </c>
      <c r="BM156" s="50">
        <v>0</v>
      </c>
      <c r="BN156" s="51">
        <f t="shared" si="172"/>
        <v>0</v>
      </c>
      <c r="BO156" s="50">
        <f t="shared" si="153"/>
        <v>0</v>
      </c>
      <c r="BP156" s="50">
        <v>47065.91</v>
      </c>
      <c r="BQ156" s="50">
        <v>53337.81</v>
      </c>
      <c r="BR156" s="51">
        <f t="shared" si="173"/>
        <v>6271.8999999999942</v>
      </c>
      <c r="BS156" s="50">
        <f t="shared" si="108"/>
        <v>59609.709999999992</v>
      </c>
    </row>
    <row r="157" spans="1:71" x14ac:dyDescent="0.2">
      <c r="A157" s="20" t="str">
        <f t="shared" si="109"/>
        <v>STC</v>
      </c>
      <c r="B157" s="31" t="s">
        <v>148</v>
      </c>
      <c r="C157" s="20" t="str">
        <f t="shared" si="116"/>
        <v>STC-SPRINGFIELD TECH COMM COLLEGE</v>
      </c>
      <c r="D157" s="50">
        <v>0</v>
      </c>
      <c r="E157" s="50">
        <v>0</v>
      </c>
      <c r="F157" s="50">
        <f t="shared" si="154"/>
        <v>0</v>
      </c>
      <c r="G157" s="50">
        <f t="shared" ref="G157:G171" si="176">E157+F157</f>
        <v>0</v>
      </c>
      <c r="H157" s="50">
        <v>2607.23</v>
      </c>
      <c r="I157" s="50">
        <v>3361.28</v>
      </c>
      <c r="J157" s="51">
        <f t="shared" si="155"/>
        <v>754.05000000000018</v>
      </c>
      <c r="K157" s="50">
        <f t="shared" ref="K157:K171" si="177">I157+J157</f>
        <v>4115.33</v>
      </c>
      <c r="L157" s="50"/>
      <c r="M157" s="50">
        <v>0</v>
      </c>
      <c r="N157" s="50">
        <f t="shared" si="156"/>
        <v>0</v>
      </c>
      <c r="O157" s="50">
        <f t="shared" si="157"/>
        <v>0</v>
      </c>
      <c r="P157" s="50"/>
      <c r="Q157" s="50">
        <v>0</v>
      </c>
      <c r="R157" s="50">
        <f t="shared" si="158"/>
        <v>0</v>
      </c>
      <c r="S157" s="50">
        <f t="shared" si="159"/>
        <v>0</v>
      </c>
      <c r="T157" s="50">
        <v>0</v>
      </c>
      <c r="U157" s="50">
        <v>0</v>
      </c>
      <c r="V157" s="50">
        <f t="shared" si="160"/>
        <v>0</v>
      </c>
      <c r="W157" s="50">
        <f t="shared" si="161"/>
        <v>0</v>
      </c>
      <c r="X157" s="50">
        <v>0</v>
      </c>
      <c r="Y157" s="50">
        <v>12360.89</v>
      </c>
      <c r="Z157" s="51">
        <f t="shared" si="162"/>
        <v>12360.89</v>
      </c>
      <c r="AA157" s="50">
        <f t="shared" si="110"/>
        <v>24721.78</v>
      </c>
      <c r="AB157" s="50">
        <v>27965.200000000001</v>
      </c>
      <c r="AC157" s="50">
        <v>18758.72</v>
      </c>
      <c r="AD157" s="51">
        <f t="shared" si="163"/>
        <v>-9206.48</v>
      </c>
      <c r="AE157" s="50">
        <f t="shared" si="111"/>
        <v>9552.2400000000016</v>
      </c>
      <c r="AF157" s="50">
        <v>0</v>
      </c>
      <c r="AG157" s="50">
        <v>0</v>
      </c>
      <c r="AH157" s="51">
        <f t="shared" si="164"/>
        <v>0</v>
      </c>
      <c r="AI157" s="50">
        <f t="shared" si="112"/>
        <v>0</v>
      </c>
      <c r="AJ157" s="50">
        <v>0</v>
      </c>
      <c r="AK157" s="50">
        <v>0</v>
      </c>
      <c r="AL157" s="51">
        <f t="shared" si="165"/>
        <v>0</v>
      </c>
      <c r="AM157" s="50">
        <f t="shared" si="113"/>
        <v>0</v>
      </c>
      <c r="AN157" s="50">
        <v>40237.730000000003</v>
      </c>
      <c r="AO157" s="50">
        <v>45185.59</v>
      </c>
      <c r="AP157" s="51">
        <f t="shared" si="166"/>
        <v>4947.8599999999933</v>
      </c>
      <c r="AQ157" s="50">
        <f t="shared" si="114"/>
        <v>50133.44999999999</v>
      </c>
      <c r="AR157" s="50">
        <v>45114.720000000001</v>
      </c>
      <c r="AS157" s="50">
        <v>228268.36</v>
      </c>
      <c r="AT157" s="51">
        <f t="shared" si="167"/>
        <v>183153.63999999998</v>
      </c>
      <c r="AU157" s="50">
        <f t="shared" si="115"/>
        <v>411422</v>
      </c>
      <c r="AV157" s="50">
        <v>0</v>
      </c>
      <c r="AW157" s="50">
        <v>0</v>
      </c>
      <c r="AX157" s="51">
        <f t="shared" si="168"/>
        <v>0</v>
      </c>
      <c r="AY157" s="50">
        <f t="shared" si="104"/>
        <v>0</v>
      </c>
      <c r="AZ157" s="50">
        <v>97923.23</v>
      </c>
      <c r="BA157" s="50">
        <v>114218.42</v>
      </c>
      <c r="BB157" s="51">
        <f t="shared" si="169"/>
        <v>16295.190000000002</v>
      </c>
      <c r="BC157" s="50">
        <f t="shared" si="105"/>
        <v>130513.61</v>
      </c>
      <c r="BD157" s="50">
        <v>-1869.23</v>
      </c>
      <c r="BE157" s="50">
        <v>1161.48</v>
      </c>
      <c r="BF157" s="51">
        <f t="shared" si="170"/>
        <v>3030.71</v>
      </c>
      <c r="BG157" s="50">
        <f t="shared" si="106"/>
        <v>4192.1900000000005</v>
      </c>
      <c r="BH157" s="50">
        <v>0</v>
      </c>
      <c r="BI157" s="50">
        <v>0</v>
      </c>
      <c r="BJ157" s="51">
        <f t="shared" si="171"/>
        <v>0</v>
      </c>
      <c r="BK157" s="50">
        <f t="shared" si="107"/>
        <v>0</v>
      </c>
      <c r="BL157" s="50">
        <v>0</v>
      </c>
      <c r="BM157" s="50">
        <v>0</v>
      </c>
      <c r="BN157" s="51">
        <f t="shared" si="172"/>
        <v>0</v>
      </c>
      <c r="BO157" s="50">
        <f t="shared" si="153"/>
        <v>0</v>
      </c>
      <c r="BP157" s="50">
        <v>25854.63</v>
      </c>
      <c r="BQ157" s="50">
        <v>28264.21</v>
      </c>
      <c r="BR157" s="51">
        <f t="shared" si="173"/>
        <v>2409.5799999999981</v>
      </c>
      <c r="BS157" s="50">
        <f t="shared" si="108"/>
        <v>30673.789999999997</v>
      </c>
    </row>
    <row r="158" spans="1:71" x14ac:dyDescent="0.2">
      <c r="A158" s="20" t="str">
        <f t="shared" si="109"/>
        <v>SUF</v>
      </c>
      <c r="B158" s="31" t="s">
        <v>149</v>
      </c>
      <c r="C158" s="20" t="str">
        <f t="shared" si="116"/>
        <v>SUF-SUFFOLK DISTRICT ATTY</v>
      </c>
      <c r="D158" s="50">
        <v>0</v>
      </c>
      <c r="E158" s="50">
        <v>0</v>
      </c>
      <c r="F158" s="50">
        <f t="shared" si="154"/>
        <v>0</v>
      </c>
      <c r="G158" s="50">
        <f t="shared" si="176"/>
        <v>0</v>
      </c>
      <c r="H158" s="50">
        <v>942.96</v>
      </c>
      <c r="I158" s="50">
        <v>1332.22</v>
      </c>
      <c r="J158" s="51">
        <f t="shared" si="155"/>
        <v>389.26</v>
      </c>
      <c r="K158" s="50">
        <f t="shared" si="177"/>
        <v>1721.48</v>
      </c>
      <c r="L158" s="50"/>
      <c r="M158" s="50">
        <v>0</v>
      </c>
      <c r="N158" s="50">
        <f t="shared" si="156"/>
        <v>0</v>
      </c>
      <c r="O158" s="50">
        <f t="shared" si="157"/>
        <v>0</v>
      </c>
      <c r="P158" s="50"/>
      <c r="Q158" s="50">
        <v>0</v>
      </c>
      <c r="R158" s="50">
        <f t="shared" si="158"/>
        <v>0</v>
      </c>
      <c r="S158" s="50">
        <f t="shared" si="159"/>
        <v>0</v>
      </c>
      <c r="T158" s="50">
        <v>0</v>
      </c>
      <c r="U158" s="50">
        <v>0</v>
      </c>
      <c r="V158" s="50">
        <f t="shared" si="160"/>
        <v>0</v>
      </c>
      <c r="W158" s="50">
        <f t="shared" si="161"/>
        <v>0</v>
      </c>
      <c r="X158" s="50">
        <v>6533.61</v>
      </c>
      <c r="Y158" s="50">
        <v>25768.37</v>
      </c>
      <c r="Z158" s="51">
        <f t="shared" si="162"/>
        <v>19234.759999999998</v>
      </c>
      <c r="AA158" s="50">
        <f t="shared" si="110"/>
        <v>45003.13</v>
      </c>
      <c r="AB158" s="50">
        <v>20872.12</v>
      </c>
      <c r="AC158" s="50">
        <v>13326.81</v>
      </c>
      <c r="AD158" s="51">
        <f t="shared" si="163"/>
        <v>-7545.3099999999995</v>
      </c>
      <c r="AE158" s="50">
        <f t="shared" si="111"/>
        <v>5781.5</v>
      </c>
      <c r="AF158" s="50">
        <v>0</v>
      </c>
      <c r="AG158" s="50">
        <v>0</v>
      </c>
      <c r="AH158" s="51">
        <f t="shared" si="164"/>
        <v>0</v>
      </c>
      <c r="AI158" s="50">
        <f t="shared" si="112"/>
        <v>0</v>
      </c>
      <c r="AJ158" s="50">
        <v>0</v>
      </c>
      <c r="AK158" s="50">
        <v>0</v>
      </c>
      <c r="AL158" s="51">
        <f t="shared" si="165"/>
        <v>0</v>
      </c>
      <c r="AM158" s="50">
        <f t="shared" si="113"/>
        <v>0</v>
      </c>
      <c r="AN158" s="50">
        <v>23036.59</v>
      </c>
      <c r="AO158" s="50">
        <v>23530.76</v>
      </c>
      <c r="AP158" s="51">
        <f t="shared" si="166"/>
        <v>494.16999999999825</v>
      </c>
      <c r="AQ158" s="50">
        <f t="shared" si="114"/>
        <v>24024.929999999997</v>
      </c>
      <c r="AR158" s="50">
        <v>7120.23</v>
      </c>
      <c r="AS158" s="50">
        <v>6711.54</v>
      </c>
      <c r="AT158" s="51">
        <f t="shared" si="167"/>
        <v>-408.6899999999996</v>
      </c>
      <c r="AU158" s="50">
        <f t="shared" si="115"/>
        <v>6302.85</v>
      </c>
      <c r="AV158" s="50">
        <v>0</v>
      </c>
      <c r="AW158" s="50">
        <v>0</v>
      </c>
      <c r="AX158" s="51">
        <f t="shared" si="168"/>
        <v>0</v>
      </c>
      <c r="AY158" s="50">
        <f t="shared" si="104"/>
        <v>0</v>
      </c>
      <c r="AZ158" s="50">
        <v>28782.71</v>
      </c>
      <c r="BA158" s="50">
        <v>26699.39</v>
      </c>
      <c r="BB158" s="51">
        <f t="shared" si="169"/>
        <v>-2083.3199999999997</v>
      </c>
      <c r="BC158" s="50">
        <f t="shared" si="105"/>
        <v>24616.07</v>
      </c>
      <c r="BD158" s="50">
        <v>-38424.29</v>
      </c>
      <c r="BE158" s="50">
        <v>-27372.44</v>
      </c>
      <c r="BF158" s="51">
        <f t="shared" si="170"/>
        <v>11051.850000000002</v>
      </c>
      <c r="BG158" s="50">
        <f t="shared" si="106"/>
        <v>-16320.589999999997</v>
      </c>
      <c r="BH158" s="50">
        <v>0</v>
      </c>
      <c r="BI158" s="50">
        <v>0</v>
      </c>
      <c r="BJ158" s="51">
        <f t="shared" si="171"/>
        <v>0</v>
      </c>
      <c r="BK158" s="50">
        <f t="shared" si="107"/>
        <v>0</v>
      </c>
      <c r="BL158" s="50">
        <v>0</v>
      </c>
      <c r="BM158" s="50">
        <v>0</v>
      </c>
      <c r="BN158" s="51">
        <f t="shared" si="172"/>
        <v>0</v>
      </c>
      <c r="BO158" s="50">
        <f t="shared" si="153"/>
        <v>0</v>
      </c>
      <c r="BP158" s="50">
        <v>8292.3700000000008</v>
      </c>
      <c r="BQ158" s="50">
        <v>6961.52</v>
      </c>
      <c r="BR158" s="51">
        <f t="shared" si="173"/>
        <v>-1330.8500000000004</v>
      </c>
      <c r="BS158" s="50">
        <f t="shared" si="108"/>
        <v>5630.67</v>
      </c>
    </row>
    <row r="159" spans="1:71" x14ac:dyDescent="0.2">
      <c r="A159" s="20" t="str">
        <f t="shared" si="109"/>
        <v>TAC</v>
      </c>
      <c r="B159" s="31" t="s">
        <v>150</v>
      </c>
      <c r="C159" s="20" t="str">
        <f t="shared" si="116"/>
        <v>TAC- TELECOM &amp; CABLE</v>
      </c>
      <c r="D159" s="50">
        <v>0</v>
      </c>
      <c r="E159" s="50">
        <v>0</v>
      </c>
      <c r="F159" s="50">
        <f t="shared" si="154"/>
        <v>0</v>
      </c>
      <c r="G159" s="50">
        <f t="shared" si="176"/>
        <v>0</v>
      </c>
      <c r="H159" s="50">
        <v>280.99</v>
      </c>
      <c r="I159" s="50">
        <v>330.48</v>
      </c>
      <c r="J159" s="51">
        <f t="shared" si="155"/>
        <v>49.490000000000009</v>
      </c>
      <c r="K159" s="50">
        <f t="shared" si="177"/>
        <v>379.97</v>
      </c>
      <c r="L159" s="50"/>
      <c r="M159" s="50">
        <v>0</v>
      </c>
      <c r="N159" s="50">
        <f t="shared" si="156"/>
        <v>0</v>
      </c>
      <c r="O159" s="50">
        <f t="shared" si="157"/>
        <v>0</v>
      </c>
      <c r="P159" s="50"/>
      <c r="Q159" s="50">
        <v>0</v>
      </c>
      <c r="R159" s="50">
        <f t="shared" si="158"/>
        <v>0</v>
      </c>
      <c r="S159" s="50">
        <f t="shared" si="159"/>
        <v>0</v>
      </c>
      <c r="T159" s="50">
        <v>0</v>
      </c>
      <c r="U159" s="50">
        <v>0</v>
      </c>
      <c r="V159" s="50">
        <f t="shared" si="160"/>
        <v>0</v>
      </c>
      <c r="W159" s="50">
        <f t="shared" si="161"/>
        <v>0</v>
      </c>
      <c r="X159" s="50">
        <v>0</v>
      </c>
      <c r="Y159" s="50">
        <v>0</v>
      </c>
      <c r="Z159" s="51">
        <f t="shared" si="162"/>
        <v>0</v>
      </c>
      <c r="AA159" s="50">
        <f t="shared" si="110"/>
        <v>0</v>
      </c>
      <c r="AB159" s="50">
        <v>2090.67</v>
      </c>
      <c r="AC159" s="50">
        <v>1456.49</v>
      </c>
      <c r="AD159" s="51">
        <f t="shared" si="163"/>
        <v>-634.18000000000006</v>
      </c>
      <c r="AE159" s="50">
        <f t="shared" si="111"/>
        <v>822.31</v>
      </c>
      <c r="AF159" s="50">
        <v>0</v>
      </c>
      <c r="AG159" s="50">
        <v>0</v>
      </c>
      <c r="AH159" s="51">
        <f t="shared" si="164"/>
        <v>0</v>
      </c>
      <c r="AI159" s="50">
        <f t="shared" si="112"/>
        <v>0</v>
      </c>
      <c r="AJ159" s="50">
        <v>33.020000000000003</v>
      </c>
      <c r="AK159" s="50">
        <v>46.56</v>
      </c>
      <c r="AL159" s="51">
        <f t="shared" si="165"/>
        <v>13.54</v>
      </c>
      <c r="AM159" s="50">
        <f t="shared" si="113"/>
        <v>60.1</v>
      </c>
      <c r="AN159" s="50">
        <v>2246.58</v>
      </c>
      <c r="AO159" s="50">
        <v>2516.65</v>
      </c>
      <c r="AP159" s="51">
        <f t="shared" si="166"/>
        <v>270.07000000000016</v>
      </c>
      <c r="AQ159" s="50">
        <f t="shared" si="114"/>
        <v>2786.7200000000003</v>
      </c>
      <c r="AR159" s="50">
        <v>7120.23</v>
      </c>
      <c r="AS159" s="50">
        <v>6711.54</v>
      </c>
      <c r="AT159" s="51">
        <f t="shared" si="167"/>
        <v>-408.6899999999996</v>
      </c>
      <c r="AU159" s="50">
        <f t="shared" si="115"/>
        <v>6302.85</v>
      </c>
      <c r="AV159" s="50">
        <v>0</v>
      </c>
      <c r="AW159" s="50">
        <v>0</v>
      </c>
      <c r="AX159" s="51">
        <f t="shared" si="168"/>
        <v>0</v>
      </c>
      <c r="AY159" s="50">
        <f t="shared" si="104"/>
        <v>0</v>
      </c>
      <c r="AZ159" s="50">
        <v>2007.02</v>
      </c>
      <c r="BA159" s="50">
        <v>1960.23</v>
      </c>
      <c r="BB159" s="51">
        <f t="shared" si="169"/>
        <v>-46.789999999999964</v>
      </c>
      <c r="BC159" s="50">
        <f t="shared" si="105"/>
        <v>1913.44</v>
      </c>
      <c r="BD159" s="50">
        <v>-6814.71</v>
      </c>
      <c r="BE159" s="50">
        <v>-2656.24</v>
      </c>
      <c r="BF159" s="51">
        <f t="shared" si="170"/>
        <v>4158.47</v>
      </c>
      <c r="BG159" s="50">
        <f t="shared" si="106"/>
        <v>1502.2300000000005</v>
      </c>
      <c r="BH159" s="50">
        <v>0</v>
      </c>
      <c r="BI159" s="50">
        <v>0</v>
      </c>
      <c r="BJ159" s="51">
        <f t="shared" si="171"/>
        <v>0</v>
      </c>
      <c r="BK159" s="50">
        <f t="shared" si="107"/>
        <v>0</v>
      </c>
      <c r="BL159" s="50">
        <v>15.44</v>
      </c>
      <c r="BM159" s="50">
        <v>86.46</v>
      </c>
      <c r="BN159" s="51">
        <f t="shared" si="172"/>
        <v>71.02</v>
      </c>
      <c r="BO159" s="50">
        <f t="shared" si="153"/>
        <v>157.47999999999999</v>
      </c>
      <c r="BP159" s="50">
        <v>736.32</v>
      </c>
      <c r="BQ159" s="50">
        <v>684.03</v>
      </c>
      <c r="BR159" s="51">
        <f t="shared" si="173"/>
        <v>-52.290000000000077</v>
      </c>
      <c r="BS159" s="50">
        <f t="shared" si="108"/>
        <v>631.7399999999999</v>
      </c>
    </row>
    <row r="160" spans="1:71" x14ac:dyDescent="0.2">
      <c r="A160" s="20" t="str">
        <f t="shared" si="109"/>
        <v>TRB</v>
      </c>
      <c r="B160" s="31" t="s">
        <v>151</v>
      </c>
      <c r="C160" s="20" t="str">
        <f t="shared" si="116"/>
        <v>TRB-TEACHERS RETIREMENT BRD</v>
      </c>
      <c r="D160" s="50">
        <v>0</v>
      </c>
      <c r="E160" s="50">
        <v>0</v>
      </c>
      <c r="F160" s="50">
        <f t="shared" si="154"/>
        <v>0</v>
      </c>
      <c r="G160" s="50">
        <f t="shared" si="176"/>
        <v>0</v>
      </c>
      <c r="H160" s="50">
        <v>806.73</v>
      </c>
      <c r="I160" s="50">
        <v>1007.45</v>
      </c>
      <c r="J160" s="51">
        <f t="shared" si="155"/>
        <v>200.72000000000003</v>
      </c>
      <c r="K160" s="50">
        <f t="shared" si="177"/>
        <v>1208.17</v>
      </c>
      <c r="L160" s="50"/>
      <c r="M160" s="50">
        <v>0</v>
      </c>
      <c r="N160" s="50">
        <f t="shared" si="156"/>
        <v>0</v>
      </c>
      <c r="O160" s="50">
        <f t="shared" si="157"/>
        <v>0</v>
      </c>
      <c r="P160" s="50"/>
      <c r="Q160" s="50">
        <v>0</v>
      </c>
      <c r="R160" s="50">
        <f t="shared" si="158"/>
        <v>0</v>
      </c>
      <c r="S160" s="50">
        <f t="shared" si="159"/>
        <v>0</v>
      </c>
      <c r="T160" s="50">
        <v>0</v>
      </c>
      <c r="U160" s="50">
        <v>0</v>
      </c>
      <c r="V160" s="50">
        <f t="shared" si="160"/>
        <v>0</v>
      </c>
      <c r="W160" s="50">
        <f t="shared" si="161"/>
        <v>0</v>
      </c>
      <c r="X160" s="50">
        <v>39905.26</v>
      </c>
      <c r="Y160" s="50">
        <v>65030.38</v>
      </c>
      <c r="Z160" s="51">
        <f t="shared" si="162"/>
        <v>25125.119999999995</v>
      </c>
      <c r="AA160" s="50">
        <f t="shared" si="110"/>
        <v>90155.5</v>
      </c>
      <c r="AB160" s="50">
        <v>31784.59</v>
      </c>
      <c r="AC160" s="50">
        <v>23480.57</v>
      </c>
      <c r="AD160" s="51">
        <f t="shared" si="163"/>
        <v>-8304.02</v>
      </c>
      <c r="AE160" s="50">
        <f t="shared" si="111"/>
        <v>15176.55</v>
      </c>
      <c r="AF160" s="50">
        <v>0</v>
      </c>
      <c r="AG160" s="50">
        <v>0</v>
      </c>
      <c r="AH160" s="51">
        <f t="shared" si="164"/>
        <v>0</v>
      </c>
      <c r="AI160" s="50">
        <f t="shared" si="112"/>
        <v>0</v>
      </c>
      <c r="AJ160" s="50">
        <v>62.62</v>
      </c>
      <c r="AK160" s="50">
        <v>67.819999999999993</v>
      </c>
      <c r="AL160" s="51">
        <f t="shared" si="165"/>
        <v>5.1999999999999957</v>
      </c>
      <c r="AM160" s="50">
        <f t="shared" si="113"/>
        <v>73.019999999999982</v>
      </c>
      <c r="AN160" s="50">
        <v>12060.45</v>
      </c>
      <c r="AO160" s="50">
        <v>11483.88</v>
      </c>
      <c r="AP160" s="51">
        <f t="shared" si="166"/>
        <v>-576.57000000000153</v>
      </c>
      <c r="AQ160" s="50">
        <f t="shared" si="114"/>
        <v>10907.309999999998</v>
      </c>
      <c r="AR160" s="50">
        <v>14240.61</v>
      </c>
      <c r="AS160" s="50">
        <v>13423.27</v>
      </c>
      <c r="AT160" s="51">
        <f t="shared" si="167"/>
        <v>-817.34000000000015</v>
      </c>
      <c r="AU160" s="50">
        <f t="shared" si="115"/>
        <v>12605.93</v>
      </c>
      <c r="AV160" s="50">
        <v>0</v>
      </c>
      <c r="AW160" s="50">
        <v>0</v>
      </c>
      <c r="AX160" s="51">
        <f t="shared" si="168"/>
        <v>0</v>
      </c>
      <c r="AY160" s="50">
        <f t="shared" si="104"/>
        <v>0</v>
      </c>
      <c r="AZ160" s="50">
        <v>8964.2199999999993</v>
      </c>
      <c r="BA160" s="50">
        <v>10552.98</v>
      </c>
      <c r="BB160" s="51">
        <f t="shared" si="169"/>
        <v>1588.7600000000002</v>
      </c>
      <c r="BC160" s="50">
        <f t="shared" si="105"/>
        <v>12141.74</v>
      </c>
      <c r="BD160" s="50">
        <v>-27852.41</v>
      </c>
      <c r="BE160" s="50">
        <v>-16881.099999999999</v>
      </c>
      <c r="BF160" s="51">
        <f t="shared" si="170"/>
        <v>10971.310000000001</v>
      </c>
      <c r="BG160" s="50">
        <f t="shared" si="106"/>
        <v>-5909.7899999999972</v>
      </c>
      <c r="BH160" s="50">
        <v>0</v>
      </c>
      <c r="BI160" s="50">
        <v>0</v>
      </c>
      <c r="BJ160" s="51">
        <f t="shared" si="171"/>
        <v>0</v>
      </c>
      <c r="BK160" s="50">
        <f t="shared" si="107"/>
        <v>0</v>
      </c>
      <c r="BL160" s="50">
        <v>428.53</v>
      </c>
      <c r="BM160" s="50">
        <v>2401.17</v>
      </c>
      <c r="BN160" s="51">
        <f t="shared" si="172"/>
        <v>1972.64</v>
      </c>
      <c r="BO160" s="50">
        <f t="shared" si="153"/>
        <v>4373.8100000000004</v>
      </c>
      <c r="BP160" s="50">
        <v>568712.74</v>
      </c>
      <c r="BQ160" s="50">
        <v>538719.89</v>
      </c>
      <c r="BR160" s="51">
        <f t="shared" si="173"/>
        <v>-29992.849999999977</v>
      </c>
      <c r="BS160" s="50">
        <f t="shared" si="108"/>
        <v>508727.04000000004</v>
      </c>
    </row>
    <row r="161" spans="1:72" x14ac:dyDescent="0.2">
      <c r="A161" s="20" t="str">
        <f t="shared" si="109"/>
        <v>TRC</v>
      </c>
      <c r="B161" s="31" t="s">
        <v>152</v>
      </c>
      <c r="C161" s="20" t="str">
        <f t="shared" si="116"/>
        <v>TRC-TRIAL COURT</v>
      </c>
      <c r="D161" s="50">
        <v>49047.94</v>
      </c>
      <c r="E161" s="50">
        <v>56733.74</v>
      </c>
      <c r="F161" s="50">
        <f t="shared" si="154"/>
        <v>7685.7999999999956</v>
      </c>
      <c r="G161" s="50">
        <f t="shared" si="176"/>
        <v>64419.539999999994</v>
      </c>
      <c r="H161" s="50">
        <v>29626.58</v>
      </c>
      <c r="I161" s="50">
        <v>40504</v>
      </c>
      <c r="J161" s="51">
        <f t="shared" si="155"/>
        <v>10877.419999999998</v>
      </c>
      <c r="K161" s="50">
        <f t="shared" si="177"/>
        <v>51381.42</v>
      </c>
      <c r="L161" s="50"/>
      <c r="M161" s="50">
        <v>0</v>
      </c>
      <c r="N161" s="50">
        <f t="shared" si="156"/>
        <v>0</v>
      </c>
      <c r="O161" s="50">
        <f t="shared" si="157"/>
        <v>0</v>
      </c>
      <c r="P161" s="50"/>
      <c r="Q161" s="50">
        <v>0</v>
      </c>
      <c r="R161" s="50">
        <f t="shared" si="158"/>
        <v>0</v>
      </c>
      <c r="S161" s="50">
        <f t="shared" si="159"/>
        <v>0</v>
      </c>
      <c r="T161" s="50">
        <v>0</v>
      </c>
      <c r="U161" s="50">
        <v>0</v>
      </c>
      <c r="V161" s="50">
        <f t="shared" si="160"/>
        <v>0</v>
      </c>
      <c r="W161" s="50">
        <f t="shared" si="161"/>
        <v>0</v>
      </c>
      <c r="X161" s="50">
        <v>423294.43</v>
      </c>
      <c r="Y161" s="50">
        <v>337933.07</v>
      </c>
      <c r="Z161" s="51">
        <f t="shared" si="162"/>
        <v>-85361.359999999986</v>
      </c>
      <c r="AA161" s="50">
        <f t="shared" si="110"/>
        <v>252571.71000000002</v>
      </c>
      <c r="AB161" s="50">
        <v>572697.18999999994</v>
      </c>
      <c r="AC161" s="50">
        <v>408226.66</v>
      </c>
      <c r="AD161" s="51">
        <f t="shared" si="163"/>
        <v>-164470.52999999997</v>
      </c>
      <c r="AE161" s="50">
        <f t="shared" si="111"/>
        <v>243756.13</v>
      </c>
      <c r="AF161" s="50">
        <v>0</v>
      </c>
      <c r="AG161" s="50">
        <v>0</v>
      </c>
      <c r="AH161" s="51">
        <f t="shared" si="164"/>
        <v>0</v>
      </c>
      <c r="AI161" s="50">
        <f t="shared" si="112"/>
        <v>0</v>
      </c>
      <c r="AJ161" s="50">
        <v>0</v>
      </c>
      <c r="AK161" s="50">
        <v>0</v>
      </c>
      <c r="AL161" s="51">
        <f t="shared" si="165"/>
        <v>0</v>
      </c>
      <c r="AM161" s="50">
        <f t="shared" si="113"/>
        <v>0</v>
      </c>
      <c r="AN161" s="50">
        <v>609548.39</v>
      </c>
      <c r="AO161" s="50">
        <v>700950.36</v>
      </c>
      <c r="AP161" s="51">
        <f t="shared" si="166"/>
        <v>91401.969999999972</v>
      </c>
      <c r="AQ161" s="50">
        <f t="shared" si="114"/>
        <v>792352.33</v>
      </c>
      <c r="AR161" s="50">
        <v>982455.23</v>
      </c>
      <c r="AS161" s="50">
        <v>954832.62</v>
      </c>
      <c r="AT161" s="51">
        <f t="shared" si="167"/>
        <v>-27622.609999999986</v>
      </c>
      <c r="AU161" s="50">
        <f t="shared" si="115"/>
        <v>927210.01</v>
      </c>
      <c r="AV161" s="50">
        <v>0</v>
      </c>
      <c r="AW161" s="50">
        <v>0</v>
      </c>
      <c r="AX161" s="51">
        <f t="shared" si="168"/>
        <v>0</v>
      </c>
      <c r="AY161" s="50">
        <f t="shared" si="104"/>
        <v>0</v>
      </c>
      <c r="AZ161" s="50">
        <v>1021142.46</v>
      </c>
      <c r="BA161" s="50">
        <v>1431733.09</v>
      </c>
      <c r="BB161" s="51">
        <f t="shared" si="169"/>
        <v>410590.63000000012</v>
      </c>
      <c r="BC161" s="50">
        <f t="shared" si="105"/>
        <v>1842323.7200000002</v>
      </c>
      <c r="BD161" s="50">
        <v>-469735.09</v>
      </c>
      <c r="BE161" s="50">
        <v>-357321.5</v>
      </c>
      <c r="BF161" s="51">
        <f t="shared" si="170"/>
        <v>112413.59000000003</v>
      </c>
      <c r="BG161" s="50">
        <f t="shared" si="106"/>
        <v>-244907.90999999997</v>
      </c>
      <c r="BH161" s="50">
        <v>39524.42</v>
      </c>
      <c r="BI161" s="50">
        <v>43941.11</v>
      </c>
      <c r="BJ161" s="51">
        <f t="shared" si="171"/>
        <v>4416.6900000000023</v>
      </c>
      <c r="BK161" s="50">
        <f t="shared" si="107"/>
        <v>48357.8</v>
      </c>
      <c r="BL161" s="50">
        <v>0</v>
      </c>
      <c r="BM161" s="50">
        <v>0</v>
      </c>
      <c r="BN161" s="51">
        <f t="shared" si="172"/>
        <v>0</v>
      </c>
      <c r="BO161" s="50">
        <f t="shared" si="153"/>
        <v>0</v>
      </c>
      <c r="BP161" s="50">
        <v>217818.41</v>
      </c>
      <c r="BQ161" s="50">
        <v>232656.57</v>
      </c>
      <c r="BR161" s="51">
        <f t="shared" si="173"/>
        <v>14838.160000000003</v>
      </c>
      <c r="BS161" s="50">
        <f t="shared" si="108"/>
        <v>247494.73</v>
      </c>
    </row>
    <row r="162" spans="1:72" x14ac:dyDescent="0.2">
      <c r="A162" s="20" t="str">
        <f t="shared" si="109"/>
        <v>UMS</v>
      </c>
      <c r="B162" s="31" t="s">
        <v>153</v>
      </c>
      <c r="C162" s="20" t="str">
        <f t="shared" si="116"/>
        <v>UMS-UNIVERSITY OF MASS SYSTEM</v>
      </c>
      <c r="D162" s="50">
        <v>0</v>
      </c>
      <c r="E162" s="50">
        <v>0</v>
      </c>
      <c r="F162" s="50">
        <f t="shared" si="154"/>
        <v>0</v>
      </c>
      <c r="G162" s="50">
        <f t="shared" si="176"/>
        <v>0</v>
      </c>
      <c r="H162" s="50">
        <v>1844.96</v>
      </c>
      <c r="I162" s="50">
        <v>2623.29</v>
      </c>
      <c r="J162" s="51">
        <f t="shared" si="155"/>
        <v>778.32999999999993</v>
      </c>
      <c r="K162" s="50">
        <f t="shared" si="177"/>
        <v>3401.62</v>
      </c>
      <c r="L162" s="50"/>
      <c r="M162" s="50">
        <v>0</v>
      </c>
      <c r="N162" s="50">
        <f t="shared" si="156"/>
        <v>0</v>
      </c>
      <c r="O162" s="50">
        <f t="shared" si="157"/>
        <v>0</v>
      </c>
      <c r="P162" s="50"/>
      <c r="Q162" s="50">
        <v>0</v>
      </c>
      <c r="R162" s="50">
        <f t="shared" si="158"/>
        <v>0</v>
      </c>
      <c r="S162" s="50">
        <f t="shared" si="159"/>
        <v>0</v>
      </c>
      <c r="T162" s="50">
        <v>0</v>
      </c>
      <c r="U162" s="50">
        <v>0</v>
      </c>
      <c r="V162" s="50">
        <f t="shared" si="160"/>
        <v>0</v>
      </c>
      <c r="W162" s="50">
        <f t="shared" si="161"/>
        <v>0</v>
      </c>
      <c r="X162" s="50">
        <v>298912.14</v>
      </c>
      <c r="Y162" s="50">
        <v>177720.42</v>
      </c>
      <c r="Z162" s="51">
        <f t="shared" si="162"/>
        <v>-121191.72</v>
      </c>
      <c r="AA162" s="50">
        <f t="shared" si="110"/>
        <v>56528.700000000012</v>
      </c>
      <c r="AB162" s="50">
        <v>532195.63</v>
      </c>
      <c r="AC162" s="50">
        <v>506766.35</v>
      </c>
      <c r="AD162" s="51">
        <f t="shared" si="163"/>
        <v>-25429.280000000028</v>
      </c>
      <c r="AE162" s="50">
        <f t="shared" si="111"/>
        <v>481337.06999999995</v>
      </c>
      <c r="AF162" s="50">
        <v>0</v>
      </c>
      <c r="AG162" s="50">
        <v>0</v>
      </c>
      <c r="AH162" s="51">
        <f t="shared" si="164"/>
        <v>0</v>
      </c>
      <c r="AI162" s="50">
        <f t="shared" si="112"/>
        <v>0</v>
      </c>
      <c r="AJ162" s="50">
        <v>0</v>
      </c>
      <c r="AK162" s="50">
        <v>0</v>
      </c>
      <c r="AL162" s="51">
        <f t="shared" si="165"/>
        <v>0</v>
      </c>
      <c r="AM162" s="50">
        <f t="shared" si="113"/>
        <v>0</v>
      </c>
      <c r="AN162" s="50">
        <v>471502.81</v>
      </c>
      <c r="AO162" s="50">
        <v>734949.93</v>
      </c>
      <c r="AP162" s="51">
        <f t="shared" si="166"/>
        <v>263447.12000000005</v>
      </c>
      <c r="AQ162" s="50">
        <f t="shared" si="114"/>
        <v>998397.05</v>
      </c>
      <c r="AR162" s="50">
        <v>3090701.55</v>
      </c>
      <c r="AS162" s="50">
        <v>1598109.63</v>
      </c>
      <c r="AT162" s="51">
        <f t="shared" si="167"/>
        <v>-1492591.92</v>
      </c>
      <c r="AU162" s="50">
        <f t="shared" si="115"/>
        <v>105517.70999999996</v>
      </c>
      <c r="AV162" s="50">
        <v>0</v>
      </c>
      <c r="AW162" s="50">
        <v>0</v>
      </c>
      <c r="AX162" s="51">
        <f t="shared" si="168"/>
        <v>0</v>
      </c>
      <c r="AY162" s="50">
        <f t="shared" si="104"/>
        <v>0</v>
      </c>
      <c r="AZ162" s="50">
        <v>0</v>
      </c>
      <c r="BA162" s="50">
        <v>0</v>
      </c>
      <c r="BB162" s="51">
        <f t="shared" si="169"/>
        <v>0</v>
      </c>
      <c r="BC162" s="50">
        <f t="shared" si="105"/>
        <v>0</v>
      </c>
      <c r="BD162" s="50">
        <v>-24655.98</v>
      </c>
      <c r="BE162" s="50">
        <v>-12365.67</v>
      </c>
      <c r="BF162" s="51">
        <f t="shared" si="170"/>
        <v>12290.31</v>
      </c>
      <c r="BG162" s="50">
        <f t="shared" si="106"/>
        <v>-75.360000000000582</v>
      </c>
      <c r="BH162" s="50">
        <v>0</v>
      </c>
      <c r="BI162" s="50">
        <v>0</v>
      </c>
      <c r="BJ162" s="51">
        <f t="shared" si="171"/>
        <v>0</v>
      </c>
      <c r="BK162" s="50">
        <f t="shared" si="107"/>
        <v>0</v>
      </c>
      <c r="BL162" s="50">
        <v>0</v>
      </c>
      <c r="BM162" s="50">
        <v>0</v>
      </c>
      <c r="BN162" s="51">
        <f t="shared" si="172"/>
        <v>0</v>
      </c>
      <c r="BO162" s="50">
        <f t="shared" si="153"/>
        <v>0</v>
      </c>
      <c r="BP162" s="50">
        <v>46942.080000000002</v>
      </c>
      <c r="BQ162" s="50">
        <v>53278.09</v>
      </c>
      <c r="BR162" s="51">
        <f t="shared" si="173"/>
        <v>6336.0099999999948</v>
      </c>
      <c r="BS162" s="50">
        <f t="shared" si="108"/>
        <v>59614.099999999991</v>
      </c>
    </row>
    <row r="163" spans="1:72" x14ac:dyDescent="0.2">
      <c r="A163" s="20" t="str">
        <f t="shared" si="109"/>
        <v>VET</v>
      </c>
      <c r="B163" s="31" t="s">
        <v>154</v>
      </c>
      <c r="C163" s="20" t="str">
        <f t="shared" si="116"/>
        <v>VET- VETERANS SVCS</v>
      </c>
      <c r="D163" s="50">
        <v>0</v>
      </c>
      <c r="E163" s="50">
        <v>0</v>
      </c>
      <c r="F163" s="50">
        <f t="shared" si="154"/>
        <v>0</v>
      </c>
      <c r="G163" s="50">
        <f t="shared" si="176"/>
        <v>0</v>
      </c>
      <c r="H163" s="50">
        <v>18477.189999999999</v>
      </c>
      <c r="I163" s="50">
        <v>27640.57</v>
      </c>
      <c r="J163" s="51">
        <f t="shared" si="155"/>
        <v>9163.380000000001</v>
      </c>
      <c r="K163" s="50">
        <f t="shared" si="177"/>
        <v>36803.949999999997</v>
      </c>
      <c r="L163" s="50"/>
      <c r="M163" s="50">
        <v>0</v>
      </c>
      <c r="N163" s="50">
        <f t="shared" si="156"/>
        <v>0</v>
      </c>
      <c r="O163" s="50">
        <f t="shared" si="157"/>
        <v>0</v>
      </c>
      <c r="P163" s="50"/>
      <c r="Q163" s="50">
        <v>0</v>
      </c>
      <c r="R163" s="50">
        <f t="shared" si="158"/>
        <v>0</v>
      </c>
      <c r="S163" s="50">
        <f t="shared" si="159"/>
        <v>0</v>
      </c>
      <c r="T163" s="50">
        <v>0</v>
      </c>
      <c r="U163" s="50">
        <v>0</v>
      </c>
      <c r="V163" s="50">
        <f t="shared" si="160"/>
        <v>0</v>
      </c>
      <c r="W163" s="50">
        <f t="shared" si="161"/>
        <v>0</v>
      </c>
      <c r="X163" s="50">
        <v>14934.82</v>
      </c>
      <c r="Y163" s="50">
        <v>11314.39</v>
      </c>
      <c r="Z163" s="51">
        <f t="shared" si="162"/>
        <v>-3620.4300000000003</v>
      </c>
      <c r="AA163" s="50">
        <f t="shared" si="110"/>
        <v>7693.9599999999991</v>
      </c>
      <c r="AB163" s="50">
        <v>11599.92</v>
      </c>
      <c r="AC163" s="50">
        <v>11117.85</v>
      </c>
      <c r="AD163" s="51">
        <f t="shared" si="163"/>
        <v>-482.06999999999971</v>
      </c>
      <c r="AE163" s="50">
        <f t="shared" si="111"/>
        <v>10635.78</v>
      </c>
      <c r="AF163" s="50">
        <v>0</v>
      </c>
      <c r="AG163" s="50">
        <v>0</v>
      </c>
      <c r="AH163" s="51">
        <f t="shared" si="164"/>
        <v>0</v>
      </c>
      <c r="AI163" s="50">
        <f t="shared" si="112"/>
        <v>0</v>
      </c>
      <c r="AJ163" s="50">
        <v>91.2</v>
      </c>
      <c r="AK163" s="50">
        <v>180.72</v>
      </c>
      <c r="AL163" s="51">
        <f t="shared" si="165"/>
        <v>89.52</v>
      </c>
      <c r="AM163" s="50">
        <f t="shared" si="113"/>
        <v>270.24</v>
      </c>
      <c r="AN163" s="50">
        <v>11274.24</v>
      </c>
      <c r="AO163" s="50">
        <v>17482.990000000002</v>
      </c>
      <c r="AP163" s="51">
        <f t="shared" si="166"/>
        <v>6208.7500000000018</v>
      </c>
      <c r="AQ163" s="50">
        <f t="shared" si="114"/>
        <v>23691.740000000005</v>
      </c>
      <c r="AR163" s="50">
        <v>7120.23</v>
      </c>
      <c r="AS163" s="50">
        <v>6711.54</v>
      </c>
      <c r="AT163" s="51">
        <f t="shared" si="167"/>
        <v>-408.6899999999996</v>
      </c>
      <c r="AU163" s="50">
        <f t="shared" si="115"/>
        <v>6302.85</v>
      </c>
      <c r="AV163" s="50">
        <v>0</v>
      </c>
      <c r="AW163" s="50">
        <v>0</v>
      </c>
      <c r="AX163" s="51">
        <f t="shared" si="168"/>
        <v>0</v>
      </c>
      <c r="AY163" s="50">
        <f t="shared" si="104"/>
        <v>0</v>
      </c>
      <c r="AZ163" s="50">
        <v>9072.24</v>
      </c>
      <c r="BA163" s="50">
        <v>16357.56</v>
      </c>
      <c r="BB163" s="51">
        <f t="shared" si="169"/>
        <v>7285.32</v>
      </c>
      <c r="BC163" s="50">
        <f t="shared" si="105"/>
        <v>23642.879999999997</v>
      </c>
      <c r="BD163" s="50">
        <v>-1598.61</v>
      </c>
      <c r="BE163" s="50">
        <v>-4799.8500000000004</v>
      </c>
      <c r="BF163" s="51">
        <f t="shared" si="170"/>
        <v>-3201.2400000000007</v>
      </c>
      <c r="BG163" s="50">
        <f t="shared" si="106"/>
        <v>-8001.0900000000011</v>
      </c>
      <c r="BH163" s="50">
        <v>0</v>
      </c>
      <c r="BI163" s="50">
        <v>0</v>
      </c>
      <c r="BJ163" s="51">
        <f t="shared" si="171"/>
        <v>0</v>
      </c>
      <c r="BK163" s="50">
        <f t="shared" si="107"/>
        <v>0</v>
      </c>
      <c r="BL163" s="50">
        <v>468.6</v>
      </c>
      <c r="BM163" s="50">
        <v>2625.77</v>
      </c>
      <c r="BN163" s="51">
        <f t="shared" si="172"/>
        <v>2157.17</v>
      </c>
      <c r="BO163" s="50">
        <f t="shared" si="153"/>
        <v>4782.9400000000005</v>
      </c>
      <c r="BP163" s="50">
        <v>2239.8000000000002</v>
      </c>
      <c r="BQ163" s="50">
        <v>2812.83</v>
      </c>
      <c r="BR163" s="51">
        <f t="shared" si="173"/>
        <v>573.02999999999975</v>
      </c>
      <c r="BS163" s="50">
        <f t="shared" si="108"/>
        <v>3385.8599999999997</v>
      </c>
    </row>
    <row r="164" spans="1:72" x14ac:dyDescent="0.2">
      <c r="A164" s="20" t="str">
        <f t="shared" si="109"/>
        <v>VWA</v>
      </c>
      <c r="B164" s="31" t="s">
        <v>155</v>
      </c>
      <c r="C164" s="20" t="str">
        <f t="shared" si="116"/>
        <v>VWA-VICTIM &amp; WITNESS ASSIST BRD</v>
      </c>
      <c r="D164" s="50">
        <v>9066.07</v>
      </c>
      <c r="E164" s="50">
        <v>13298.83</v>
      </c>
      <c r="F164" s="50">
        <f t="shared" si="154"/>
        <v>4232.76</v>
      </c>
      <c r="G164" s="50">
        <f t="shared" si="176"/>
        <v>17531.59</v>
      </c>
      <c r="H164" s="50">
        <v>2697.26</v>
      </c>
      <c r="I164" s="50">
        <v>2523.98</v>
      </c>
      <c r="J164" s="51">
        <f t="shared" si="155"/>
        <v>-173.2800000000002</v>
      </c>
      <c r="K164" s="50">
        <f t="shared" si="177"/>
        <v>2350.6999999999998</v>
      </c>
      <c r="L164" s="50"/>
      <c r="M164" s="50">
        <v>0</v>
      </c>
      <c r="N164" s="50">
        <f t="shared" si="156"/>
        <v>0</v>
      </c>
      <c r="O164" s="50">
        <f t="shared" si="157"/>
        <v>0</v>
      </c>
      <c r="P164" s="50"/>
      <c r="Q164" s="50">
        <v>0</v>
      </c>
      <c r="R164" s="50">
        <f t="shared" si="158"/>
        <v>0</v>
      </c>
      <c r="S164" s="50">
        <f t="shared" si="159"/>
        <v>0</v>
      </c>
      <c r="T164" s="50">
        <v>0</v>
      </c>
      <c r="U164" s="50">
        <v>0</v>
      </c>
      <c r="V164" s="50">
        <f t="shared" si="160"/>
        <v>0</v>
      </c>
      <c r="W164" s="50">
        <f t="shared" si="161"/>
        <v>0</v>
      </c>
      <c r="X164" s="50">
        <v>0</v>
      </c>
      <c r="Y164" s="50">
        <v>0</v>
      </c>
      <c r="Z164" s="51">
        <f t="shared" si="162"/>
        <v>0</v>
      </c>
      <c r="AA164" s="50">
        <f t="shared" si="110"/>
        <v>0</v>
      </c>
      <c r="AB164" s="50">
        <v>1951.32</v>
      </c>
      <c r="AC164" s="50">
        <v>1366.05</v>
      </c>
      <c r="AD164" s="51">
        <f t="shared" si="163"/>
        <v>-585.27</v>
      </c>
      <c r="AE164" s="50">
        <f t="shared" si="111"/>
        <v>780.78</v>
      </c>
      <c r="AF164" s="50">
        <v>0</v>
      </c>
      <c r="AG164" s="50">
        <v>0</v>
      </c>
      <c r="AH164" s="51">
        <f t="shared" si="164"/>
        <v>0</v>
      </c>
      <c r="AI164" s="50">
        <f t="shared" si="112"/>
        <v>0</v>
      </c>
      <c r="AJ164" s="50">
        <v>4.13</v>
      </c>
      <c r="AK164" s="50">
        <v>5.86</v>
      </c>
      <c r="AL164" s="51">
        <f t="shared" si="165"/>
        <v>1.7300000000000004</v>
      </c>
      <c r="AM164" s="50">
        <f t="shared" si="113"/>
        <v>7.5900000000000007</v>
      </c>
      <c r="AN164" s="50">
        <v>2159.3200000000002</v>
      </c>
      <c r="AO164" s="50">
        <v>2425.75</v>
      </c>
      <c r="AP164" s="51">
        <f t="shared" si="166"/>
        <v>266.42999999999984</v>
      </c>
      <c r="AQ164" s="50">
        <f t="shared" si="114"/>
        <v>2692.18</v>
      </c>
      <c r="AR164" s="50">
        <v>41006.79</v>
      </c>
      <c r="AS164" s="50">
        <v>84148.479999999996</v>
      </c>
      <c r="AT164" s="51">
        <f t="shared" si="167"/>
        <v>43141.689999999995</v>
      </c>
      <c r="AU164" s="50">
        <f t="shared" si="115"/>
        <v>127290.16999999998</v>
      </c>
      <c r="AV164" s="50">
        <v>0</v>
      </c>
      <c r="AW164" s="50">
        <v>0</v>
      </c>
      <c r="AX164" s="51">
        <f t="shared" si="168"/>
        <v>0</v>
      </c>
      <c r="AY164" s="50">
        <f t="shared" si="104"/>
        <v>0</v>
      </c>
      <c r="AZ164" s="50">
        <v>3291.43</v>
      </c>
      <c r="BA164" s="50">
        <v>3679.57</v>
      </c>
      <c r="BB164" s="51">
        <f t="shared" si="169"/>
        <v>388.14000000000033</v>
      </c>
      <c r="BC164" s="50">
        <f t="shared" si="105"/>
        <v>4067.7100000000005</v>
      </c>
      <c r="BD164" s="50">
        <v>-23381.48</v>
      </c>
      <c r="BE164" s="50">
        <v>-18368.48</v>
      </c>
      <c r="BF164" s="51">
        <f t="shared" si="170"/>
        <v>5013</v>
      </c>
      <c r="BG164" s="50">
        <f t="shared" si="106"/>
        <v>-13355.48</v>
      </c>
      <c r="BH164" s="50">
        <v>7305.62</v>
      </c>
      <c r="BI164" s="50">
        <v>10300.01</v>
      </c>
      <c r="BJ164" s="51">
        <f t="shared" si="171"/>
        <v>2994.3900000000003</v>
      </c>
      <c r="BK164" s="50">
        <f t="shared" si="107"/>
        <v>13294.400000000001</v>
      </c>
      <c r="BL164" s="50">
        <v>0</v>
      </c>
      <c r="BM164" s="50">
        <v>0</v>
      </c>
      <c r="BN164" s="51">
        <f t="shared" si="172"/>
        <v>0</v>
      </c>
      <c r="BO164" s="50">
        <f t="shared" si="153"/>
        <v>0</v>
      </c>
      <c r="BP164" s="50">
        <v>784.11</v>
      </c>
      <c r="BQ164" s="50">
        <v>732.83</v>
      </c>
      <c r="BR164" s="51">
        <f t="shared" si="173"/>
        <v>-51.279999999999973</v>
      </c>
      <c r="BS164" s="50">
        <f t="shared" si="108"/>
        <v>681.55000000000007</v>
      </c>
    </row>
    <row r="165" spans="1:72" x14ac:dyDescent="0.2">
      <c r="A165" s="20" t="str">
        <f t="shared" si="109"/>
        <v>WEL</v>
      </c>
      <c r="B165" s="31" t="s">
        <v>156</v>
      </c>
      <c r="C165" s="20" t="str">
        <f t="shared" si="116"/>
        <v>WEL- TRANSITIONAL ASSIST</v>
      </c>
      <c r="D165" s="50">
        <v>0</v>
      </c>
      <c r="E165" s="50">
        <v>0</v>
      </c>
      <c r="F165" s="50">
        <f t="shared" si="154"/>
        <v>0</v>
      </c>
      <c r="G165" s="50">
        <f t="shared" si="176"/>
        <v>0</v>
      </c>
      <c r="H165" s="50">
        <v>7718.86</v>
      </c>
      <c r="I165" s="50">
        <v>13476</v>
      </c>
      <c r="J165" s="51">
        <f t="shared" si="155"/>
        <v>5757.14</v>
      </c>
      <c r="K165" s="50">
        <f t="shared" si="177"/>
        <v>19233.14</v>
      </c>
      <c r="L165" s="50"/>
      <c r="M165" s="50">
        <v>0</v>
      </c>
      <c r="N165" s="50">
        <f t="shared" si="156"/>
        <v>0</v>
      </c>
      <c r="O165" s="50">
        <f t="shared" si="157"/>
        <v>0</v>
      </c>
      <c r="P165" s="50"/>
      <c r="Q165" s="50">
        <v>0</v>
      </c>
      <c r="R165" s="50">
        <f t="shared" si="158"/>
        <v>0</v>
      </c>
      <c r="S165" s="50">
        <f t="shared" si="159"/>
        <v>0</v>
      </c>
      <c r="T165" s="50">
        <v>0</v>
      </c>
      <c r="U165" s="50">
        <v>0</v>
      </c>
      <c r="V165" s="50">
        <f t="shared" si="160"/>
        <v>0</v>
      </c>
      <c r="W165" s="50">
        <f t="shared" si="161"/>
        <v>0</v>
      </c>
      <c r="X165" s="50">
        <v>42937.17</v>
      </c>
      <c r="Y165" s="50">
        <v>31567.17</v>
      </c>
      <c r="Z165" s="51">
        <f t="shared" si="162"/>
        <v>-11370</v>
      </c>
      <c r="AA165" s="50">
        <f t="shared" si="110"/>
        <v>20197.169999999998</v>
      </c>
      <c r="AB165" s="50">
        <v>142207.85</v>
      </c>
      <c r="AC165" s="50">
        <v>104415.11</v>
      </c>
      <c r="AD165" s="51">
        <f t="shared" si="163"/>
        <v>-37792.740000000005</v>
      </c>
      <c r="AE165" s="50">
        <f t="shared" si="111"/>
        <v>66622.37</v>
      </c>
      <c r="AF165" s="50">
        <v>0</v>
      </c>
      <c r="AG165" s="50">
        <v>0</v>
      </c>
      <c r="AH165" s="51">
        <f t="shared" si="164"/>
        <v>0</v>
      </c>
      <c r="AI165" s="50">
        <f t="shared" si="112"/>
        <v>0</v>
      </c>
      <c r="AJ165" s="50">
        <v>3285.4</v>
      </c>
      <c r="AK165" s="50">
        <v>4421.3500000000004</v>
      </c>
      <c r="AL165" s="51">
        <f t="shared" si="165"/>
        <v>1135.9500000000003</v>
      </c>
      <c r="AM165" s="50">
        <f t="shared" si="113"/>
        <v>5557.3000000000011</v>
      </c>
      <c r="AN165" s="50">
        <v>152435.75</v>
      </c>
      <c r="AO165" s="50">
        <v>179126.15</v>
      </c>
      <c r="AP165" s="51">
        <f t="shared" si="166"/>
        <v>26690.399999999994</v>
      </c>
      <c r="AQ165" s="50">
        <f t="shared" si="114"/>
        <v>205816.55</v>
      </c>
      <c r="AR165" s="50">
        <v>185128.66</v>
      </c>
      <c r="AS165" s="50">
        <v>161080.09</v>
      </c>
      <c r="AT165" s="51">
        <f t="shared" si="167"/>
        <v>-24048.570000000007</v>
      </c>
      <c r="AU165" s="50">
        <f t="shared" si="115"/>
        <v>137031.51999999999</v>
      </c>
      <c r="AV165" s="50">
        <v>0</v>
      </c>
      <c r="AW165" s="50">
        <v>0</v>
      </c>
      <c r="AX165" s="51">
        <f t="shared" si="168"/>
        <v>0</v>
      </c>
      <c r="AY165" s="50">
        <f t="shared" si="104"/>
        <v>0</v>
      </c>
      <c r="AZ165" s="50">
        <v>246972.4</v>
      </c>
      <c r="BA165" s="50">
        <v>350925.49</v>
      </c>
      <c r="BB165" s="51">
        <f t="shared" si="169"/>
        <v>103953.09</v>
      </c>
      <c r="BC165" s="50">
        <f t="shared" si="105"/>
        <v>454878.57999999996</v>
      </c>
      <c r="BD165" s="50">
        <v>-8576.23</v>
      </c>
      <c r="BE165" s="50">
        <v>-2431.4</v>
      </c>
      <c r="BF165" s="51">
        <f t="shared" si="170"/>
        <v>6144.83</v>
      </c>
      <c r="BG165" s="50">
        <f t="shared" si="106"/>
        <v>3713.43</v>
      </c>
      <c r="BH165" s="50">
        <v>0</v>
      </c>
      <c r="BI165" s="50">
        <v>0</v>
      </c>
      <c r="BJ165" s="51">
        <f t="shared" si="171"/>
        <v>0</v>
      </c>
      <c r="BK165" s="50">
        <f t="shared" si="107"/>
        <v>0</v>
      </c>
      <c r="BL165" s="50">
        <v>2683.39</v>
      </c>
      <c r="BM165" s="50">
        <v>15035.45</v>
      </c>
      <c r="BN165" s="51">
        <f t="shared" si="172"/>
        <v>12352.060000000001</v>
      </c>
      <c r="BO165" s="50">
        <f t="shared" si="153"/>
        <v>27387.510000000002</v>
      </c>
      <c r="BP165" s="50">
        <v>49496.41</v>
      </c>
      <c r="BQ165" s="50">
        <v>47242.87</v>
      </c>
      <c r="BR165" s="51">
        <f t="shared" si="173"/>
        <v>-2253.5400000000009</v>
      </c>
      <c r="BS165" s="50">
        <f t="shared" si="108"/>
        <v>44989.33</v>
      </c>
    </row>
    <row r="166" spans="1:72" x14ac:dyDescent="0.2">
      <c r="A166" s="20" t="str">
        <f t="shared" si="109"/>
        <v>WES</v>
      </c>
      <c r="B166" s="31" t="s">
        <v>157</v>
      </c>
      <c r="C166" s="20" t="str">
        <f t="shared" si="116"/>
        <v>WES-WESTERN DISTRICT ATTY</v>
      </c>
      <c r="D166" s="50">
        <v>0</v>
      </c>
      <c r="E166" s="50">
        <v>0</v>
      </c>
      <c r="F166" s="50">
        <f t="shared" si="154"/>
        <v>0</v>
      </c>
      <c r="G166" s="50">
        <f t="shared" si="176"/>
        <v>0</v>
      </c>
      <c r="H166" s="50">
        <v>632.79999999999995</v>
      </c>
      <c r="I166" s="50">
        <v>1080.57</v>
      </c>
      <c r="J166" s="51">
        <f t="shared" si="155"/>
        <v>447.77</v>
      </c>
      <c r="K166" s="50">
        <f t="shared" si="177"/>
        <v>1528.34</v>
      </c>
      <c r="L166" s="50"/>
      <c r="M166" s="50">
        <v>0</v>
      </c>
      <c r="N166" s="50">
        <f t="shared" si="156"/>
        <v>0</v>
      </c>
      <c r="O166" s="50">
        <f t="shared" si="157"/>
        <v>0</v>
      </c>
      <c r="P166" s="50"/>
      <c r="Q166" s="50">
        <v>0</v>
      </c>
      <c r="R166" s="50">
        <f t="shared" si="158"/>
        <v>0</v>
      </c>
      <c r="S166" s="50">
        <f t="shared" si="159"/>
        <v>0</v>
      </c>
      <c r="T166" s="50">
        <v>0</v>
      </c>
      <c r="U166" s="50">
        <v>0</v>
      </c>
      <c r="V166" s="50">
        <f t="shared" si="160"/>
        <v>0</v>
      </c>
      <c r="W166" s="50">
        <f t="shared" si="161"/>
        <v>0</v>
      </c>
      <c r="X166" s="50">
        <v>0</v>
      </c>
      <c r="Y166" s="50">
        <v>0</v>
      </c>
      <c r="Z166" s="51">
        <f t="shared" si="162"/>
        <v>0</v>
      </c>
      <c r="AA166" s="50">
        <f t="shared" si="110"/>
        <v>0</v>
      </c>
      <c r="AB166" s="50">
        <v>11621.07</v>
      </c>
      <c r="AC166" s="50">
        <v>8404.68</v>
      </c>
      <c r="AD166" s="51">
        <f t="shared" si="163"/>
        <v>-3216.3899999999994</v>
      </c>
      <c r="AE166" s="50">
        <f t="shared" si="111"/>
        <v>5188.2900000000009</v>
      </c>
      <c r="AF166" s="50">
        <v>0</v>
      </c>
      <c r="AG166" s="50">
        <v>0</v>
      </c>
      <c r="AH166" s="51">
        <f t="shared" si="164"/>
        <v>0</v>
      </c>
      <c r="AI166" s="50">
        <f t="shared" si="112"/>
        <v>0</v>
      </c>
      <c r="AJ166" s="50">
        <v>0</v>
      </c>
      <c r="AK166" s="50">
        <v>0</v>
      </c>
      <c r="AL166" s="51">
        <f t="shared" si="165"/>
        <v>0</v>
      </c>
      <c r="AM166" s="50">
        <f t="shared" si="113"/>
        <v>0</v>
      </c>
      <c r="AN166" s="50">
        <v>12896.91</v>
      </c>
      <c r="AO166" s="50">
        <v>14954.9</v>
      </c>
      <c r="AP166" s="51">
        <f t="shared" si="166"/>
        <v>2057.9899999999998</v>
      </c>
      <c r="AQ166" s="50">
        <f t="shared" si="114"/>
        <v>17012.89</v>
      </c>
      <c r="AR166" s="50">
        <v>7120.23</v>
      </c>
      <c r="AS166" s="50">
        <v>6711.54</v>
      </c>
      <c r="AT166" s="51">
        <f t="shared" si="167"/>
        <v>-408.6899999999996</v>
      </c>
      <c r="AU166" s="50">
        <f t="shared" si="115"/>
        <v>6302.85</v>
      </c>
      <c r="AV166" s="50">
        <v>0</v>
      </c>
      <c r="AW166" s="50">
        <v>0</v>
      </c>
      <c r="AX166" s="51">
        <f t="shared" si="168"/>
        <v>0</v>
      </c>
      <c r="AY166" s="50">
        <f t="shared" si="104"/>
        <v>0</v>
      </c>
      <c r="AZ166" s="50">
        <v>16473.650000000001</v>
      </c>
      <c r="BA166" s="50">
        <v>17569.830000000002</v>
      </c>
      <c r="BB166" s="51">
        <f t="shared" si="169"/>
        <v>1096.1800000000003</v>
      </c>
      <c r="BC166" s="50">
        <f t="shared" si="105"/>
        <v>18666.010000000002</v>
      </c>
      <c r="BD166" s="50">
        <v>-15447.06</v>
      </c>
      <c r="BE166" s="50">
        <v>-12735.27</v>
      </c>
      <c r="BF166" s="51">
        <f t="shared" si="170"/>
        <v>2711.7899999999991</v>
      </c>
      <c r="BG166" s="50">
        <f t="shared" si="106"/>
        <v>-10023.480000000001</v>
      </c>
      <c r="BH166" s="50">
        <v>0</v>
      </c>
      <c r="BI166" s="50">
        <v>0</v>
      </c>
      <c r="BJ166" s="51">
        <f t="shared" si="171"/>
        <v>0</v>
      </c>
      <c r="BK166" s="50">
        <f t="shared" si="107"/>
        <v>0</v>
      </c>
      <c r="BL166" s="50">
        <v>0</v>
      </c>
      <c r="BM166" s="50">
        <v>0</v>
      </c>
      <c r="BN166" s="51">
        <f t="shared" si="172"/>
        <v>0</v>
      </c>
      <c r="BO166" s="50">
        <f t="shared" si="153"/>
        <v>0</v>
      </c>
      <c r="BP166" s="50">
        <v>4726.46</v>
      </c>
      <c r="BQ166" s="50">
        <v>4550.83</v>
      </c>
      <c r="BR166" s="51">
        <f t="shared" si="173"/>
        <v>-175.63000000000011</v>
      </c>
      <c r="BS166" s="50">
        <f t="shared" si="108"/>
        <v>4375.2</v>
      </c>
    </row>
    <row r="167" spans="1:72" x14ac:dyDescent="0.2">
      <c r="A167" s="20" t="str">
        <f t="shared" si="109"/>
        <v>WOR</v>
      </c>
      <c r="B167" s="31" t="s">
        <v>158</v>
      </c>
      <c r="C167" s="20" t="str">
        <f t="shared" si="116"/>
        <v>WOR-WORCESTER ST COLLEGE</v>
      </c>
      <c r="D167" s="50">
        <v>0</v>
      </c>
      <c r="E167" s="50">
        <v>0</v>
      </c>
      <c r="F167" s="50">
        <f t="shared" si="154"/>
        <v>0</v>
      </c>
      <c r="G167" s="50">
        <f t="shared" si="176"/>
        <v>0</v>
      </c>
      <c r="H167" s="50">
        <v>1906.89</v>
      </c>
      <c r="I167" s="50">
        <v>2637.81</v>
      </c>
      <c r="J167" s="51">
        <f t="shared" si="155"/>
        <v>730.91999999999985</v>
      </c>
      <c r="K167" s="50">
        <f t="shared" si="177"/>
        <v>3368.7299999999996</v>
      </c>
      <c r="L167" s="50"/>
      <c r="M167" s="50">
        <v>0</v>
      </c>
      <c r="N167" s="50">
        <f t="shared" si="156"/>
        <v>0</v>
      </c>
      <c r="O167" s="50">
        <f t="shared" si="157"/>
        <v>0</v>
      </c>
      <c r="P167" s="50"/>
      <c r="Q167" s="50">
        <v>0</v>
      </c>
      <c r="R167" s="50">
        <f t="shared" si="158"/>
        <v>0</v>
      </c>
      <c r="S167" s="50">
        <f t="shared" si="159"/>
        <v>0</v>
      </c>
      <c r="T167" s="50">
        <v>0</v>
      </c>
      <c r="U167" s="50">
        <v>0</v>
      </c>
      <c r="V167" s="50">
        <f t="shared" si="160"/>
        <v>0</v>
      </c>
      <c r="W167" s="50">
        <f t="shared" si="161"/>
        <v>0</v>
      </c>
      <c r="X167" s="50">
        <v>4433.47</v>
      </c>
      <c r="Y167" s="50">
        <v>4469.12</v>
      </c>
      <c r="Z167" s="51">
        <f t="shared" si="162"/>
        <v>35.649999999999636</v>
      </c>
      <c r="AA167" s="50">
        <f t="shared" si="110"/>
        <v>4504.7699999999995</v>
      </c>
      <c r="AB167" s="50">
        <v>44669.78</v>
      </c>
      <c r="AC167" s="50">
        <v>29384.35</v>
      </c>
      <c r="AD167" s="51">
        <f t="shared" si="163"/>
        <v>-15285.43</v>
      </c>
      <c r="AE167" s="50">
        <f t="shared" si="111"/>
        <v>14098.919999999998</v>
      </c>
      <c r="AF167" s="50">
        <v>0</v>
      </c>
      <c r="AG167" s="50">
        <v>0</v>
      </c>
      <c r="AH167" s="51">
        <f t="shared" si="164"/>
        <v>0</v>
      </c>
      <c r="AI167" s="50">
        <f t="shared" si="112"/>
        <v>0</v>
      </c>
      <c r="AJ167" s="50">
        <v>0</v>
      </c>
      <c r="AK167" s="50">
        <v>0</v>
      </c>
      <c r="AL167" s="51">
        <f t="shared" si="165"/>
        <v>0</v>
      </c>
      <c r="AM167" s="50">
        <f t="shared" si="113"/>
        <v>0</v>
      </c>
      <c r="AN167" s="50">
        <v>53642.13</v>
      </c>
      <c r="AO167" s="50">
        <v>58026.18</v>
      </c>
      <c r="AP167" s="51">
        <f t="shared" si="166"/>
        <v>4384.0500000000029</v>
      </c>
      <c r="AQ167" s="50">
        <f t="shared" si="114"/>
        <v>62410.23</v>
      </c>
      <c r="AR167" s="50">
        <v>176151.62</v>
      </c>
      <c r="AS167" s="50">
        <v>224080.15</v>
      </c>
      <c r="AT167" s="51">
        <f t="shared" si="167"/>
        <v>47928.53</v>
      </c>
      <c r="AU167" s="50">
        <f t="shared" si="115"/>
        <v>272008.68</v>
      </c>
      <c r="AV167" s="50">
        <v>0</v>
      </c>
      <c r="AW167" s="50">
        <v>0</v>
      </c>
      <c r="AX167" s="51">
        <f t="shared" si="168"/>
        <v>0</v>
      </c>
      <c r="AY167" s="50">
        <f t="shared" si="104"/>
        <v>0</v>
      </c>
      <c r="AZ167" s="50">
        <v>89087.2</v>
      </c>
      <c r="BA167" s="50">
        <v>97897.74</v>
      </c>
      <c r="BB167" s="51">
        <f t="shared" si="169"/>
        <v>8810.5400000000081</v>
      </c>
      <c r="BC167" s="50">
        <f t="shared" si="105"/>
        <v>106708.28000000001</v>
      </c>
      <c r="BD167" s="50">
        <v>-3202.39</v>
      </c>
      <c r="BE167" s="50">
        <v>516.41</v>
      </c>
      <c r="BF167" s="51">
        <f t="shared" si="170"/>
        <v>3718.7999999999997</v>
      </c>
      <c r="BG167" s="50">
        <f t="shared" si="106"/>
        <v>4235.21</v>
      </c>
      <c r="BH167" s="50">
        <v>0</v>
      </c>
      <c r="BI167" s="50">
        <v>0</v>
      </c>
      <c r="BJ167" s="51">
        <f t="shared" si="171"/>
        <v>0</v>
      </c>
      <c r="BK167" s="50">
        <f t="shared" si="107"/>
        <v>0</v>
      </c>
      <c r="BL167" s="50">
        <v>0</v>
      </c>
      <c r="BM167" s="50">
        <v>0</v>
      </c>
      <c r="BN167" s="51">
        <f t="shared" si="172"/>
        <v>0</v>
      </c>
      <c r="BO167" s="50">
        <f t="shared" si="153"/>
        <v>0</v>
      </c>
      <c r="BP167" s="50">
        <v>25297.119999999999</v>
      </c>
      <c r="BQ167" s="50">
        <v>25478.78</v>
      </c>
      <c r="BR167" s="51">
        <f t="shared" si="173"/>
        <v>181.65999999999985</v>
      </c>
      <c r="BS167" s="50">
        <f t="shared" si="108"/>
        <v>25660.44</v>
      </c>
    </row>
    <row r="168" spans="1:72" x14ac:dyDescent="0.2">
      <c r="A168" s="20" t="str">
        <f t="shared" si="109"/>
        <v>WPA</v>
      </c>
      <c r="B168" s="31" t="s">
        <v>159</v>
      </c>
      <c r="C168" s="20" t="str">
        <f t="shared" si="116"/>
        <v>WPA-WATER POLLUTE ABATEMENT</v>
      </c>
      <c r="D168" s="50">
        <v>0</v>
      </c>
      <c r="E168" s="50">
        <v>0</v>
      </c>
      <c r="F168" s="50">
        <f t="shared" si="154"/>
        <v>0</v>
      </c>
      <c r="G168" s="50">
        <f t="shared" si="176"/>
        <v>0</v>
      </c>
      <c r="H168" s="50">
        <v>1.77</v>
      </c>
      <c r="I168" s="50">
        <v>8.0399999999999991</v>
      </c>
      <c r="J168" s="51">
        <f t="shared" si="155"/>
        <v>6.27</v>
      </c>
      <c r="K168" s="50">
        <f t="shared" si="177"/>
        <v>14.309999999999999</v>
      </c>
      <c r="L168" s="50"/>
      <c r="M168" s="50">
        <v>0</v>
      </c>
      <c r="N168" s="50">
        <f t="shared" si="156"/>
        <v>0</v>
      </c>
      <c r="O168" s="50">
        <f t="shared" si="157"/>
        <v>0</v>
      </c>
      <c r="P168" s="50"/>
      <c r="Q168" s="50">
        <v>0</v>
      </c>
      <c r="R168" s="50">
        <f t="shared" si="158"/>
        <v>0</v>
      </c>
      <c r="S168" s="50">
        <f t="shared" si="159"/>
        <v>0</v>
      </c>
      <c r="T168" s="50">
        <v>0</v>
      </c>
      <c r="U168" s="50">
        <v>0</v>
      </c>
      <c r="V168" s="50">
        <f t="shared" si="160"/>
        <v>0</v>
      </c>
      <c r="W168" s="50">
        <f t="shared" si="161"/>
        <v>0</v>
      </c>
      <c r="X168" s="50">
        <v>0</v>
      </c>
      <c r="Y168" s="50">
        <v>0</v>
      </c>
      <c r="Z168" s="51">
        <f t="shared" si="162"/>
        <v>0</v>
      </c>
      <c r="AA168" s="50">
        <f t="shared" si="110"/>
        <v>0</v>
      </c>
      <c r="AB168" s="50">
        <v>0</v>
      </c>
      <c r="AC168" s="50">
        <v>0</v>
      </c>
      <c r="AD168" s="51">
        <f t="shared" si="163"/>
        <v>0</v>
      </c>
      <c r="AE168" s="50">
        <f t="shared" si="111"/>
        <v>0</v>
      </c>
      <c r="AF168" s="50">
        <v>0</v>
      </c>
      <c r="AG168" s="50">
        <v>0</v>
      </c>
      <c r="AH168" s="51">
        <f t="shared" si="164"/>
        <v>0</v>
      </c>
      <c r="AI168" s="50">
        <f t="shared" si="112"/>
        <v>0</v>
      </c>
      <c r="AJ168" s="50">
        <v>0</v>
      </c>
      <c r="AK168" s="50">
        <v>0</v>
      </c>
      <c r="AL168" s="51">
        <f t="shared" si="165"/>
        <v>0</v>
      </c>
      <c r="AM168" s="50">
        <f t="shared" si="113"/>
        <v>0</v>
      </c>
      <c r="AN168" s="50">
        <v>0</v>
      </c>
      <c r="AO168" s="50">
        <v>0</v>
      </c>
      <c r="AP168" s="51">
        <f t="shared" si="166"/>
        <v>0</v>
      </c>
      <c r="AQ168" s="50">
        <f t="shared" si="114"/>
        <v>0</v>
      </c>
      <c r="AR168" s="50">
        <v>0</v>
      </c>
      <c r="AS168" s="50">
        <v>0</v>
      </c>
      <c r="AT168" s="51">
        <f t="shared" si="167"/>
        <v>0</v>
      </c>
      <c r="AU168" s="50">
        <f t="shared" si="115"/>
        <v>0</v>
      </c>
      <c r="AV168" s="50">
        <v>0</v>
      </c>
      <c r="AW168" s="50">
        <v>0</v>
      </c>
      <c r="AX168" s="51">
        <f t="shared" si="168"/>
        <v>0</v>
      </c>
      <c r="AY168" s="50">
        <f t="shared" si="104"/>
        <v>0</v>
      </c>
      <c r="AZ168" s="50">
        <v>0</v>
      </c>
      <c r="BA168" s="50">
        <v>0</v>
      </c>
      <c r="BB168" s="51">
        <f t="shared" si="169"/>
        <v>0</v>
      </c>
      <c r="BC168" s="50">
        <f t="shared" si="105"/>
        <v>0</v>
      </c>
      <c r="BD168" s="50">
        <v>0</v>
      </c>
      <c r="BE168" s="50">
        <v>0</v>
      </c>
      <c r="BF168" s="51">
        <f t="shared" si="170"/>
        <v>0</v>
      </c>
      <c r="BG168" s="50">
        <f t="shared" si="106"/>
        <v>0</v>
      </c>
      <c r="BH168" s="50">
        <v>0</v>
      </c>
      <c r="BI168" s="50">
        <v>0</v>
      </c>
      <c r="BJ168" s="51">
        <f t="shared" si="171"/>
        <v>0</v>
      </c>
      <c r="BK168" s="50">
        <f t="shared" si="107"/>
        <v>0</v>
      </c>
      <c r="BL168" s="50">
        <v>0</v>
      </c>
      <c r="BM168" s="50">
        <v>0</v>
      </c>
      <c r="BN168" s="51">
        <f t="shared" si="172"/>
        <v>0</v>
      </c>
      <c r="BO168" s="50">
        <f t="shared" si="153"/>
        <v>0</v>
      </c>
      <c r="BP168" s="50">
        <v>0</v>
      </c>
      <c r="BQ168" s="50">
        <v>0</v>
      </c>
      <c r="BR168" s="51">
        <f t="shared" si="173"/>
        <v>0</v>
      </c>
      <c r="BS168" s="50">
        <f t="shared" si="108"/>
        <v>0</v>
      </c>
    </row>
    <row r="169" spans="1:72" x14ac:dyDescent="0.2">
      <c r="A169" s="20" t="str">
        <f t="shared" si="109"/>
        <v>WSC</v>
      </c>
      <c r="B169" s="31" t="s">
        <v>160</v>
      </c>
      <c r="C169" s="20" t="str">
        <f t="shared" si="116"/>
        <v>WSC-WESTFIELD ST COLLEGE</v>
      </c>
      <c r="D169" s="50">
        <v>0</v>
      </c>
      <c r="E169" s="50">
        <v>0</v>
      </c>
      <c r="F169" s="50">
        <f t="shared" si="154"/>
        <v>0</v>
      </c>
      <c r="G169" s="50">
        <f t="shared" si="176"/>
        <v>0</v>
      </c>
      <c r="H169" s="50">
        <v>2246.59</v>
      </c>
      <c r="I169" s="50">
        <v>3026.88</v>
      </c>
      <c r="J169" s="51">
        <f t="shared" si="155"/>
        <v>780.29</v>
      </c>
      <c r="K169" s="50">
        <f t="shared" si="177"/>
        <v>3807.17</v>
      </c>
      <c r="L169" s="50"/>
      <c r="M169" s="50">
        <v>0</v>
      </c>
      <c r="N169" s="50">
        <f t="shared" si="156"/>
        <v>0</v>
      </c>
      <c r="O169" s="50">
        <f t="shared" si="157"/>
        <v>0</v>
      </c>
      <c r="P169" s="50"/>
      <c r="Q169" s="50">
        <v>0</v>
      </c>
      <c r="R169" s="50">
        <f t="shared" si="158"/>
        <v>0</v>
      </c>
      <c r="S169" s="50">
        <f t="shared" si="159"/>
        <v>0</v>
      </c>
      <c r="T169" s="50">
        <v>0</v>
      </c>
      <c r="U169" s="50">
        <v>0</v>
      </c>
      <c r="V169" s="50">
        <f t="shared" si="160"/>
        <v>0</v>
      </c>
      <c r="W169" s="50">
        <f t="shared" si="161"/>
        <v>0</v>
      </c>
      <c r="X169" s="50">
        <v>8866.9599999999991</v>
      </c>
      <c r="Y169" s="50">
        <v>8938.2800000000007</v>
      </c>
      <c r="Z169" s="51">
        <f t="shared" si="162"/>
        <v>71.320000000001528</v>
      </c>
      <c r="AA169" s="50">
        <f t="shared" si="110"/>
        <v>9009.6000000000022</v>
      </c>
      <c r="AB169" s="50">
        <v>50094.67</v>
      </c>
      <c r="AC169" s="50">
        <v>32298.99</v>
      </c>
      <c r="AD169" s="51">
        <f t="shared" si="163"/>
        <v>-17795.679999999997</v>
      </c>
      <c r="AE169" s="50">
        <f t="shared" si="111"/>
        <v>14503.310000000005</v>
      </c>
      <c r="AF169" s="50">
        <v>0</v>
      </c>
      <c r="AG169" s="50">
        <v>0</v>
      </c>
      <c r="AH169" s="51">
        <f t="shared" si="164"/>
        <v>0</v>
      </c>
      <c r="AI169" s="50">
        <f t="shared" si="112"/>
        <v>0</v>
      </c>
      <c r="AJ169" s="50">
        <v>0</v>
      </c>
      <c r="AK169" s="50">
        <v>0</v>
      </c>
      <c r="AL169" s="51">
        <f t="shared" si="165"/>
        <v>0</v>
      </c>
      <c r="AM169" s="50">
        <f t="shared" si="113"/>
        <v>0</v>
      </c>
      <c r="AN169" s="50">
        <v>59068.42</v>
      </c>
      <c r="AO169" s="50">
        <v>62714.97</v>
      </c>
      <c r="AP169" s="51">
        <f t="shared" si="166"/>
        <v>3646.5500000000029</v>
      </c>
      <c r="AQ169" s="50">
        <f t="shared" si="114"/>
        <v>66361.52</v>
      </c>
      <c r="AR169" s="50">
        <v>181326.06</v>
      </c>
      <c r="AS169" s="50">
        <v>65386.09</v>
      </c>
      <c r="AT169" s="51">
        <f t="shared" si="167"/>
        <v>-115939.97</v>
      </c>
      <c r="AU169" s="50">
        <f t="shared" si="115"/>
        <v>-50553.880000000005</v>
      </c>
      <c r="AV169" s="50">
        <v>0</v>
      </c>
      <c r="AW169" s="50">
        <v>0</v>
      </c>
      <c r="AX169" s="51">
        <f t="shared" si="168"/>
        <v>0</v>
      </c>
      <c r="AY169" s="50">
        <f t="shared" si="104"/>
        <v>0</v>
      </c>
      <c r="AZ169" s="50">
        <v>93013.83</v>
      </c>
      <c r="BA169" s="50">
        <v>100829.33</v>
      </c>
      <c r="BB169" s="51">
        <f t="shared" si="169"/>
        <v>7815.5</v>
      </c>
      <c r="BC169" s="50">
        <f t="shared" si="105"/>
        <v>108644.83</v>
      </c>
      <c r="BD169" s="50">
        <v>892.7</v>
      </c>
      <c r="BE169" s="50">
        <v>2061.69</v>
      </c>
      <c r="BF169" s="51">
        <f t="shared" si="170"/>
        <v>1168.99</v>
      </c>
      <c r="BG169" s="50">
        <f t="shared" si="106"/>
        <v>3230.6800000000003</v>
      </c>
      <c r="BH169" s="50">
        <v>0</v>
      </c>
      <c r="BI169" s="50">
        <v>0</v>
      </c>
      <c r="BJ169" s="51">
        <f t="shared" si="171"/>
        <v>0</v>
      </c>
      <c r="BK169" s="50">
        <f t="shared" si="107"/>
        <v>0</v>
      </c>
      <c r="BL169" s="50">
        <v>0</v>
      </c>
      <c r="BM169" s="50">
        <v>0</v>
      </c>
      <c r="BN169" s="51">
        <f t="shared" si="172"/>
        <v>0</v>
      </c>
      <c r="BO169" s="50">
        <f t="shared" si="153"/>
        <v>0</v>
      </c>
      <c r="BP169" s="50">
        <v>26607.94</v>
      </c>
      <c r="BQ169" s="50">
        <v>25272.15</v>
      </c>
      <c r="BR169" s="51">
        <f t="shared" si="173"/>
        <v>-1335.7899999999972</v>
      </c>
      <c r="BS169" s="50">
        <f t="shared" si="108"/>
        <v>23936.360000000004</v>
      </c>
    </row>
    <row r="170" spans="1:72" x14ac:dyDescent="0.2">
      <c r="A170" s="20"/>
      <c r="B170" s="31" t="s">
        <v>251</v>
      </c>
      <c r="C170" s="20" t="str">
        <f t="shared" si="116"/>
        <v>MOTOR VEHICLE MGMT</v>
      </c>
      <c r="D170" s="50">
        <v>0</v>
      </c>
      <c r="E170" s="50">
        <v>0</v>
      </c>
      <c r="F170" s="50">
        <f t="shared" ref="F170" si="178">E170-D170</f>
        <v>0</v>
      </c>
      <c r="G170" s="50">
        <f t="shared" ref="G170" si="179">E170+F170</f>
        <v>0</v>
      </c>
      <c r="H170" s="50">
        <v>0</v>
      </c>
      <c r="I170" s="50">
        <v>0</v>
      </c>
      <c r="J170" s="51">
        <f t="shared" ref="J170" si="180">I170-H170</f>
        <v>0</v>
      </c>
      <c r="K170" s="50">
        <f t="shared" ref="K170" si="181">I170+J170</f>
        <v>0</v>
      </c>
      <c r="L170" s="50"/>
      <c r="M170" s="50">
        <v>0</v>
      </c>
      <c r="N170" s="50">
        <f t="shared" ref="N170" si="182">M170-L170</f>
        <v>0</v>
      </c>
      <c r="O170" s="50">
        <f t="shared" ref="O170" si="183">M170+N170</f>
        <v>0</v>
      </c>
      <c r="P170" s="50"/>
      <c r="Q170" s="50">
        <v>0</v>
      </c>
      <c r="R170" s="50">
        <f t="shared" ref="R170" si="184">Q170-P170</f>
        <v>0</v>
      </c>
      <c r="S170" s="50">
        <f t="shared" ref="S170" si="185">Q170+R170</f>
        <v>0</v>
      </c>
      <c r="T170" s="50">
        <v>0</v>
      </c>
      <c r="U170" s="50">
        <v>0</v>
      </c>
      <c r="V170" s="50">
        <f t="shared" ref="V170" si="186">U170-T170</f>
        <v>0</v>
      </c>
      <c r="W170" s="50">
        <f t="shared" ref="W170" si="187">U170+V170</f>
        <v>0</v>
      </c>
      <c r="X170" s="50">
        <v>0</v>
      </c>
      <c r="Y170" s="50">
        <v>0</v>
      </c>
      <c r="Z170" s="51">
        <f t="shared" ref="Z170" si="188">Y170-X170</f>
        <v>0</v>
      </c>
      <c r="AA170" s="50">
        <f t="shared" ref="AA170" si="189">Y170+Z170</f>
        <v>0</v>
      </c>
      <c r="AB170" s="50">
        <v>0</v>
      </c>
      <c r="AC170" s="50">
        <v>0</v>
      </c>
      <c r="AD170" s="51">
        <f t="shared" ref="AD170" si="190">AC170-AB170</f>
        <v>0</v>
      </c>
      <c r="AE170" s="50">
        <f t="shared" ref="AE170" si="191">AC170+AD170</f>
        <v>0</v>
      </c>
      <c r="AF170" s="50">
        <v>0</v>
      </c>
      <c r="AG170" s="50">
        <v>0</v>
      </c>
      <c r="AH170" s="51">
        <f t="shared" ref="AH170" si="192">AG170-AF170</f>
        <v>0</v>
      </c>
      <c r="AI170" s="50">
        <f t="shared" ref="AI170" si="193">AG170+AH170</f>
        <v>0</v>
      </c>
      <c r="AJ170" s="50">
        <v>0</v>
      </c>
      <c r="AK170" s="50">
        <v>0</v>
      </c>
      <c r="AL170" s="51">
        <f t="shared" ref="AL170" si="194">AK170-AJ170</f>
        <v>0</v>
      </c>
      <c r="AM170" s="50">
        <f t="shared" ref="AM170" si="195">AK170+AL170</f>
        <v>0</v>
      </c>
      <c r="AN170" s="50">
        <v>0</v>
      </c>
      <c r="AO170" s="50">
        <v>0</v>
      </c>
      <c r="AP170" s="51">
        <f t="shared" ref="AP170" si="196">AO170-AN170</f>
        <v>0</v>
      </c>
      <c r="AQ170" s="50">
        <f t="shared" ref="AQ170" si="197">AO170+AP170</f>
        <v>0</v>
      </c>
      <c r="AR170" s="50">
        <v>0</v>
      </c>
      <c r="AS170" s="50">
        <v>0</v>
      </c>
      <c r="AT170" s="51">
        <f t="shared" ref="AT170" si="198">AS170-AR170</f>
        <v>0</v>
      </c>
      <c r="AU170" s="50">
        <f t="shared" ref="AU170" si="199">AS170+AT170</f>
        <v>0</v>
      </c>
      <c r="AV170" s="50">
        <v>0</v>
      </c>
      <c r="AW170" s="50">
        <v>0</v>
      </c>
      <c r="AX170" s="51">
        <f t="shared" ref="AX170" si="200">AW170-AV170</f>
        <v>0</v>
      </c>
      <c r="AY170" s="50">
        <f t="shared" ref="AY170" si="201">AW170+AX170</f>
        <v>0</v>
      </c>
      <c r="AZ170" s="50">
        <v>0</v>
      </c>
      <c r="BA170" s="50">
        <v>0</v>
      </c>
      <c r="BB170" s="51">
        <f t="shared" ref="BB170" si="202">BA170-AZ170</f>
        <v>0</v>
      </c>
      <c r="BC170" s="50">
        <f t="shared" ref="BC170" si="203">BA170+BB170</f>
        <v>0</v>
      </c>
      <c r="BD170" s="50">
        <v>361004.3</v>
      </c>
      <c r="BE170" s="50">
        <v>410325.77</v>
      </c>
      <c r="BF170" s="51">
        <f t="shared" ref="BF170" si="204">BE170-BD170</f>
        <v>49321.47000000003</v>
      </c>
      <c r="BG170" s="50">
        <f t="shared" ref="BG170" si="205">BE170+BF170</f>
        <v>459647.24000000005</v>
      </c>
      <c r="BH170" s="50">
        <v>0</v>
      </c>
      <c r="BI170" s="50">
        <v>0</v>
      </c>
      <c r="BJ170" s="51">
        <f t="shared" ref="BJ170" si="206">BI170-BH170</f>
        <v>0</v>
      </c>
      <c r="BK170" s="50">
        <f t="shared" ref="BK170" si="207">BI170+BJ170</f>
        <v>0</v>
      </c>
      <c r="BL170" s="50">
        <v>0</v>
      </c>
      <c r="BM170" s="50">
        <v>0</v>
      </c>
      <c r="BN170" s="51">
        <f t="shared" ref="BN170" si="208">BM170-BL170</f>
        <v>0</v>
      </c>
      <c r="BO170" s="50">
        <f t="shared" ref="BO170" si="209">BM170+BN170</f>
        <v>0</v>
      </c>
      <c r="BP170" s="50">
        <v>0</v>
      </c>
      <c r="BQ170" s="50">
        <v>0</v>
      </c>
      <c r="BR170" s="51">
        <f t="shared" ref="BR170" si="210">BQ170-BP170</f>
        <v>0</v>
      </c>
      <c r="BS170" s="50">
        <f t="shared" ref="BS170" si="211">BQ170+BR170</f>
        <v>0</v>
      </c>
    </row>
    <row r="171" spans="1:72" x14ac:dyDescent="0.2">
      <c r="A171" s="20" t="str">
        <f t="shared" si="109"/>
        <v>OTH</v>
      </c>
      <c r="B171" s="31" t="s">
        <v>123</v>
      </c>
      <c r="C171" s="20" t="str">
        <f t="shared" si="116"/>
        <v>OTHER</v>
      </c>
      <c r="D171" s="50">
        <v>254883.3</v>
      </c>
      <c r="E171" s="50">
        <v>575815.63</v>
      </c>
      <c r="F171" s="50">
        <f t="shared" si="154"/>
        <v>320932.33</v>
      </c>
      <c r="G171" s="50">
        <f t="shared" si="176"/>
        <v>896747.96</v>
      </c>
      <c r="H171" s="50">
        <v>0.98</v>
      </c>
      <c r="I171" s="50">
        <v>45.4</v>
      </c>
      <c r="J171" s="51">
        <f t="shared" si="155"/>
        <v>44.42</v>
      </c>
      <c r="K171" s="50">
        <f t="shared" si="177"/>
        <v>89.82</v>
      </c>
      <c r="L171" s="50"/>
      <c r="M171" s="50">
        <v>0</v>
      </c>
      <c r="N171" s="50">
        <f t="shared" si="156"/>
        <v>0</v>
      </c>
      <c r="O171" s="50">
        <f t="shared" si="157"/>
        <v>0</v>
      </c>
      <c r="P171" s="50"/>
      <c r="Q171" s="50">
        <v>0</v>
      </c>
      <c r="R171" s="50">
        <f t="shared" si="158"/>
        <v>0</v>
      </c>
      <c r="S171" s="50">
        <f t="shared" si="159"/>
        <v>0</v>
      </c>
      <c r="T171" s="50">
        <v>0</v>
      </c>
      <c r="U171" s="50">
        <v>0</v>
      </c>
      <c r="V171" s="50">
        <f t="shared" si="160"/>
        <v>0</v>
      </c>
      <c r="W171" s="50">
        <f t="shared" si="161"/>
        <v>0</v>
      </c>
      <c r="X171" s="50">
        <v>1845301.02</v>
      </c>
      <c r="Y171" s="50">
        <v>2643839.23</v>
      </c>
      <c r="Z171" s="51">
        <f t="shared" si="162"/>
        <v>798538.21</v>
      </c>
      <c r="AA171" s="50">
        <f t="shared" si="110"/>
        <v>3442377.44</v>
      </c>
      <c r="AB171" s="50">
        <v>0</v>
      </c>
      <c r="AC171" s="50">
        <v>0</v>
      </c>
      <c r="AD171" s="51">
        <f t="shared" si="163"/>
        <v>0</v>
      </c>
      <c r="AE171" s="50">
        <f t="shared" si="111"/>
        <v>0</v>
      </c>
      <c r="AF171" s="50">
        <v>79885.89</v>
      </c>
      <c r="AG171" s="50">
        <v>91509.93</v>
      </c>
      <c r="AH171" s="51">
        <f t="shared" si="164"/>
        <v>11624.039999999994</v>
      </c>
      <c r="AI171" s="50">
        <f t="shared" si="112"/>
        <v>103133.96999999999</v>
      </c>
      <c r="AJ171" s="50">
        <v>0</v>
      </c>
      <c r="AK171" s="50">
        <v>0</v>
      </c>
      <c r="AL171" s="51">
        <f t="shared" si="165"/>
        <v>0</v>
      </c>
      <c r="AM171" s="50">
        <f t="shared" si="113"/>
        <v>0</v>
      </c>
      <c r="AN171" s="50">
        <v>0</v>
      </c>
      <c r="AO171" s="50">
        <v>0</v>
      </c>
      <c r="AP171" s="51">
        <f t="shared" si="166"/>
        <v>0</v>
      </c>
      <c r="AQ171" s="50">
        <f t="shared" si="114"/>
        <v>0</v>
      </c>
      <c r="AR171" s="50">
        <v>15568005.91</v>
      </c>
      <c r="AS171" s="50">
        <v>23485742.739999998</v>
      </c>
      <c r="AT171" s="51">
        <f t="shared" si="167"/>
        <v>7917736.8299999982</v>
      </c>
      <c r="AU171" s="50">
        <f t="shared" si="115"/>
        <v>31403479.569999997</v>
      </c>
      <c r="AV171" s="50">
        <v>71166.37</v>
      </c>
      <c r="AW171" s="50">
        <v>79359.789999999994</v>
      </c>
      <c r="AX171" s="51">
        <f t="shared" si="168"/>
        <v>8193.4199999999983</v>
      </c>
      <c r="AY171" s="50">
        <f t="shared" si="104"/>
        <v>87553.209999999992</v>
      </c>
      <c r="AZ171" s="50">
        <v>0</v>
      </c>
      <c r="BA171" s="50">
        <v>0</v>
      </c>
      <c r="BB171" s="51">
        <f t="shared" si="169"/>
        <v>0</v>
      </c>
      <c r="BC171" s="50">
        <f t="shared" si="105"/>
        <v>0</v>
      </c>
      <c r="BD171" s="50">
        <v>2263.08</v>
      </c>
      <c r="BE171" s="50">
        <v>0</v>
      </c>
      <c r="BF171" s="51">
        <f t="shared" si="170"/>
        <v>-2263.08</v>
      </c>
      <c r="BG171" s="50">
        <f t="shared" si="106"/>
        <v>-2263.08</v>
      </c>
      <c r="BH171" s="50">
        <v>198745.42</v>
      </c>
      <c r="BI171" s="50">
        <v>158913.01</v>
      </c>
      <c r="BJ171" s="51">
        <f t="shared" si="171"/>
        <v>-39832.410000000003</v>
      </c>
      <c r="BK171" s="50">
        <f t="shared" si="107"/>
        <v>119080.6</v>
      </c>
      <c r="BL171" s="50">
        <v>1265.9000000000001</v>
      </c>
      <c r="BM171" s="50">
        <v>7093.38</v>
      </c>
      <c r="BN171" s="51">
        <f t="shared" si="172"/>
        <v>5827.48</v>
      </c>
      <c r="BO171" s="50">
        <f t="shared" si="153"/>
        <v>12920.86</v>
      </c>
      <c r="BP171" s="50">
        <v>0</v>
      </c>
      <c r="BQ171" s="50">
        <v>0</v>
      </c>
      <c r="BR171" s="51">
        <f t="shared" si="173"/>
        <v>0</v>
      </c>
      <c r="BS171" s="50">
        <f t="shared" si="108"/>
        <v>0</v>
      </c>
    </row>
    <row r="173" spans="1:72" ht="12.75" customHeight="1" thickBot="1" x14ac:dyDescent="0.25">
      <c r="A173" s="54"/>
      <c r="B173" s="32" t="s">
        <v>5</v>
      </c>
      <c r="C173" s="55" t="s">
        <v>5</v>
      </c>
      <c r="D173" s="55">
        <f t="shared" ref="D173:K173" si="212">SUM(D8:D171)</f>
        <v>3651671.7199999997</v>
      </c>
      <c r="E173" s="55">
        <f t="shared" si="212"/>
        <v>1698325.23</v>
      </c>
      <c r="F173" s="55">
        <f t="shared" si="212"/>
        <v>-1953346.4900000002</v>
      </c>
      <c r="G173" s="55">
        <f t="shared" si="212"/>
        <v>-255021.25999999954</v>
      </c>
      <c r="H173" s="55">
        <f t="shared" si="212"/>
        <v>2170615.1599999992</v>
      </c>
      <c r="I173" s="55">
        <f t="shared" si="212"/>
        <v>2903881.5700000017</v>
      </c>
      <c r="J173" s="55">
        <f t="shared" si="212"/>
        <v>733266.4099999998</v>
      </c>
      <c r="K173" s="55">
        <f t="shared" si="212"/>
        <v>3637147.9800000018</v>
      </c>
      <c r="L173" s="55"/>
      <c r="M173" s="55">
        <f>SUM(M8:M171)</f>
        <v>0</v>
      </c>
      <c r="N173" s="55">
        <f>SUM(N8:N171)</f>
        <v>0</v>
      </c>
      <c r="O173" s="55">
        <f>SUM(O8:O171)</f>
        <v>0</v>
      </c>
      <c r="P173" s="55"/>
      <c r="Q173" s="55">
        <f t="shared" ref="Q173:AV173" si="213">SUM(Q8:Q171)</f>
        <v>0</v>
      </c>
      <c r="R173" s="55">
        <f t="shared" si="213"/>
        <v>0</v>
      </c>
      <c r="S173" s="55">
        <f t="shared" si="213"/>
        <v>0</v>
      </c>
      <c r="T173" s="55">
        <f t="shared" si="213"/>
        <v>1188.01</v>
      </c>
      <c r="U173" s="55">
        <f t="shared" si="213"/>
        <v>0</v>
      </c>
      <c r="V173" s="55">
        <f t="shared" si="213"/>
        <v>-1188.01</v>
      </c>
      <c r="W173" s="55">
        <f t="shared" si="213"/>
        <v>-1188.01</v>
      </c>
      <c r="X173" s="55">
        <f t="shared" si="213"/>
        <v>12912747.250000017</v>
      </c>
      <c r="Y173" s="55">
        <f t="shared" si="213"/>
        <v>14938049.069999982</v>
      </c>
      <c r="Z173" s="55">
        <f t="shared" si="213"/>
        <v>2025301.82</v>
      </c>
      <c r="AA173" s="55">
        <f t="shared" si="213"/>
        <v>16963350.889999993</v>
      </c>
      <c r="AB173" s="55">
        <f t="shared" si="213"/>
        <v>11644503.17999999</v>
      </c>
      <c r="AC173" s="55">
        <f t="shared" si="213"/>
        <v>9015194.2299999967</v>
      </c>
      <c r="AD173" s="55">
        <f t="shared" si="213"/>
        <v>-2629308.9500000016</v>
      </c>
      <c r="AE173" s="55">
        <f t="shared" si="213"/>
        <v>6385885.2799999984</v>
      </c>
      <c r="AF173" s="55">
        <f t="shared" si="213"/>
        <v>3445998.56</v>
      </c>
      <c r="AG173" s="55">
        <f t="shared" si="213"/>
        <v>3947418.43</v>
      </c>
      <c r="AH173" s="55">
        <f t="shared" si="213"/>
        <v>501419.86999999982</v>
      </c>
      <c r="AI173" s="55">
        <f t="shared" si="213"/>
        <v>4448838.3</v>
      </c>
      <c r="AJ173" s="55">
        <f t="shared" si="213"/>
        <v>54540.939999999995</v>
      </c>
      <c r="AK173" s="55">
        <f t="shared" si="213"/>
        <v>71887.989999999991</v>
      </c>
      <c r="AL173" s="55">
        <f t="shared" si="213"/>
        <v>17347.050000000003</v>
      </c>
      <c r="AM173" s="55">
        <f t="shared" si="213"/>
        <v>89235.040000000066</v>
      </c>
      <c r="AN173" s="55">
        <f t="shared" si="213"/>
        <v>11427191.940000007</v>
      </c>
      <c r="AO173" s="55">
        <f t="shared" si="213"/>
        <v>13388448.060000004</v>
      </c>
      <c r="AP173" s="55">
        <f t="shared" si="213"/>
        <v>1961256.120000001</v>
      </c>
      <c r="AQ173" s="55">
        <f t="shared" si="213"/>
        <v>15349704.180000002</v>
      </c>
      <c r="AR173" s="55">
        <f t="shared" si="213"/>
        <v>34372121.690000013</v>
      </c>
      <c r="AS173" s="55">
        <f t="shared" si="213"/>
        <v>46142139.139999978</v>
      </c>
      <c r="AT173" s="55">
        <f t="shared" si="213"/>
        <v>11770017.449999997</v>
      </c>
      <c r="AU173" s="55">
        <f t="shared" si="213"/>
        <v>57912156.590000018</v>
      </c>
      <c r="AV173" s="55">
        <f t="shared" si="213"/>
        <v>4283559.05</v>
      </c>
      <c r="AW173" s="55">
        <f t="shared" ref="AW173:BS173" si="214">SUM(AW8:AW171)</f>
        <v>5603025.9299999997</v>
      </c>
      <c r="AX173" s="55">
        <f t="shared" si="214"/>
        <v>1319466.8800000001</v>
      </c>
      <c r="AY173" s="55">
        <f t="shared" si="214"/>
        <v>6922492.8099999996</v>
      </c>
      <c r="AZ173" s="55">
        <f t="shared" si="214"/>
        <v>11801013.259999994</v>
      </c>
      <c r="BA173" s="55">
        <f t="shared" si="214"/>
        <v>14838624.759999996</v>
      </c>
      <c r="BB173" s="55">
        <f t="shared" si="214"/>
        <v>3037611.5000000014</v>
      </c>
      <c r="BC173" s="55">
        <f t="shared" si="214"/>
        <v>17876236.25999999</v>
      </c>
      <c r="BD173" s="55">
        <f t="shared" si="214"/>
        <v>-5783913.5600000005</v>
      </c>
      <c r="BE173" s="55">
        <f t="shared" si="214"/>
        <v>-4504978.410000002</v>
      </c>
      <c r="BF173" s="55">
        <f t="shared" si="214"/>
        <v>1278935.1500000001</v>
      </c>
      <c r="BG173" s="55">
        <f t="shared" si="214"/>
        <v>-3226043.2599999979</v>
      </c>
      <c r="BH173" s="55">
        <f t="shared" si="214"/>
        <v>4533056.47</v>
      </c>
      <c r="BI173" s="55">
        <f t="shared" si="214"/>
        <v>4021171.29</v>
      </c>
      <c r="BJ173" s="55">
        <f t="shared" si="214"/>
        <v>-511885.17999999982</v>
      </c>
      <c r="BK173" s="55">
        <f t="shared" si="214"/>
        <v>3509286.11</v>
      </c>
      <c r="BL173" s="55">
        <f t="shared" si="214"/>
        <v>764993.54</v>
      </c>
      <c r="BM173" s="55">
        <f t="shared" si="214"/>
        <v>4286336.8599999985</v>
      </c>
      <c r="BN173" s="55">
        <f t="shared" si="214"/>
        <v>3521343.319999998</v>
      </c>
      <c r="BO173" s="55">
        <f t="shared" si="214"/>
        <v>7807680.1799999997</v>
      </c>
      <c r="BP173" s="55">
        <f t="shared" si="214"/>
        <v>6406266.4700000025</v>
      </c>
      <c r="BQ173" s="55">
        <f t="shared" si="214"/>
        <v>5057899.3200000012</v>
      </c>
      <c r="BR173" s="55">
        <f t="shared" si="214"/>
        <v>-1348367.1500000006</v>
      </c>
      <c r="BS173" s="55">
        <f t="shared" si="214"/>
        <v>3709532.1700000004</v>
      </c>
      <c r="BT173" s="56"/>
    </row>
    <row r="174" spans="1:72" ht="10.199999999999999" hidden="1" customHeight="1" x14ac:dyDescent="0.2">
      <c r="AC174" s="56"/>
    </row>
    <row r="175" spans="1:72" ht="10.199999999999999" hidden="1" customHeight="1" x14ac:dyDescent="0.2">
      <c r="D175" s="57"/>
      <c r="E175" s="56"/>
      <c r="F175" s="56"/>
    </row>
    <row r="176" spans="1:72" x14ac:dyDescent="0.2">
      <c r="C176" s="20" t="s">
        <v>236</v>
      </c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Y176" s="56"/>
    </row>
    <row r="177" spans="1:71" hidden="1" x14ac:dyDescent="0.2">
      <c r="B177" s="20">
        <f>1</f>
        <v>1</v>
      </c>
      <c r="C177" s="20">
        <v>1</v>
      </c>
      <c r="D177" s="20">
        <f t="shared" ref="D177:BC177" si="215">C177+1</f>
        <v>2</v>
      </c>
      <c r="E177" s="20">
        <f t="shared" si="215"/>
        <v>3</v>
      </c>
      <c r="F177" s="20">
        <f t="shared" si="215"/>
        <v>4</v>
      </c>
      <c r="G177" s="20">
        <f t="shared" si="215"/>
        <v>5</v>
      </c>
      <c r="H177" s="20">
        <f t="shared" si="215"/>
        <v>6</v>
      </c>
      <c r="I177" s="20">
        <f t="shared" si="215"/>
        <v>7</v>
      </c>
      <c r="J177" s="20">
        <f t="shared" si="215"/>
        <v>8</v>
      </c>
      <c r="K177" s="20">
        <f t="shared" si="215"/>
        <v>9</v>
      </c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 t="e">
        <f>#REF!+1</f>
        <v>#REF!</v>
      </c>
      <c r="Y177" s="20" t="e">
        <f t="shared" si="215"/>
        <v>#REF!</v>
      </c>
      <c r="Z177" s="20" t="e">
        <f t="shared" si="215"/>
        <v>#REF!</v>
      </c>
      <c r="AA177" s="20" t="e">
        <f t="shared" si="215"/>
        <v>#REF!</v>
      </c>
      <c r="AB177" s="20" t="e">
        <f t="shared" si="215"/>
        <v>#REF!</v>
      </c>
      <c r="AC177" s="20" t="e">
        <f t="shared" si="215"/>
        <v>#REF!</v>
      </c>
      <c r="AD177" s="20" t="e">
        <f t="shared" si="215"/>
        <v>#REF!</v>
      </c>
      <c r="AE177" s="20" t="e">
        <f t="shared" si="215"/>
        <v>#REF!</v>
      </c>
      <c r="AF177" s="20" t="e">
        <f t="shared" si="215"/>
        <v>#REF!</v>
      </c>
      <c r="AG177" s="20" t="e">
        <f t="shared" si="215"/>
        <v>#REF!</v>
      </c>
      <c r="AH177" s="20" t="e">
        <f t="shared" si="215"/>
        <v>#REF!</v>
      </c>
      <c r="AI177" s="20" t="e">
        <f t="shared" si="215"/>
        <v>#REF!</v>
      </c>
      <c r="AJ177" s="20" t="e">
        <f t="shared" si="215"/>
        <v>#REF!</v>
      </c>
      <c r="AK177" s="20" t="e">
        <f t="shared" si="215"/>
        <v>#REF!</v>
      </c>
      <c r="AL177" s="20" t="e">
        <f t="shared" si="215"/>
        <v>#REF!</v>
      </c>
      <c r="AM177" s="20" t="e">
        <f t="shared" si="215"/>
        <v>#REF!</v>
      </c>
      <c r="AN177" s="20" t="e">
        <f>BC177+1</f>
        <v>#REF!</v>
      </c>
      <c r="AO177" s="20" t="e">
        <f>AN177+1</f>
        <v>#REF!</v>
      </c>
      <c r="AP177" s="20" t="e">
        <f>AO177+1</f>
        <v>#REF!</v>
      </c>
      <c r="AQ177" s="20" t="e">
        <f>AP177+1</f>
        <v>#REF!</v>
      </c>
      <c r="AR177" s="20" t="e">
        <f>AM177+1</f>
        <v>#REF!</v>
      </c>
      <c r="AS177" s="20" t="e">
        <f t="shared" si="215"/>
        <v>#REF!</v>
      </c>
      <c r="AT177" s="20" t="e">
        <f t="shared" si="215"/>
        <v>#REF!</v>
      </c>
      <c r="AU177" s="20" t="e">
        <f t="shared" si="215"/>
        <v>#REF!</v>
      </c>
      <c r="AV177" s="20" t="e">
        <f t="shared" si="215"/>
        <v>#REF!</v>
      </c>
      <c r="AW177" s="20" t="e">
        <f t="shared" si="215"/>
        <v>#REF!</v>
      </c>
      <c r="AX177" s="20" t="e">
        <f t="shared" si="215"/>
        <v>#REF!</v>
      </c>
      <c r="AY177" s="20" t="e">
        <f t="shared" si="215"/>
        <v>#REF!</v>
      </c>
      <c r="AZ177" s="20" t="e">
        <f t="shared" si="215"/>
        <v>#REF!</v>
      </c>
      <c r="BA177" s="20" t="e">
        <f t="shared" si="215"/>
        <v>#REF!</v>
      </c>
      <c r="BB177" s="20" t="e">
        <f t="shared" si="215"/>
        <v>#REF!</v>
      </c>
      <c r="BC177" s="20" t="e">
        <f t="shared" si="215"/>
        <v>#REF!</v>
      </c>
      <c r="BD177" s="20" t="e">
        <f>AQ177+1</f>
        <v>#REF!</v>
      </c>
      <c r="BE177" s="20" t="e">
        <f>BD177+1</f>
        <v>#REF!</v>
      </c>
      <c r="BF177" s="20" t="e">
        <f>BE177+1</f>
        <v>#REF!</v>
      </c>
      <c r="BG177" s="20" t="e">
        <f>BF177+1</f>
        <v>#REF!</v>
      </c>
      <c r="BH177" s="20" t="e">
        <f>#REF!+1</f>
        <v>#REF!</v>
      </c>
      <c r="BI177" s="20" t="e">
        <f t="shared" ref="BI177:BS177" si="216">BH177+1</f>
        <v>#REF!</v>
      </c>
      <c r="BJ177" s="20" t="e">
        <f t="shared" si="216"/>
        <v>#REF!</v>
      </c>
      <c r="BK177" s="20" t="e">
        <f t="shared" si="216"/>
        <v>#REF!</v>
      </c>
      <c r="BL177" s="20" t="e">
        <f>BG177+1</f>
        <v>#REF!</v>
      </c>
      <c r="BM177" s="20" t="e">
        <f t="shared" ref="BM177" si="217">BL177+1</f>
        <v>#REF!</v>
      </c>
      <c r="BN177" s="20" t="e">
        <f t="shared" ref="BN177" si="218">BM177+1</f>
        <v>#REF!</v>
      </c>
      <c r="BO177" s="20" t="e">
        <f t="shared" ref="BO177" si="219">BN177+1</f>
        <v>#REF!</v>
      </c>
      <c r="BP177" s="20" t="e">
        <f>BK177+1</f>
        <v>#REF!</v>
      </c>
      <c r="BQ177" s="20" t="e">
        <f t="shared" si="216"/>
        <v>#REF!</v>
      </c>
      <c r="BR177" s="20" t="e">
        <f t="shared" si="216"/>
        <v>#REF!</v>
      </c>
      <c r="BS177" s="20" t="e">
        <f t="shared" si="216"/>
        <v>#REF!</v>
      </c>
    </row>
    <row r="178" spans="1:71" hidden="1" x14ac:dyDescent="0.2"/>
    <row r="179" spans="1:71" ht="13.2" hidden="1" x14ac:dyDescent="0.25">
      <c r="A179" s="22" t="s">
        <v>167</v>
      </c>
    </row>
    <row r="180" spans="1:71" ht="13.2" hidden="1" x14ac:dyDescent="0.25">
      <c r="A180" s="22" t="s">
        <v>168</v>
      </c>
    </row>
    <row r="181" spans="1:71" ht="13.2" hidden="1" x14ac:dyDescent="0.25">
      <c r="A181" s="22" t="s">
        <v>169</v>
      </c>
    </row>
    <row r="182" spans="1:71" ht="13.2" hidden="1" x14ac:dyDescent="0.25">
      <c r="A182" s="22" t="s">
        <v>170</v>
      </c>
    </row>
    <row r="185" spans="1:71" x14ac:dyDescent="0.2">
      <c r="D185" s="56"/>
      <c r="H185" s="66"/>
      <c r="Y185" s="56"/>
      <c r="AS185" s="56"/>
    </row>
    <row r="186" spans="1:71" x14ac:dyDescent="0.2">
      <c r="AV186" s="56">
        <v>-1220995</v>
      </c>
    </row>
    <row r="187" spans="1:71" x14ac:dyDescent="0.2">
      <c r="I187" s="56"/>
    </row>
    <row r="188" spans="1:71" x14ac:dyDescent="0.2">
      <c r="Y188" s="66"/>
    </row>
    <row r="191" spans="1:71" x14ac:dyDescent="0.2">
      <c r="D191" s="39"/>
      <c r="E191" s="39"/>
    </row>
  </sheetData>
  <mergeCells count="16">
    <mergeCell ref="BP4:BQ4"/>
    <mergeCell ref="BH4:BI4"/>
    <mergeCell ref="BD4:BE4"/>
    <mergeCell ref="AN4:AO4"/>
    <mergeCell ref="AB4:AC4"/>
    <mergeCell ref="D4:E4"/>
    <mergeCell ref="H4:I4"/>
    <mergeCell ref="X4:Y4"/>
    <mergeCell ref="AZ4:BA4"/>
    <mergeCell ref="AV4:AW4"/>
    <mergeCell ref="AR4:AS4"/>
    <mergeCell ref="AJ4:AK4"/>
    <mergeCell ref="AF4:AG4"/>
    <mergeCell ref="L4:M4"/>
    <mergeCell ref="P4:Q4"/>
    <mergeCell ref="T4:U4"/>
  </mergeCells>
  <phoneticPr fontId="2" type="noConversion"/>
  <printOptions horizontalCentered="1"/>
  <pageMargins left="0.7" right="0.7" top="0.75" bottom="0.75" header="0.3" footer="0.3"/>
  <pageSetup scale="64" orientation="portrait" r:id="rId1"/>
  <headerFooter alignWithMargins="0">
    <oddHeader>&amp;C&amp;12Commonwealth of Massachusetts
Statewide Cost Allocation Plan
FY 2023 Roll Forwards and Projections for FY 2025</oddHeader>
  </headerFooter>
  <rowBreaks count="1" manualBreakCount="1">
    <brk id="89" min="2" max="54" man="1"/>
  </rowBreaks>
  <colBreaks count="16" manualBreakCount="16">
    <brk id="7" min="1" max="192" man="1"/>
    <brk id="11" min="3" max="174" man="1"/>
    <brk id="15" min="3" max="174" man="1"/>
    <brk id="19" min="3" max="174" man="1"/>
    <brk id="23" min="1" max="192" man="1"/>
    <brk id="27" max="1048575" man="1"/>
    <brk id="31" max="1048575" man="1"/>
    <brk id="35" min="1" max="192" man="1"/>
    <brk id="39" max="1048575" man="1"/>
    <brk id="43" max="1048575" man="1"/>
    <brk id="47" max="1048575" man="1"/>
    <brk id="51" max="1048575" man="1"/>
    <brk id="55" max="1048575" man="1"/>
    <brk id="59" max="1048575" man="1"/>
    <brk id="63" min="3" max="174" man="1"/>
    <brk id="6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M182"/>
  <sheetViews>
    <sheetView zoomScaleNormal="100" zoomScaleSheetLayoutView="100" workbookViewId="0">
      <pane xSplit="1" ySplit="2" topLeftCell="B3" activePane="bottomRight" state="frozen"/>
      <selection activeCell="AJ169" sqref="AJ169"/>
      <selection pane="topRight" activeCell="AJ169" sqref="AJ169"/>
      <selection pane="bottomLeft" activeCell="AJ169" sqref="AJ169"/>
      <selection pane="bottomRight" activeCell="AJ169" sqref="AJ169"/>
    </sheetView>
  </sheetViews>
  <sheetFormatPr defaultColWidth="9.109375" defaultRowHeight="10.199999999999999" x14ac:dyDescent="0.2"/>
  <cols>
    <col min="1" max="1" width="31.21875" style="1" bestFit="1" customWidth="1"/>
    <col min="2" max="2" width="21" style="3" bestFit="1" customWidth="1"/>
    <col min="3" max="3" width="1.77734375" style="3" customWidth="1"/>
    <col min="4" max="4" width="22.44140625" style="3" customWidth="1"/>
    <col min="5" max="5" width="1.77734375" style="3" customWidth="1"/>
    <col min="6" max="6" width="20.77734375" style="3" bestFit="1" customWidth="1"/>
    <col min="7" max="7" width="1.77734375" style="3" customWidth="1"/>
    <col min="8" max="8" width="21.44140625" style="3" customWidth="1"/>
    <col min="9" max="9" width="1.77734375" style="3" customWidth="1"/>
    <col min="10" max="10" width="21.6640625" style="3" customWidth="1"/>
    <col min="11" max="11" width="1.77734375" style="3" customWidth="1"/>
    <col min="12" max="12" width="20" style="3" bestFit="1" customWidth="1"/>
    <col min="13" max="13" width="1.77734375" style="3" customWidth="1"/>
    <col min="14" max="14" width="21" style="3" bestFit="1" customWidth="1"/>
    <col min="15" max="15" width="1.77734375" style="3" customWidth="1"/>
    <col min="16" max="16" width="18" style="3" customWidth="1"/>
    <col min="17" max="17" width="1.77734375" style="3" customWidth="1"/>
    <col min="18" max="18" width="22.6640625" style="3" bestFit="1" customWidth="1"/>
    <col min="19" max="19" width="1.77734375" style="3" customWidth="1"/>
    <col min="20" max="20" width="18.21875" style="3" bestFit="1" customWidth="1"/>
    <col min="21" max="21" width="1.77734375" style="3" customWidth="1"/>
    <col min="22" max="22" width="22.6640625" style="3" bestFit="1" customWidth="1"/>
    <col min="23" max="23" width="1.77734375" style="3" customWidth="1"/>
    <col min="24" max="24" width="21.109375" style="3" bestFit="1" customWidth="1"/>
    <col min="25" max="25" width="1.77734375" style="3" customWidth="1"/>
    <col min="26" max="26" width="22.44140625" style="3" bestFit="1" customWidth="1"/>
    <col min="27" max="27" width="1.77734375" style="3" customWidth="1"/>
    <col min="28" max="28" width="19.88671875" style="3" bestFit="1" customWidth="1"/>
    <col min="29" max="29" width="1.77734375" style="3" customWidth="1"/>
    <col min="30" max="30" width="12.109375" style="3" bestFit="1" customWidth="1"/>
    <col min="31" max="31" width="1.77734375" style="3" customWidth="1"/>
    <col min="32" max="32" width="26.33203125" style="3" bestFit="1" customWidth="1"/>
    <col min="33" max="33" width="1.77734375" style="3" customWidth="1"/>
    <col min="34" max="34" width="13.109375" style="3" bestFit="1" customWidth="1"/>
    <col min="35" max="35" width="1.77734375" style="3" customWidth="1"/>
    <col min="36" max="36" width="11.33203125" style="3" bestFit="1" customWidth="1"/>
    <col min="37" max="37" width="28.109375" style="3" bestFit="1" customWidth="1"/>
    <col min="38" max="39" width="9.109375" style="3"/>
    <col min="40" max="40" width="17.88671875" style="3" bestFit="1" customWidth="1"/>
    <col min="41" max="43" width="9.109375" style="3"/>
    <col min="44" max="44" width="15.44140625" style="3" bestFit="1" customWidth="1"/>
    <col min="45" max="47" width="9.109375" style="3"/>
    <col min="48" max="48" width="18.6640625" style="3" bestFit="1" customWidth="1"/>
    <col min="49" max="51" width="9.109375" style="3"/>
    <col min="52" max="52" width="19.109375" style="3" bestFit="1" customWidth="1"/>
    <col min="53" max="16384" width="9.109375" style="3"/>
  </cols>
  <sheetData>
    <row r="1" spans="1:36" x14ac:dyDescent="0.2">
      <c r="A1" s="2" t="s">
        <v>1</v>
      </c>
      <c r="B1" s="3">
        <f>5</f>
        <v>5</v>
      </c>
      <c r="D1" s="3">
        <f>B1+4</f>
        <v>9</v>
      </c>
      <c r="F1" s="3">
        <v>13</v>
      </c>
      <c r="H1" s="3">
        <v>17</v>
      </c>
      <c r="J1" s="3">
        <v>21</v>
      </c>
      <c r="L1" s="3">
        <v>25</v>
      </c>
      <c r="N1" s="3">
        <f>L1+4</f>
        <v>29</v>
      </c>
      <c r="P1" s="3">
        <f>N1+4</f>
        <v>33</v>
      </c>
      <c r="R1" s="3">
        <f>P1+4</f>
        <v>37</v>
      </c>
      <c r="T1" s="3">
        <f>R1+4</f>
        <v>41</v>
      </c>
      <c r="V1" s="3">
        <f>T1+4</f>
        <v>45</v>
      </c>
      <c r="X1" s="3">
        <f>V1+4</f>
        <v>49</v>
      </c>
      <c r="Z1" s="3">
        <f>X1+4</f>
        <v>53</v>
      </c>
      <c r="AB1" s="3">
        <f>Z1+4</f>
        <v>57</v>
      </c>
      <c r="AD1" s="3">
        <f>AB1+4</f>
        <v>61</v>
      </c>
      <c r="AF1" s="3">
        <f>AB1+8</f>
        <v>65</v>
      </c>
      <c r="AH1" s="3">
        <f>AD1+8</f>
        <v>69</v>
      </c>
    </row>
    <row r="2" spans="1:36" s="21" customFormat="1" x14ac:dyDescent="0.25">
      <c r="A2" s="37"/>
      <c r="B2" s="21" t="s">
        <v>212</v>
      </c>
      <c r="D2" s="21" t="s">
        <v>233</v>
      </c>
      <c r="F2" s="21" t="s">
        <v>248</v>
      </c>
      <c r="H2" s="21" t="s">
        <v>166</v>
      </c>
      <c r="J2" s="21" t="s">
        <v>247</v>
      </c>
      <c r="L2" s="21" t="s">
        <v>14</v>
      </c>
      <c r="N2" s="21" t="s">
        <v>15</v>
      </c>
      <c r="P2" s="21" t="s">
        <v>16</v>
      </c>
      <c r="R2" s="21" t="s">
        <v>17</v>
      </c>
      <c r="T2" s="21" t="s">
        <v>232</v>
      </c>
      <c r="V2" s="21" t="s">
        <v>18</v>
      </c>
      <c r="X2" s="21" t="s">
        <v>19</v>
      </c>
      <c r="Z2" s="21" t="s">
        <v>20</v>
      </c>
      <c r="AB2" s="21" t="s">
        <v>21</v>
      </c>
      <c r="AD2" s="21" t="s">
        <v>22</v>
      </c>
      <c r="AF2" s="21" t="s">
        <v>249</v>
      </c>
      <c r="AH2" s="21" t="s">
        <v>23</v>
      </c>
      <c r="AJ2" s="21" t="s">
        <v>5</v>
      </c>
    </row>
    <row r="3" spans="1:36" x14ac:dyDescent="0.2">
      <c r="Q3" s="4"/>
      <c r="U3" s="4"/>
      <c r="AA3" s="4"/>
      <c r="AC3" s="4"/>
    </row>
    <row r="4" spans="1:36" s="7" customFormat="1" x14ac:dyDescent="0.2">
      <c r="A4" s="31" t="s">
        <v>227</v>
      </c>
      <c r="B4" s="7">
        <f>VLOOKUP($A4,'Roll Forward Calculation'!$B:$BS,B$1,FALSE)</f>
        <v>0</v>
      </c>
      <c r="D4" s="7">
        <f>VLOOKUP($A4,'Roll Forward Calculation'!$B:$BS,D$1,FALSE)</f>
        <v>0</v>
      </c>
      <c r="F4" s="7">
        <f>VLOOKUP($A4,'Roll Forward Calculation'!$B:$BS,F$1,FALSE)</f>
        <v>0</v>
      </c>
      <c r="H4" s="7">
        <f>VLOOKUP($A4,'Roll Forward Calculation'!$B:$BS,H$1,FALSE)</f>
        <v>0</v>
      </c>
      <c r="J4" s="7">
        <f>VLOOKUP($A4,'Roll Forward Calculation'!$B:$BS,J$1,FALSE)</f>
        <v>0</v>
      </c>
      <c r="L4" s="7">
        <f>VLOOKUP($A4,'Roll Forward Calculation'!$B:$BS,L$1,FALSE)</f>
        <v>-13846.400000000001</v>
      </c>
      <c r="N4" s="7">
        <f>VLOOKUP($A4,'Roll Forward Calculation'!$B:$BS,N$1,FALSE)</f>
        <v>0</v>
      </c>
      <c r="P4" s="7">
        <f>VLOOKUP($A4,'Roll Forward Calculation'!$B:$BS,P$1,FALSE)</f>
        <v>0</v>
      </c>
      <c r="R4" s="7">
        <f>VLOOKUP($A4,'Roll Forward Calculation'!$B:$BS,R$1,FALSE)</f>
        <v>0</v>
      </c>
      <c r="T4" s="7">
        <f>VLOOKUP($A4,'Roll Forward Calculation'!$B:$BS,T$1,FALSE)</f>
        <v>0</v>
      </c>
      <c r="V4" s="7">
        <f>VLOOKUP($A4,'Roll Forward Calculation'!$B:$BS,V$1,FALSE)</f>
        <v>-408.6899999999996</v>
      </c>
      <c r="X4" s="7">
        <f>VLOOKUP($A4,'Roll Forward Calculation'!$B:$BS,X$1,FALSE)</f>
        <v>0</v>
      </c>
      <c r="Z4" s="7">
        <f>VLOOKUP($A4,'Roll Forward Calculation'!$B:$BS,Z$1,FALSE)</f>
        <v>0</v>
      </c>
      <c r="AB4" s="7">
        <f>VLOOKUP($A4,'Roll Forward Calculation'!$B:$BS,AB$1,FALSE)</f>
        <v>0</v>
      </c>
      <c r="AD4" s="7">
        <f>VLOOKUP($A4,'Roll Forward Calculation'!$B:$BS,AD$1,FALSE)</f>
        <v>0</v>
      </c>
      <c r="AF4" s="7">
        <f>VLOOKUP($A4,'Roll Forward Calculation'!$B:$BS,AF$1,FALSE)</f>
        <v>0</v>
      </c>
      <c r="AH4" s="7">
        <f>VLOOKUP($A4,'Roll Forward Calculation'!$B:$BS,AH$1,FALSE)</f>
        <v>0</v>
      </c>
      <c r="AJ4" s="7">
        <f t="shared" ref="AJ4:AJ35" si="0">SUM(B4:AH4)</f>
        <v>-14255.09</v>
      </c>
    </row>
    <row r="5" spans="1:36" x14ac:dyDescent="0.2">
      <c r="A5" s="31" t="s">
        <v>24</v>
      </c>
      <c r="B5" s="6">
        <f>VLOOKUP($A5,'Roll Forward Calculation'!$B:$BS,B$1,FALSE)</f>
        <v>0</v>
      </c>
      <c r="C5" s="6"/>
      <c r="D5" s="6">
        <f>VLOOKUP($A5,'Roll Forward Calculation'!$B:$BS,D$1,FALSE)</f>
        <v>495.46999999999991</v>
      </c>
      <c r="E5" s="6"/>
      <c r="F5" s="6">
        <f>VLOOKUP($A5,'Roll Forward Calculation'!$B:$BS,F$1,FALSE)</f>
        <v>0</v>
      </c>
      <c r="G5" s="6"/>
      <c r="H5" s="6">
        <f>VLOOKUP($A5,'Roll Forward Calculation'!$B:$BS,H$1,FALSE)</f>
        <v>0</v>
      </c>
      <c r="I5" s="6"/>
      <c r="J5" s="6">
        <f>VLOOKUP($A5,'Roll Forward Calculation'!$B:$BS,J$1,FALSE)</f>
        <v>0</v>
      </c>
      <c r="K5" s="6"/>
      <c r="L5" s="6">
        <f>VLOOKUP($A5,'Roll Forward Calculation'!$B:$BS,L$1,FALSE)</f>
        <v>0</v>
      </c>
      <c r="M5" s="6"/>
      <c r="N5" s="6">
        <f>VLOOKUP($A5,'Roll Forward Calculation'!$B:$BS,N$1,FALSE)</f>
        <v>-719.4699999999998</v>
      </c>
      <c r="O5" s="6"/>
      <c r="P5" s="6">
        <f>VLOOKUP($A5,'Roll Forward Calculation'!$B:$BS,P$1,FALSE)</f>
        <v>0</v>
      </c>
      <c r="Q5" s="6"/>
      <c r="R5" s="6">
        <f>VLOOKUP($A5,'Roll Forward Calculation'!$B:$BS,R$1,FALSE)</f>
        <v>4.6300000000000008</v>
      </c>
      <c r="S5" s="6"/>
      <c r="T5" s="6">
        <f>VLOOKUP($A5,'Roll Forward Calculation'!$B:$BS,T$1,FALSE)</f>
        <v>112.02999999999997</v>
      </c>
      <c r="U5" s="6"/>
      <c r="V5" s="6">
        <f>VLOOKUP($A5,'Roll Forward Calculation'!$B:$BS,V$1,FALSE)</f>
        <v>-408.6899999999996</v>
      </c>
      <c r="W5" s="6"/>
      <c r="X5" s="6">
        <f>VLOOKUP($A5,'Roll Forward Calculation'!$B:$BS,X$1,FALSE)</f>
        <v>0</v>
      </c>
      <c r="Y5" s="6"/>
      <c r="Z5" s="6">
        <f>VLOOKUP($A5,'Roll Forward Calculation'!$B:$BS,Z$1,FALSE)</f>
        <v>596.59999999999991</v>
      </c>
      <c r="AA5" s="6"/>
      <c r="AB5" s="6">
        <f>VLOOKUP($A5,'Roll Forward Calculation'!$B:$BS,AB$1,FALSE)</f>
        <v>1779.6</v>
      </c>
      <c r="AC5" s="6"/>
      <c r="AD5" s="6">
        <f>VLOOKUP($A5,'Roll Forward Calculation'!$B:$BS,AD$1,FALSE)</f>
        <v>0</v>
      </c>
      <c r="AF5" s="6">
        <f>VLOOKUP($A5,'Roll Forward Calculation'!$B:$BS,AF$1,FALSE)</f>
        <v>3.13</v>
      </c>
      <c r="AH5" s="6">
        <f>VLOOKUP($A5,'Roll Forward Calculation'!$B:$BS,AH$1,FALSE)</f>
        <v>-22.620000000000005</v>
      </c>
      <c r="AJ5" s="6">
        <f t="shared" si="0"/>
        <v>1840.6800000000003</v>
      </c>
    </row>
    <row r="6" spans="1:36" x14ac:dyDescent="0.2">
      <c r="A6" s="31" t="s">
        <v>25</v>
      </c>
      <c r="B6" s="6">
        <f>VLOOKUP($A6,'Roll Forward Calculation'!$B:$BS,B$1,FALSE)</f>
        <v>0</v>
      </c>
      <c r="C6" s="6"/>
      <c r="D6" s="6">
        <f>VLOOKUP($A6,'Roll Forward Calculation'!$B:$BS,D$1,FALSE)</f>
        <v>2744.1699999999992</v>
      </c>
      <c r="E6" s="6"/>
      <c r="F6" s="6">
        <f>VLOOKUP($A6,'Roll Forward Calculation'!$B:$BS,F$1,FALSE)</f>
        <v>0</v>
      </c>
      <c r="G6" s="6"/>
      <c r="H6" s="6">
        <f>VLOOKUP($A6,'Roll Forward Calculation'!$B:$BS,H$1,FALSE)</f>
        <v>0</v>
      </c>
      <c r="I6" s="6"/>
      <c r="J6" s="6">
        <f>VLOOKUP($A6,'Roll Forward Calculation'!$B:$BS,J$1,FALSE)</f>
        <v>0</v>
      </c>
      <c r="K6" s="6"/>
      <c r="L6" s="6">
        <f>VLOOKUP($A6,'Roll Forward Calculation'!$B:$BS,L$1,FALSE)</f>
        <v>35176.92</v>
      </c>
      <c r="M6" s="6"/>
      <c r="N6" s="6">
        <f>VLOOKUP($A6,'Roll Forward Calculation'!$B:$BS,N$1,FALSE)</f>
        <v>-15399.180000000004</v>
      </c>
      <c r="O6" s="6"/>
      <c r="P6" s="6">
        <f>VLOOKUP($A6,'Roll Forward Calculation'!$B:$BS,P$1,FALSE)</f>
        <v>0</v>
      </c>
      <c r="Q6" s="6"/>
      <c r="R6" s="6">
        <f>VLOOKUP($A6,'Roll Forward Calculation'!$B:$BS,R$1,FALSE)</f>
        <v>70.609999999999985</v>
      </c>
      <c r="S6" s="6"/>
      <c r="T6" s="6">
        <f>VLOOKUP($A6,'Roll Forward Calculation'!$B:$BS,T$1,FALSE)</f>
        <v>-3058.7400000000016</v>
      </c>
      <c r="U6" s="6"/>
      <c r="V6" s="6">
        <f>VLOOKUP($A6,'Roll Forward Calculation'!$B:$BS,V$1,FALSE)</f>
        <v>-1226.0599999999977</v>
      </c>
      <c r="W6" s="6"/>
      <c r="X6" s="6">
        <f>VLOOKUP($A6,'Roll Forward Calculation'!$B:$BS,X$1,FALSE)</f>
        <v>0</v>
      </c>
      <c r="Y6" s="6"/>
      <c r="Z6" s="6">
        <f>VLOOKUP($A6,'Roll Forward Calculation'!$B:$BS,Z$1,FALSE)</f>
        <v>6840.9999999999982</v>
      </c>
      <c r="AA6" s="6"/>
      <c r="AB6" s="6">
        <f>VLOOKUP($A6,'Roll Forward Calculation'!$B:$BS,AB$1,FALSE)</f>
        <v>14375.710000000003</v>
      </c>
      <c r="AC6" s="6"/>
      <c r="AD6" s="6">
        <f>VLOOKUP($A6,'Roll Forward Calculation'!$B:$BS,AD$1,FALSE)</f>
        <v>0</v>
      </c>
      <c r="AF6" s="6">
        <f>VLOOKUP($A6,'Roll Forward Calculation'!$B:$BS,AF$1,FALSE)</f>
        <v>521.99</v>
      </c>
      <c r="AH6" s="6">
        <f>VLOOKUP($A6,'Roll Forward Calculation'!$B:$BS,AH$1,FALSE)</f>
        <v>-2400.9899999999998</v>
      </c>
      <c r="AJ6" s="6">
        <f t="shared" si="0"/>
        <v>37645.429999999993</v>
      </c>
    </row>
    <row r="7" spans="1:36" x14ac:dyDescent="0.2">
      <c r="A7" s="31" t="s">
        <v>26</v>
      </c>
      <c r="B7" s="6">
        <f>VLOOKUP($A7,'Roll Forward Calculation'!$B:$BS,B$1,FALSE)</f>
        <v>0</v>
      </c>
      <c r="C7" s="6"/>
      <c r="D7" s="6">
        <f>VLOOKUP($A7,'Roll Forward Calculation'!$B:$BS,D$1,FALSE)</f>
        <v>229.33000000000004</v>
      </c>
      <c r="E7" s="6"/>
      <c r="F7" s="6">
        <f>VLOOKUP($A7,'Roll Forward Calculation'!$B:$BS,F$1,FALSE)</f>
        <v>0</v>
      </c>
      <c r="G7" s="6"/>
      <c r="H7" s="6">
        <f>VLOOKUP($A7,'Roll Forward Calculation'!$B:$BS,H$1,FALSE)</f>
        <v>0</v>
      </c>
      <c r="I7" s="6"/>
      <c r="J7" s="6">
        <f>VLOOKUP($A7,'Roll Forward Calculation'!$B:$BS,J$1,FALSE)</f>
        <v>0</v>
      </c>
      <c r="K7" s="6"/>
      <c r="L7" s="6">
        <f>VLOOKUP($A7,'Roll Forward Calculation'!$B:$BS,L$1,FALSE)</f>
        <v>-9100.7999999999993</v>
      </c>
      <c r="M7" s="6"/>
      <c r="N7" s="6">
        <f>VLOOKUP($A7,'Roll Forward Calculation'!$B:$BS,N$1,FALSE)</f>
        <v>-2564.5300000000007</v>
      </c>
      <c r="O7" s="6"/>
      <c r="P7" s="6">
        <f>VLOOKUP($A7,'Roll Forward Calculation'!$B:$BS,P$1,FALSE)</f>
        <v>0</v>
      </c>
      <c r="Q7" s="6"/>
      <c r="R7" s="6">
        <f>VLOOKUP($A7,'Roll Forward Calculation'!$B:$BS,R$1,FALSE)</f>
        <v>8.2999999999999989</v>
      </c>
      <c r="S7" s="6"/>
      <c r="T7" s="6">
        <f>VLOOKUP($A7,'Roll Forward Calculation'!$B:$BS,T$1,FALSE)</f>
        <v>345.02</v>
      </c>
      <c r="U7" s="6"/>
      <c r="V7" s="6">
        <f>VLOOKUP($A7,'Roll Forward Calculation'!$B:$BS,V$1,FALSE)</f>
        <v>-408.6899999999996</v>
      </c>
      <c r="W7" s="6"/>
      <c r="X7" s="6">
        <f>VLOOKUP($A7,'Roll Forward Calculation'!$B:$BS,X$1,FALSE)</f>
        <v>0</v>
      </c>
      <c r="Y7" s="6"/>
      <c r="Z7" s="6">
        <f>VLOOKUP($A7,'Roll Forward Calculation'!$B:$BS,Z$1,FALSE)</f>
        <v>2009.1399999999994</v>
      </c>
      <c r="AA7" s="6"/>
      <c r="AB7" s="6">
        <f>VLOOKUP($A7,'Roll Forward Calculation'!$B:$BS,AB$1,FALSE)</f>
        <v>120.15999999999985</v>
      </c>
      <c r="AC7" s="6"/>
      <c r="AD7" s="6">
        <f>VLOOKUP($A7,'Roll Forward Calculation'!$B:$BS,AD$1,FALSE)</f>
        <v>0</v>
      </c>
      <c r="AF7" s="6">
        <f>VLOOKUP($A7,'Roll Forward Calculation'!$B:$BS,AF$1,FALSE)</f>
        <v>1109.3699999999999</v>
      </c>
      <c r="AH7" s="6">
        <f>VLOOKUP($A7,'Roll Forward Calculation'!$B:$BS,AH$1,FALSE)</f>
        <v>-70.75</v>
      </c>
      <c r="AJ7" s="6">
        <f t="shared" si="0"/>
        <v>-8323.4500000000007</v>
      </c>
    </row>
    <row r="8" spans="1:36" x14ac:dyDescent="0.2">
      <c r="A8" s="31" t="s">
        <v>209</v>
      </c>
      <c r="B8" s="6">
        <f>VLOOKUP($A8,'Roll Forward Calculation'!$B:$BS,B$1,FALSE)</f>
        <v>0</v>
      </c>
      <c r="C8" s="6"/>
      <c r="D8" s="6">
        <f>VLOOKUP($A8,'Roll Forward Calculation'!$B:$BS,D$1,FALSE)</f>
        <v>0</v>
      </c>
      <c r="E8" s="6"/>
      <c r="F8" s="6">
        <f>VLOOKUP($A8,'Roll Forward Calculation'!$B:$BS,F$1,FALSE)</f>
        <v>0</v>
      </c>
      <c r="G8" s="6"/>
      <c r="H8" s="6">
        <f>VLOOKUP($A8,'Roll Forward Calculation'!$B:$BS,H$1,FALSE)</f>
        <v>0</v>
      </c>
      <c r="I8" s="6"/>
      <c r="J8" s="6">
        <f>VLOOKUP($A8,'Roll Forward Calculation'!$B:$BS,J$1,FALSE)</f>
        <v>0</v>
      </c>
      <c r="K8" s="6"/>
      <c r="L8" s="6">
        <f>VLOOKUP($A8,'Roll Forward Calculation'!$B:$BS,L$1,FALSE)</f>
        <v>0</v>
      </c>
      <c r="M8" s="6"/>
      <c r="N8" s="6">
        <f>VLOOKUP($A8,'Roll Forward Calculation'!$B:$BS,N$1,FALSE)</f>
        <v>388251.51</v>
      </c>
      <c r="O8" s="6"/>
      <c r="P8" s="6">
        <f>VLOOKUP($A8,'Roll Forward Calculation'!$B:$BS,P$1,FALSE)</f>
        <v>0</v>
      </c>
      <c r="Q8" s="6"/>
      <c r="R8" s="6">
        <f>VLOOKUP($A8,'Roll Forward Calculation'!$B:$BS,R$1,FALSE)</f>
        <v>0</v>
      </c>
      <c r="S8" s="6"/>
      <c r="T8" s="6">
        <f>VLOOKUP($A8,'Roll Forward Calculation'!$B:$BS,T$1,FALSE)</f>
        <v>0</v>
      </c>
      <c r="U8" s="6"/>
      <c r="V8" s="6">
        <f>VLOOKUP($A8,'Roll Forward Calculation'!$B:$BS,V$1,FALSE)</f>
        <v>0</v>
      </c>
      <c r="W8" s="6"/>
      <c r="X8" s="6">
        <f>VLOOKUP($A8,'Roll Forward Calculation'!$B:$BS,X$1,FALSE)</f>
        <v>0</v>
      </c>
      <c r="Y8" s="6"/>
      <c r="Z8" s="6">
        <f>VLOOKUP($A8,'Roll Forward Calculation'!$B:$BS,Z$1,FALSE)</f>
        <v>0</v>
      </c>
      <c r="AA8" s="6"/>
      <c r="AB8" s="6">
        <f>VLOOKUP($A8,'Roll Forward Calculation'!$B:$BS,AB$1,FALSE)</f>
        <v>0</v>
      </c>
      <c r="AC8" s="6"/>
      <c r="AD8" s="6">
        <f>VLOOKUP($A8,'Roll Forward Calculation'!$B:$BS,AD$1,FALSE)</f>
        <v>0</v>
      </c>
      <c r="AF8" s="6">
        <f>VLOOKUP($A8,'Roll Forward Calculation'!$B:$BS,AF$1,FALSE)</f>
        <v>0</v>
      </c>
      <c r="AH8" s="6">
        <f>VLOOKUP($A8,'Roll Forward Calculation'!$B:$BS,AH$1,FALSE)</f>
        <v>0</v>
      </c>
      <c r="AJ8" s="6">
        <f t="shared" si="0"/>
        <v>388251.51</v>
      </c>
    </row>
    <row r="9" spans="1:36" x14ac:dyDescent="0.2">
      <c r="A9" s="31" t="s">
        <v>27</v>
      </c>
      <c r="B9" s="6">
        <f>VLOOKUP($A9,'Roll Forward Calculation'!$B:$BS,B$1,FALSE)</f>
        <v>0</v>
      </c>
      <c r="C9" s="6"/>
      <c r="D9" s="6">
        <f>VLOOKUP($A9,'Roll Forward Calculation'!$B:$BS,D$1,FALSE)</f>
        <v>76.920000000000016</v>
      </c>
      <c r="E9" s="6"/>
      <c r="F9" s="6">
        <f>VLOOKUP($A9,'Roll Forward Calculation'!$B:$BS,F$1,FALSE)</f>
        <v>0</v>
      </c>
      <c r="G9" s="6"/>
      <c r="H9" s="6">
        <f>VLOOKUP($A9,'Roll Forward Calculation'!$B:$BS,H$1,FALSE)</f>
        <v>0</v>
      </c>
      <c r="I9" s="6"/>
      <c r="J9" s="6">
        <f>VLOOKUP($A9,'Roll Forward Calculation'!$B:$BS,J$1,FALSE)</f>
        <v>0</v>
      </c>
      <c r="K9" s="6"/>
      <c r="L9" s="6">
        <f>VLOOKUP($A9,'Roll Forward Calculation'!$B:$BS,L$1,FALSE)</f>
        <v>3217.6399999999994</v>
      </c>
      <c r="M9" s="6"/>
      <c r="N9" s="6">
        <f>VLOOKUP($A9,'Roll Forward Calculation'!$B:$BS,N$1,FALSE)</f>
        <v>-3504.6000000000004</v>
      </c>
      <c r="O9" s="6"/>
      <c r="P9" s="6">
        <f>VLOOKUP($A9,'Roll Forward Calculation'!$B:$BS,P$1,FALSE)</f>
        <v>0</v>
      </c>
      <c r="Q9" s="6"/>
      <c r="R9" s="6">
        <f>VLOOKUP($A9,'Roll Forward Calculation'!$B:$BS,R$1,FALSE)</f>
        <v>0</v>
      </c>
      <c r="S9" s="6"/>
      <c r="T9" s="6">
        <f>VLOOKUP($A9,'Roll Forward Calculation'!$B:$BS,T$1,FALSE)</f>
        <v>1068.6900000000005</v>
      </c>
      <c r="U9" s="6"/>
      <c r="V9" s="6">
        <f>VLOOKUP($A9,'Roll Forward Calculation'!$B:$BS,V$1,FALSE)</f>
        <v>0</v>
      </c>
      <c r="W9" s="6"/>
      <c r="X9" s="6">
        <f>VLOOKUP($A9,'Roll Forward Calculation'!$B:$BS,X$1,FALSE)</f>
        <v>0</v>
      </c>
      <c r="Y9" s="6"/>
      <c r="Z9" s="6">
        <f>VLOOKUP($A9,'Roll Forward Calculation'!$B:$BS,Z$1,FALSE)</f>
        <v>-81.429999999998472</v>
      </c>
      <c r="AA9" s="6"/>
      <c r="AB9" s="6">
        <f>VLOOKUP($A9,'Roll Forward Calculation'!$B:$BS,AB$1,FALSE)</f>
        <v>1493.4899999999998</v>
      </c>
      <c r="AC9" s="6"/>
      <c r="AD9" s="6">
        <f>VLOOKUP($A9,'Roll Forward Calculation'!$B:$BS,AD$1,FALSE)</f>
        <v>0</v>
      </c>
      <c r="AF9" s="6">
        <f>VLOOKUP($A9,'Roll Forward Calculation'!$B:$BS,AF$1,FALSE)</f>
        <v>0</v>
      </c>
      <c r="AH9" s="6">
        <f>VLOOKUP($A9,'Roll Forward Calculation'!$B:$BS,AH$1,FALSE)</f>
        <v>-326.30999999999995</v>
      </c>
      <c r="AJ9" s="6">
        <f t="shared" si="0"/>
        <v>1944.400000000001</v>
      </c>
    </row>
    <row r="10" spans="1:36" x14ac:dyDescent="0.2">
      <c r="A10" s="31" t="s">
        <v>28</v>
      </c>
      <c r="B10" s="6">
        <f>VLOOKUP($A10,'Roll Forward Calculation'!$B:$BS,B$1,FALSE)</f>
        <v>0</v>
      </c>
      <c r="C10" s="6"/>
      <c r="D10" s="6">
        <f>VLOOKUP($A10,'Roll Forward Calculation'!$B:$BS,D$1,FALSE)</f>
        <v>3797.16</v>
      </c>
      <c r="E10" s="6"/>
      <c r="F10" s="6">
        <f>VLOOKUP($A10,'Roll Forward Calculation'!$B:$BS,F$1,FALSE)</f>
        <v>0</v>
      </c>
      <c r="G10" s="6"/>
      <c r="H10" s="6">
        <f>VLOOKUP($A10,'Roll Forward Calculation'!$B:$BS,H$1,FALSE)</f>
        <v>0</v>
      </c>
      <c r="I10" s="6"/>
      <c r="J10" s="6">
        <f>VLOOKUP($A10,'Roll Forward Calculation'!$B:$BS,J$1,FALSE)</f>
        <v>0</v>
      </c>
      <c r="K10" s="6"/>
      <c r="L10" s="6">
        <f>VLOOKUP($A10,'Roll Forward Calculation'!$B:$BS,L$1,FALSE)</f>
        <v>0</v>
      </c>
      <c r="M10" s="6"/>
      <c r="N10" s="6">
        <f>VLOOKUP($A10,'Roll Forward Calculation'!$B:$BS,N$1,FALSE)</f>
        <v>-460</v>
      </c>
      <c r="O10" s="6"/>
      <c r="P10" s="6">
        <f>VLOOKUP($A10,'Roll Forward Calculation'!$B:$BS,P$1,FALSE)</f>
        <v>0</v>
      </c>
      <c r="Q10" s="6"/>
      <c r="R10" s="6">
        <f>VLOOKUP($A10,'Roll Forward Calculation'!$B:$BS,R$1,FALSE)</f>
        <v>0.69999999999999973</v>
      </c>
      <c r="S10" s="6"/>
      <c r="T10" s="6">
        <f>VLOOKUP($A10,'Roll Forward Calculation'!$B:$BS,T$1,FALSE)</f>
        <v>1281.1799999999998</v>
      </c>
      <c r="U10" s="6"/>
      <c r="V10" s="6">
        <f>VLOOKUP($A10,'Roll Forward Calculation'!$B:$BS,V$1,FALSE)</f>
        <v>-408.6899999999996</v>
      </c>
      <c r="W10" s="6"/>
      <c r="X10" s="6">
        <f>VLOOKUP($A10,'Roll Forward Calculation'!$B:$BS,X$1,FALSE)</f>
        <v>0</v>
      </c>
      <c r="Y10" s="6"/>
      <c r="Z10" s="6">
        <f>VLOOKUP($A10,'Roll Forward Calculation'!$B:$BS,Z$1,FALSE)</f>
        <v>942.77</v>
      </c>
      <c r="AA10" s="6"/>
      <c r="AB10" s="6">
        <f>VLOOKUP($A10,'Roll Forward Calculation'!$B:$BS,AB$1,FALSE)</f>
        <v>27482.95</v>
      </c>
      <c r="AC10" s="6"/>
      <c r="AD10" s="6">
        <f>VLOOKUP($A10,'Roll Forward Calculation'!$B:$BS,AD$1,FALSE)</f>
        <v>0</v>
      </c>
      <c r="AF10" s="6">
        <f>VLOOKUP($A10,'Roll Forward Calculation'!$B:$BS,AF$1,FALSE)</f>
        <v>0</v>
      </c>
      <c r="AH10" s="6">
        <f>VLOOKUP($A10,'Roll Forward Calculation'!$B:$BS,AH$1,FALSE)</f>
        <v>155.63000000000011</v>
      </c>
      <c r="AJ10" s="6">
        <f t="shared" si="0"/>
        <v>32791.699999999997</v>
      </c>
    </row>
    <row r="11" spans="1:36" x14ac:dyDescent="0.2">
      <c r="A11" s="31" t="s">
        <v>29</v>
      </c>
      <c r="B11" s="6">
        <f>VLOOKUP($A11,'Roll Forward Calculation'!$B:$BS,B$1,FALSE)</f>
        <v>0</v>
      </c>
      <c r="C11" s="6"/>
      <c r="D11" s="6">
        <f>VLOOKUP($A11,'Roll Forward Calculation'!$B:$BS,D$1,FALSE)</f>
        <v>4.6299999999999955</v>
      </c>
      <c r="E11" s="6"/>
      <c r="F11" s="6">
        <f>VLOOKUP($A11,'Roll Forward Calculation'!$B:$BS,F$1,FALSE)</f>
        <v>0</v>
      </c>
      <c r="G11" s="6"/>
      <c r="H11" s="6">
        <f>VLOOKUP($A11,'Roll Forward Calculation'!$B:$BS,H$1,FALSE)</f>
        <v>0</v>
      </c>
      <c r="I11" s="6"/>
      <c r="J11" s="6">
        <f>VLOOKUP($A11,'Roll Forward Calculation'!$B:$BS,J$1,FALSE)</f>
        <v>0</v>
      </c>
      <c r="K11" s="6"/>
      <c r="L11" s="6">
        <f>VLOOKUP($A11,'Roll Forward Calculation'!$B:$BS,L$1,FALSE)</f>
        <v>0</v>
      </c>
      <c r="M11" s="6"/>
      <c r="N11" s="6">
        <f>VLOOKUP($A11,'Roll Forward Calculation'!$B:$BS,N$1,FALSE)</f>
        <v>-872.81999999999971</v>
      </c>
      <c r="O11" s="6"/>
      <c r="P11" s="6">
        <f>VLOOKUP($A11,'Roll Forward Calculation'!$B:$BS,P$1,FALSE)</f>
        <v>0</v>
      </c>
      <c r="Q11" s="6"/>
      <c r="R11" s="6">
        <f>VLOOKUP($A11,'Roll Forward Calculation'!$B:$BS,R$1,FALSE)</f>
        <v>1.9100000000000001</v>
      </c>
      <c r="S11" s="6"/>
      <c r="T11" s="6">
        <f>VLOOKUP($A11,'Roll Forward Calculation'!$B:$BS,T$1,FALSE)</f>
        <v>393.49999999999977</v>
      </c>
      <c r="U11" s="6"/>
      <c r="V11" s="6">
        <f>VLOOKUP($A11,'Roll Forward Calculation'!$B:$BS,V$1,FALSE)</f>
        <v>0</v>
      </c>
      <c r="W11" s="6"/>
      <c r="X11" s="6">
        <f>VLOOKUP($A11,'Roll Forward Calculation'!$B:$BS,X$1,FALSE)</f>
        <v>0</v>
      </c>
      <c r="Y11" s="6"/>
      <c r="Z11" s="6">
        <f>VLOOKUP($A11,'Roll Forward Calculation'!$B:$BS,Z$1,FALSE)</f>
        <v>1512.6399999999999</v>
      </c>
      <c r="AA11" s="6"/>
      <c r="AB11" s="6">
        <f>VLOOKUP($A11,'Roll Forward Calculation'!$B:$BS,AB$1,FALSE)</f>
        <v>1182.78</v>
      </c>
      <c r="AC11" s="6"/>
      <c r="AD11" s="6">
        <f>VLOOKUP($A11,'Roll Forward Calculation'!$B:$BS,AD$1,FALSE)</f>
        <v>0</v>
      </c>
      <c r="AF11" s="6">
        <f>VLOOKUP($A11,'Roll Forward Calculation'!$B:$BS,AF$1,FALSE)</f>
        <v>4.21</v>
      </c>
      <c r="AH11" s="6">
        <f>VLOOKUP($A11,'Roll Forward Calculation'!$B:$BS,AH$1,FALSE)</f>
        <v>61.25</v>
      </c>
      <c r="AJ11" s="6">
        <f t="shared" si="0"/>
        <v>2288.1</v>
      </c>
    </row>
    <row r="12" spans="1:36" x14ac:dyDescent="0.2">
      <c r="A12" s="31" t="s">
        <v>30</v>
      </c>
      <c r="B12" s="6">
        <f>VLOOKUP($A12,'Roll Forward Calculation'!$B:$BS,B$1,FALSE)</f>
        <v>0</v>
      </c>
      <c r="C12" s="6"/>
      <c r="D12" s="6">
        <f>VLOOKUP($A12,'Roll Forward Calculation'!$B:$BS,D$1,FALSE)</f>
        <v>213.38</v>
      </c>
      <c r="E12" s="6"/>
      <c r="F12" s="6">
        <f>VLOOKUP($A12,'Roll Forward Calculation'!$B:$BS,F$1,FALSE)</f>
        <v>0</v>
      </c>
      <c r="G12" s="6"/>
      <c r="H12" s="6">
        <f>VLOOKUP($A12,'Roll Forward Calculation'!$B:$BS,H$1,FALSE)</f>
        <v>0</v>
      </c>
      <c r="I12" s="6"/>
      <c r="J12" s="6">
        <f>VLOOKUP($A12,'Roll Forward Calculation'!$B:$BS,J$1,FALSE)</f>
        <v>0</v>
      </c>
      <c r="K12" s="6"/>
      <c r="L12" s="6">
        <f>VLOOKUP($A12,'Roll Forward Calculation'!$B:$BS,L$1,FALSE)</f>
        <v>13407.42</v>
      </c>
      <c r="M12" s="6"/>
      <c r="N12" s="6">
        <f>VLOOKUP($A12,'Roll Forward Calculation'!$B:$BS,N$1,FALSE)</f>
        <v>-165.86999999999989</v>
      </c>
      <c r="O12" s="6"/>
      <c r="P12" s="6">
        <f>VLOOKUP($A12,'Roll Forward Calculation'!$B:$BS,P$1,FALSE)</f>
        <v>0</v>
      </c>
      <c r="Q12" s="6"/>
      <c r="R12" s="6">
        <f>VLOOKUP($A12,'Roll Forward Calculation'!$B:$BS,R$1,FALSE)</f>
        <v>0</v>
      </c>
      <c r="S12" s="6"/>
      <c r="T12" s="6">
        <f>VLOOKUP($A12,'Roll Forward Calculation'!$B:$BS,T$1,FALSE)</f>
        <v>448.24</v>
      </c>
      <c r="U12" s="6"/>
      <c r="V12" s="6">
        <f>VLOOKUP($A12,'Roll Forward Calculation'!$B:$BS,V$1,FALSE)</f>
        <v>0</v>
      </c>
      <c r="W12" s="6"/>
      <c r="X12" s="6">
        <f>VLOOKUP($A12,'Roll Forward Calculation'!$B:$BS,X$1,FALSE)</f>
        <v>0</v>
      </c>
      <c r="Y12" s="6"/>
      <c r="Z12" s="6">
        <f>VLOOKUP($A12,'Roll Forward Calculation'!$B:$BS,Z$1,FALSE)</f>
        <v>477.73</v>
      </c>
      <c r="AA12" s="6"/>
      <c r="AB12" s="6">
        <f>VLOOKUP($A12,'Roll Forward Calculation'!$B:$BS,AB$1,FALSE)</f>
        <v>-17292.87</v>
      </c>
      <c r="AC12" s="6"/>
      <c r="AD12" s="6">
        <f>VLOOKUP($A12,'Roll Forward Calculation'!$B:$BS,AD$1,FALSE)</f>
        <v>0</v>
      </c>
      <c r="AF12" s="6">
        <f>VLOOKUP($A12,'Roll Forward Calculation'!$B:$BS,AF$1,FALSE)</f>
        <v>0</v>
      </c>
      <c r="AH12" s="6">
        <f>VLOOKUP($A12,'Roll Forward Calculation'!$B:$BS,AH$1,FALSE)</f>
        <v>40.32000000000005</v>
      </c>
      <c r="AJ12" s="6">
        <f t="shared" si="0"/>
        <v>-2871.6499999999992</v>
      </c>
    </row>
    <row r="13" spans="1:36" x14ac:dyDescent="0.2">
      <c r="A13" s="31" t="s">
        <v>31</v>
      </c>
      <c r="B13" s="6">
        <f>VLOOKUP($A13,'Roll Forward Calculation'!$B:$BS,B$1,FALSE)</f>
        <v>0</v>
      </c>
      <c r="C13" s="6"/>
      <c r="D13" s="6">
        <f>VLOOKUP($A13,'Roll Forward Calculation'!$B:$BS,D$1,FALSE)</f>
        <v>218.98999999999995</v>
      </c>
      <c r="E13" s="6"/>
      <c r="F13" s="6">
        <f>VLOOKUP($A13,'Roll Forward Calculation'!$B:$BS,F$1,FALSE)</f>
        <v>0</v>
      </c>
      <c r="G13" s="6"/>
      <c r="H13" s="6">
        <f>VLOOKUP($A13,'Roll Forward Calculation'!$B:$BS,H$1,FALSE)</f>
        <v>0</v>
      </c>
      <c r="I13" s="6"/>
      <c r="J13" s="6">
        <f>VLOOKUP($A13,'Roll Forward Calculation'!$B:$BS,J$1,FALSE)</f>
        <v>0</v>
      </c>
      <c r="K13" s="6"/>
      <c r="L13" s="6">
        <f>VLOOKUP($A13,'Roll Forward Calculation'!$B:$BS,L$1,FALSE)</f>
        <v>4469.12</v>
      </c>
      <c r="M13" s="6"/>
      <c r="N13" s="6">
        <f>VLOOKUP($A13,'Roll Forward Calculation'!$B:$BS,N$1,FALSE)</f>
        <v>-2899.2799999999988</v>
      </c>
      <c r="O13" s="6"/>
      <c r="P13" s="6">
        <f>VLOOKUP($A13,'Roll Forward Calculation'!$B:$BS,P$1,FALSE)</f>
        <v>0</v>
      </c>
      <c r="Q13" s="6"/>
      <c r="R13" s="6">
        <f>VLOOKUP($A13,'Roll Forward Calculation'!$B:$BS,R$1,FALSE)</f>
        <v>0</v>
      </c>
      <c r="S13" s="6"/>
      <c r="T13" s="6">
        <f>VLOOKUP($A13,'Roll Forward Calculation'!$B:$BS,T$1,FALSE)</f>
        <v>2088.5599999999977</v>
      </c>
      <c r="U13" s="6"/>
      <c r="V13" s="6">
        <f>VLOOKUP($A13,'Roll Forward Calculation'!$B:$BS,V$1,FALSE)</f>
        <v>92519.65</v>
      </c>
      <c r="W13" s="6"/>
      <c r="X13" s="6">
        <f>VLOOKUP($A13,'Roll Forward Calculation'!$B:$BS,X$1,FALSE)</f>
        <v>0</v>
      </c>
      <c r="Y13" s="6"/>
      <c r="Z13" s="6">
        <f>VLOOKUP($A13,'Roll Forward Calculation'!$B:$BS,Z$1,FALSE)</f>
        <v>-2817.6499999999942</v>
      </c>
      <c r="AA13" s="6"/>
      <c r="AB13" s="6">
        <f>VLOOKUP($A13,'Roll Forward Calculation'!$B:$BS,AB$1,FALSE)</f>
        <v>-306.96999999999997</v>
      </c>
      <c r="AC13" s="6"/>
      <c r="AD13" s="6">
        <f>VLOOKUP($A13,'Roll Forward Calculation'!$B:$BS,AD$1,FALSE)</f>
        <v>0</v>
      </c>
      <c r="AF13" s="6">
        <f>VLOOKUP($A13,'Roll Forward Calculation'!$B:$BS,AF$1,FALSE)</f>
        <v>0</v>
      </c>
      <c r="AH13" s="6">
        <f>VLOOKUP($A13,'Roll Forward Calculation'!$B:$BS,AH$1,FALSE)</f>
        <v>-956.93000000000029</v>
      </c>
      <c r="AJ13" s="6">
        <f t="shared" si="0"/>
        <v>92315.489999999991</v>
      </c>
    </row>
    <row r="14" spans="1:36" x14ac:dyDescent="0.2">
      <c r="A14" s="31" t="s">
        <v>32</v>
      </c>
      <c r="B14" s="6">
        <f>VLOOKUP($A14,'Roll Forward Calculation'!$B:$BS,B$1,FALSE)</f>
        <v>0</v>
      </c>
      <c r="C14" s="6"/>
      <c r="D14" s="6">
        <f>VLOOKUP($A14,'Roll Forward Calculation'!$B:$BS,D$1,FALSE)</f>
        <v>218.90999999999997</v>
      </c>
      <c r="E14" s="6"/>
      <c r="F14" s="6">
        <f>VLOOKUP($A14,'Roll Forward Calculation'!$B:$BS,F$1,FALSE)</f>
        <v>0</v>
      </c>
      <c r="G14" s="6"/>
      <c r="H14" s="6">
        <f>VLOOKUP($A14,'Roll Forward Calculation'!$B:$BS,H$1,FALSE)</f>
        <v>0</v>
      </c>
      <c r="I14" s="6"/>
      <c r="J14" s="6">
        <f>VLOOKUP($A14,'Roll Forward Calculation'!$B:$BS,J$1,FALSE)</f>
        <v>0</v>
      </c>
      <c r="K14" s="6"/>
      <c r="L14" s="6">
        <f>VLOOKUP($A14,'Roll Forward Calculation'!$B:$BS,L$1,FALSE)</f>
        <v>71.320000000001528</v>
      </c>
      <c r="M14" s="6"/>
      <c r="N14" s="6">
        <f>VLOOKUP($A14,'Roll Forward Calculation'!$B:$BS,N$1,FALSE)</f>
        <v>-1238.3499999999999</v>
      </c>
      <c r="O14" s="6"/>
      <c r="P14" s="6">
        <f>VLOOKUP($A14,'Roll Forward Calculation'!$B:$BS,P$1,FALSE)</f>
        <v>0</v>
      </c>
      <c r="Q14" s="6"/>
      <c r="R14" s="6">
        <f>VLOOKUP($A14,'Roll Forward Calculation'!$B:$BS,R$1,FALSE)</f>
        <v>0</v>
      </c>
      <c r="S14" s="6"/>
      <c r="T14" s="6">
        <f>VLOOKUP($A14,'Roll Forward Calculation'!$B:$BS,T$1,FALSE)</f>
        <v>657.40999999999985</v>
      </c>
      <c r="U14" s="6"/>
      <c r="V14" s="6">
        <f>VLOOKUP($A14,'Roll Forward Calculation'!$B:$BS,V$1,FALSE)</f>
        <v>-408.6899999999996</v>
      </c>
      <c r="W14" s="6"/>
      <c r="X14" s="6">
        <f>VLOOKUP($A14,'Roll Forward Calculation'!$B:$BS,X$1,FALSE)</f>
        <v>0</v>
      </c>
      <c r="Y14" s="6"/>
      <c r="Z14" s="6">
        <f>VLOOKUP($A14,'Roll Forward Calculation'!$B:$BS,Z$1,FALSE)</f>
        <v>974.14000000000033</v>
      </c>
      <c r="AA14" s="6"/>
      <c r="AB14" s="6">
        <f>VLOOKUP($A14,'Roll Forward Calculation'!$B:$BS,AB$1,FALSE)</f>
        <v>3871.6999999999989</v>
      </c>
      <c r="AC14" s="6"/>
      <c r="AD14" s="6">
        <f>VLOOKUP($A14,'Roll Forward Calculation'!$B:$BS,AD$1,FALSE)</f>
        <v>0</v>
      </c>
      <c r="AF14" s="6">
        <f>VLOOKUP($A14,'Roll Forward Calculation'!$B:$BS,AF$1,FALSE)</f>
        <v>0</v>
      </c>
      <c r="AH14" s="6">
        <f>VLOOKUP($A14,'Roll Forward Calculation'!$B:$BS,AH$1,FALSE)</f>
        <v>72.789999999999964</v>
      </c>
      <c r="AJ14" s="6">
        <f t="shared" si="0"/>
        <v>4219.2300000000014</v>
      </c>
    </row>
    <row r="15" spans="1:36" x14ac:dyDescent="0.2">
      <c r="A15" s="31" t="s">
        <v>33</v>
      </c>
      <c r="B15" s="6">
        <f>VLOOKUP($A15,'Roll Forward Calculation'!$B:$BS,B$1,FALSE)</f>
        <v>0</v>
      </c>
      <c r="C15" s="6"/>
      <c r="D15" s="6">
        <f>VLOOKUP($A15,'Roll Forward Calculation'!$B:$BS,D$1,FALSE)</f>
        <v>1071.04</v>
      </c>
      <c r="E15" s="6"/>
      <c r="F15" s="6">
        <f>VLOOKUP($A15,'Roll Forward Calculation'!$B:$BS,F$1,FALSE)</f>
        <v>0</v>
      </c>
      <c r="G15" s="6"/>
      <c r="H15" s="6">
        <f>VLOOKUP($A15,'Roll Forward Calculation'!$B:$BS,H$1,FALSE)</f>
        <v>0</v>
      </c>
      <c r="I15" s="6"/>
      <c r="J15" s="6">
        <f>VLOOKUP($A15,'Roll Forward Calculation'!$B:$BS,J$1,FALSE)</f>
        <v>0</v>
      </c>
      <c r="K15" s="6"/>
      <c r="L15" s="6">
        <f>VLOOKUP($A15,'Roll Forward Calculation'!$B:$BS,L$1,FALSE)</f>
        <v>4576.119999999999</v>
      </c>
      <c r="M15" s="6"/>
      <c r="N15" s="6">
        <f>VLOOKUP($A15,'Roll Forward Calculation'!$B:$BS,N$1,FALSE)</f>
        <v>4921.3499999999985</v>
      </c>
      <c r="O15" s="6"/>
      <c r="P15" s="6">
        <f>VLOOKUP($A15,'Roll Forward Calculation'!$B:$BS,P$1,FALSE)</f>
        <v>0</v>
      </c>
      <c r="Q15" s="6"/>
      <c r="R15" s="6">
        <f>VLOOKUP($A15,'Roll Forward Calculation'!$B:$BS,R$1,FALSE)</f>
        <v>0</v>
      </c>
      <c r="S15" s="6"/>
      <c r="T15" s="6">
        <f>VLOOKUP($A15,'Roll Forward Calculation'!$B:$BS,T$1,FALSE)</f>
        <v>22617.549999999996</v>
      </c>
      <c r="U15" s="6"/>
      <c r="V15" s="6">
        <f>VLOOKUP($A15,'Roll Forward Calculation'!$B:$BS,V$1,FALSE)</f>
        <v>-50460.909999999989</v>
      </c>
      <c r="W15" s="6"/>
      <c r="X15" s="6">
        <f>VLOOKUP($A15,'Roll Forward Calculation'!$B:$BS,X$1,FALSE)</f>
        <v>0</v>
      </c>
      <c r="Y15" s="6"/>
      <c r="Z15" s="6">
        <f>VLOOKUP($A15,'Roll Forward Calculation'!$B:$BS,Z$1,FALSE)</f>
        <v>9669.4400000000023</v>
      </c>
      <c r="AA15" s="6"/>
      <c r="AB15" s="6">
        <f>VLOOKUP($A15,'Roll Forward Calculation'!$B:$BS,AB$1,FALSE)</f>
        <v>11565</v>
      </c>
      <c r="AC15" s="6"/>
      <c r="AD15" s="6">
        <f>VLOOKUP($A15,'Roll Forward Calculation'!$B:$BS,AD$1,FALSE)</f>
        <v>0</v>
      </c>
      <c r="AF15" s="6">
        <f>VLOOKUP($A15,'Roll Forward Calculation'!$B:$BS,AF$1,FALSE)</f>
        <v>0</v>
      </c>
      <c r="AH15" s="6">
        <f>VLOOKUP($A15,'Roll Forward Calculation'!$B:$BS,AH$1,FALSE)</f>
        <v>-3626.6599999999962</v>
      </c>
      <c r="AJ15" s="6">
        <f t="shared" si="0"/>
        <v>332.93000000001484</v>
      </c>
    </row>
    <row r="16" spans="1:36" x14ac:dyDescent="0.2">
      <c r="A16" s="31" t="s">
        <v>34</v>
      </c>
      <c r="B16" s="6">
        <f>VLOOKUP($A16,'Roll Forward Calculation'!$B:$BS,B$1,FALSE)</f>
        <v>0</v>
      </c>
      <c r="C16" s="6"/>
      <c r="D16" s="6">
        <f>VLOOKUP($A16,'Roll Forward Calculation'!$B:$BS,D$1,FALSE)</f>
        <v>380.40999999999997</v>
      </c>
      <c r="E16" s="6"/>
      <c r="F16" s="6">
        <f>VLOOKUP($A16,'Roll Forward Calculation'!$B:$BS,F$1,FALSE)</f>
        <v>0</v>
      </c>
      <c r="G16" s="6"/>
      <c r="H16" s="6">
        <f>VLOOKUP($A16,'Roll Forward Calculation'!$B:$BS,H$1,FALSE)</f>
        <v>0</v>
      </c>
      <c r="I16" s="6"/>
      <c r="J16" s="6">
        <f>VLOOKUP($A16,'Roll Forward Calculation'!$B:$BS,J$1,FALSE)</f>
        <v>0</v>
      </c>
      <c r="K16" s="6"/>
      <c r="L16" s="6">
        <f>VLOOKUP($A16,'Roll Forward Calculation'!$B:$BS,L$1,FALSE)</f>
        <v>0</v>
      </c>
      <c r="M16" s="6"/>
      <c r="N16" s="6">
        <f>VLOOKUP($A16,'Roll Forward Calculation'!$B:$BS,N$1,FALSE)</f>
        <v>-1475.8400000000001</v>
      </c>
      <c r="O16" s="6"/>
      <c r="P16" s="6">
        <f>VLOOKUP($A16,'Roll Forward Calculation'!$B:$BS,P$1,FALSE)</f>
        <v>0</v>
      </c>
      <c r="Q16" s="6"/>
      <c r="R16" s="6">
        <f>VLOOKUP($A16,'Roll Forward Calculation'!$B:$BS,R$1,FALSE)</f>
        <v>0</v>
      </c>
      <c r="S16" s="6"/>
      <c r="T16" s="6">
        <f>VLOOKUP($A16,'Roll Forward Calculation'!$B:$BS,T$1,FALSE)</f>
        <v>951.18000000000029</v>
      </c>
      <c r="U16" s="6"/>
      <c r="V16" s="6">
        <f>VLOOKUP($A16,'Roll Forward Calculation'!$B:$BS,V$1,FALSE)</f>
        <v>-408.6899999999996</v>
      </c>
      <c r="W16" s="6"/>
      <c r="X16" s="6">
        <f>VLOOKUP($A16,'Roll Forward Calculation'!$B:$BS,X$1,FALSE)</f>
        <v>0</v>
      </c>
      <c r="Y16" s="6"/>
      <c r="Z16" s="6">
        <f>VLOOKUP($A16,'Roll Forward Calculation'!$B:$BS,Z$1,FALSE)</f>
        <v>228.63000000000011</v>
      </c>
      <c r="AA16" s="6"/>
      <c r="AB16" s="6">
        <f>VLOOKUP($A16,'Roll Forward Calculation'!$B:$BS,AB$1,FALSE)</f>
        <v>7466.4199999999983</v>
      </c>
      <c r="AC16" s="6"/>
      <c r="AD16" s="6">
        <f>VLOOKUP($A16,'Roll Forward Calculation'!$B:$BS,AD$1,FALSE)</f>
        <v>0</v>
      </c>
      <c r="AF16" s="6">
        <f>VLOOKUP($A16,'Roll Forward Calculation'!$B:$BS,AF$1,FALSE)</f>
        <v>0</v>
      </c>
      <c r="AH16" s="6">
        <f>VLOOKUP($A16,'Roll Forward Calculation'!$B:$BS,AH$1,FALSE)</f>
        <v>1648.1400000000003</v>
      </c>
      <c r="AJ16" s="6">
        <f t="shared" si="0"/>
        <v>8790.25</v>
      </c>
    </row>
    <row r="17" spans="1:36" x14ac:dyDescent="0.2">
      <c r="A17" s="31" t="s">
        <v>35</v>
      </c>
      <c r="B17" s="6">
        <f>VLOOKUP($A17,'Roll Forward Calculation'!$B:$BS,B$1,FALSE)</f>
        <v>0</v>
      </c>
      <c r="C17" s="6"/>
      <c r="D17" s="6">
        <f>VLOOKUP($A17,'Roll Forward Calculation'!$B:$BS,D$1,FALSE)</f>
        <v>800.32999999999993</v>
      </c>
      <c r="E17" s="6"/>
      <c r="F17" s="6">
        <f>VLOOKUP($A17,'Roll Forward Calculation'!$B:$BS,F$1,FALSE)</f>
        <v>0</v>
      </c>
      <c r="G17" s="6"/>
      <c r="H17" s="6">
        <f>VLOOKUP($A17,'Roll Forward Calculation'!$B:$BS,H$1,FALSE)</f>
        <v>0</v>
      </c>
      <c r="I17" s="6"/>
      <c r="J17" s="6">
        <f>VLOOKUP($A17,'Roll Forward Calculation'!$B:$BS,J$1,FALSE)</f>
        <v>0</v>
      </c>
      <c r="K17" s="6"/>
      <c r="L17" s="6">
        <f>VLOOKUP($A17,'Roll Forward Calculation'!$B:$BS,L$1,FALSE)</f>
        <v>106.92000000000007</v>
      </c>
      <c r="M17" s="6"/>
      <c r="N17" s="6">
        <f>VLOOKUP($A17,'Roll Forward Calculation'!$B:$BS,N$1,FALSE)</f>
        <v>-6453.8499999999985</v>
      </c>
      <c r="O17" s="6"/>
      <c r="P17" s="6">
        <f>VLOOKUP($A17,'Roll Forward Calculation'!$B:$BS,P$1,FALSE)</f>
        <v>0</v>
      </c>
      <c r="Q17" s="6"/>
      <c r="R17" s="6">
        <f>VLOOKUP($A17,'Roll Forward Calculation'!$B:$BS,R$1,FALSE)</f>
        <v>0</v>
      </c>
      <c r="S17" s="6"/>
      <c r="T17" s="6">
        <f>VLOOKUP($A17,'Roll Forward Calculation'!$B:$BS,T$1,FALSE)</f>
        <v>6304.4099999999962</v>
      </c>
      <c r="U17" s="6"/>
      <c r="V17" s="6">
        <f>VLOOKUP($A17,'Roll Forward Calculation'!$B:$BS,V$1,FALSE)</f>
        <v>-78451.88</v>
      </c>
      <c r="W17" s="6"/>
      <c r="X17" s="6">
        <f>VLOOKUP($A17,'Roll Forward Calculation'!$B:$BS,X$1,FALSE)</f>
        <v>0</v>
      </c>
      <c r="Y17" s="6"/>
      <c r="Z17" s="6">
        <f>VLOOKUP($A17,'Roll Forward Calculation'!$B:$BS,Z$1,FALSE)</f>
        <v>-752.36000000000058</v>
      </c>
      <c r="AA17" s="6"/>
      <c r="AB17" s="6">
        <f>VLOOKUP($A17,'Roll Forward Calculation'!$B:$BS,AB$1,FALSE)</f>
        <v>2594.61</v>
      </c>
      <c r="AC17" s="6"/>
      <c r="AD17" s="6">
        <f>VLOOKUP($A17,'Roll Forward Calculation'!$B:$BS,AD$1,FALSE)</f>
        <v>0</v>
      </c>
      <c r="AF17" s="6">
        <f>VLOOKUP($A17,'Roll Forward Calculation'!$B:$BS,AF$1,FALSE)</f>
        <v>0</v>
      </c>
      <c r="AH17" s="6">
        <f>VLOOKUP($A17,'Roll Forward Calculation'!$B:$BS,AH$1,FALSE)</f>
        <v>-2747.8100000000013</v>
      </c>
      <c r="AJ17" s="6">
        <f t="shared" si="0"/>
        <v>-78599.63</v>
      </c>
    </row>
    <row r="18" spans="1:36" x14ac:dyDescent="0.2">
      <c r="A18" s="31" t="s">
        <v>36</v>
      </c>
      <c r="B18" s="6">
        <f>VLOOKUP($A18,'Roll Forward Calculation'!$B:$BS,B$1,FALSE)</f>
        <v>0</v>
      </c>
      <c r="C18" s="6"/>
      <c r="D18" s="6">
        <f>VLOOKUP($A18,'Roll Forward Calculation'!$B:$BS,D$1,FALSE)</f>
        <v>269.97000000000003</v>
      </c>
      <c r="E18" s="6"/>
      <c r="F18" s="6">
        <f>VLOOKUP($A18,'Roll Forward Calculation'!$B:$BS,F$1,FALSE)</f>
        <v>0</v>
      </c>
      <c r="G18" s="6"/>
      <c r="H18" s="6">
        <f>VLOOKUP($A18,'Roll Forward Calculation'!$B:$BS,H$1,FALSE)</f>
        <v>0</v>
      </c>
      <c r="I18" s="6"/>
      <c r="J18" s="6">
        <f>VLOOKUP($A18,'Roll Forward Calculation'!$B:$BS,J$1,FALSE)</f>
        <v>0</v>
      </c>
      <c r="K18" s="6"/>
      <c r="L18" s="6">
        <f>VLOOKUP($A18,'Roll Forward Calculation'!$B:$BS,L$1,FALSE)</f>
        <v>-6497.9800000000005</v>
      </c>
      <c r="M18" s="6"/>
      <c r="N18" s="6">
        <f>VLOOKUP($A18,'Roll Forward Calculation'!$B:$BS,N$1,FALSE)</f>
        <v>-3298.6399999999994</v>
      </c>
      <c r="O18" s="6"/>
      <c r="P18" s="6">
        <f>VLOOKUP($A18,'Roll Forward Calculation'!$B:$BS,P$1,FALSE)</f>
        <v>0</v>
      </c>
      <c r="Q18" s="6"/>
      <c r="R18" s="6">
        <f>VLOOKUP($A18,'Roll Forward Calculation'!$B:$BS,R$1,FALSE)</f>
        <v>0</v>
      </c>
      <c r="S18" s="6"/>
      <c r="T18" s="6">
        <f>VLOOKUP($A18,'Roll Forward Calculation'!$B:$BS,T$1,FALSE)</f>
        <v>1285.5299999999988</v>
      </c>
      <c r="U18" s="6"/>
      <c r="V18" s="6">
        <f>VLOOKUP($A18,'Roll Forward Calculation'!$B:$BS,V$1,FALSE)</f>
        <v>-1226.0599999999977</v>
      </c>
      <c r="W18" s="6"/>
      <c r="X18" s="6">
        <f>VLOOKUP($A18,'Roll Forward Calculation'!$B:$BS,X$1,FALSE)</f>
        <v>0</v>
      </c>
      <c r="Y18" s="6"/>
      <c r="Z18" s="6">
        <f>VLOOKUP($A18,'Roll Forward Calculation'!$B:$BS,Z$1,FALSE)</f>
        <v>801.04999999999927</v>
      </c>
      <c r="AA18" s="6"/>
      <c r="AB18" s="6">
        <f>VLOOKUP($A18,'Roll Forward Calculation'!$B:$BS,AB$1,FALSE)</f>
        <v>2552.6999999999989</v>
      </c>
      <c r="AC18" s="6"/>
      <c r="AD18" s="6">
        <f>VLOOKUP($A18,'Roll Forward Calculation'!$B:$BS,AD$1,FALSE)</f>
        <v>0</v>
      </c>
      <c r="AF18" s="6">
        <f>VLOOKUP($A18,'Roll Forward Calculation'!$B:$BS,AF$1,FALSE)</f>
        <v>0</v>
      </c>
      <c r="AH18" s="6">
        <f>VLOOKUP($A18,'Roll Forward Calculation'!$B:$BS,AH$1,FALSE)</f>
        <v>-200.01999999999998</v>
      </c>
      <c r="AJ18" s="6">
        <f t="shared" si="0"/>
        <v>-6313.4500000000007</v>
      </c>
    </row>
    <row r="19" spans="1:36" x14ac:dyDescent="0.2">
      <c r="A19" s="31" t="s">
        <v>37</v>
      </c>
      <c r="B19" s="6">
        <f>VLOOKUP($A19,'Roll Forward Calculation'!$B:$BS,B$1,FALSE)</f>
        <v>0</v>
      </c>
      <c r="C19" s="6"/>
      <c r="D19" s="6">
        <f>VLOOKUP($A19,'Roll Forward Calculation'!$B:$BS,D$1,FALSE)</f>
        <v>128.32999999999993</v>
      </c>
      <c r="E19" s="6"/>
      <c r="F19" s="6">
        <f>VLOOKUP($A19,'Roll Forward Calculation'!$B:$BS,F$1,FALSE)</f>
        <v>0</v>
      </c>
      <c r="G19" s="6"/>
      <c r="H19" s="6">
        <f>VLOOKUP($A19,'Roll Forward Calculation'!$B:$BS,H$1,FALSE)</f>
        <v>0</v>
      </c>
      <c r="I19" s="6"/>
      <c r="J19" s="6">
        <f>VLOOKUP($A19,'Roll Forward Calculation'!$B:$BS,J$1,FALSE)</f>
        <v>0</v>
      </c>
      <c r="K19" s="6"/>
      <c r="L19" s="6">
        <f>VLOOKUP($A19,'Roll Forward Calculation'!$B:$BS,L$1,FALSE)</f>
        <v>9116.7099999999991</v>
      </c>
      <c r="M19" s="6"/>
      <c r="N19" s="6">
        <f>VLOOKUP($A19,'Roll Forward Calculation'!$B:$BS,N$1,FALSE)</f>
        <v>14385.390000000007</v>
      </c>
      <c r="O19" s="6"/>
      <c r="P19" s="6">
        <f>VLOOKUP($A19,'Roll Forward Calculation'!$B:$BS,P$1,FALSE)</f>
        <v>0</v>
      </c>
      <c r="Q19" s="6"/>
      <c r="R19" s="6">
        <f>VLOOKUP($A19,'Roll Forward Calculation'!$B:$BS,R$1,FALSE)</f>
        <v>0</v>
      </c>
      <c r="S19" s="6"/>
      <c r="T19" s="6">
        <f>VLOOKUP($A19,'Roll Forward Calculation'!$B:$BS,T$1,FALSE)</f>
        <v>53168.76999999999</v>
      </c>
      <c r="U19" s="6"/>
      <c r="V19" s="6">
        <f>VLOOKUP($A19,'Roll Forward Calculation'!$B:$BS,V$1,FALSE)</f>
        <v>-185404.21999999997</v>
      </c>
      <c r="W19" s="6"/>
      <c r="X19" s="6">
        <f>VLOOKUP($A19,'Roll Forward Calculation'!$B:$BS,X$1,FALSE)</f>
        <v>0</v>
      </c>
      <c r="Y19" s="6"/>
      <c r="Z19" s="6">
        <f>VLOOKUP($A19,'Roll Forward Calculation'!$B:$BS,Z$1,FALSE)</f>
        <v>47110.079999999958</v>
      </c>
      <c r="AA19" s="6"/>
      <c r="AB19" s="6">
        <f>VLOOKUP($A19,'Roll Forward Calculation'!$B:$BS,AB$1,FALSE)</f>
        <v>8492.48</v>
      </c>
      <c r="AC19" s="6"/>
      <c r="AD19" s="6">
        <f>VLOOKUP($A19,'Roll Forward Calculation'!$B:$BS,AD$1,FALSE)</f>
        <v>0</v>
      </c>
      <c r="AF19" s="6">
        <f>VLOOKUP($A19,'Roll Forward Calculation'!$B:$BS,AF$1,FALSE)</f>
        <v>0</v>
      </c>
      <c r="AH19" s="6">
        <f>VLOOKUP($A19,'Roll Forward Calculation'!$B:$BS,AH$1,FALSE)</f>
        <v>4720.070000000007</v>
      </c>
      <c r="AJ19" s="6">
        <f t="shared" si="0"/>
        <v>-48282.390000000014</v>
      </c>
    </row>
    <row r="20" spans="1:36" x14ac:dyDescent="0.2">
      <c r="A20" s="31" t="s">
        <v>201</v>
      </c>
      <c r="B20" s="6">
        <f>VLOOKUP($A20,'Roll Forward Calculation'!$B:$BS,B$1,FALSE)</f>
        <v>0</v>
      </c>
      <c r="C20" s="6"/>
      <c r="D20" s="6">
        <f>VLOOKUP($A20,'Roll Forward Calculation'!$B:$BS,D$1,FALSE)</f>
        <v>505.2800000000002</v>
      </c>
      <c r="E20" s="6"/>
      <c r="F20" s="6">
        <f>VLOOKUP($A20,'Roll Forward Calculation'!$B:$BS,F$1,FALSE)</f>
        <v>0</v>
      </c>
      <c r="G20" s="6"/>
      <c r="H20" s="6">
        <f>VLOOKUP($A20,'Roll Forward Calculation'!$B:$BS,H$1,FALSE)</f>
        <v>0</v>
      </c>
      <c r="I20" s="6"/>
      <c r="J20" s="6">
        <f>VLOOKUP($A20,'Roll Forward Calculation'!$B:$BS,J$1,FALSE)</f>
        <v>0</v>
      </c>
      <c r="K20" s="6"/>
      <c r="L20" s="6">
        <f>VLOOKUP($A20,'Roll Forward Calculation'!$B:$BS,L$1,FALSE)</f>
        <v>-19548.879999999997</v>
      </c>
      <c r="M20" s="6"/>
      <c r="N20" s="6">
        <f>VLOOKUP($A20,'Roll Forward Calculation'!$B:$BS,N$1,FALSE)</f>
        <v>-15669.830000000002</v>
      </c>
      <c r="O20" s="6"/>
      <c r="P20" s="6">
        <f>VLOOKUP($A20,'Roll Forward Calculation'!$B:$BS,P$1,FALSE)</f>
        <v>0</v>
      </c>
      <c r="Q20" s="6"/>
      <c r="R20" s="6">
        <f>VLOOKUP($A20,'Roll Forward Calculation'!$B:$BS,R$1,FALSE)</f>
        <v>0</v>
      </c>
      <c r="S20" s="6"/>
      <c r="T20" s="6">
        <f>VLOOKUP($A20,'Roll Forward Calculation'!$B:$BS,T$1,FALSE)</f>
        <v>-2791.7699999999968</v>
      </c>
      <c r="U20" s="6"/>
      <c r="V20" s="6">
        <f>VLOOKUP($A20,'Roll Forward Calculation'!$B:$BS,V$1,FALSE)</f>
        <v>-22479.890000000003</v>
      </c>
      <c r="W20" s="6"/>
      <c r="X20" s="6">
        <f>VLOOKUP($A20,'Roll Forward Calculation'!$B:$BS,X$1,FALSE)</f>
        <v>0</v>
      </c>
      <c r="Y20" s="6"/>
      <c r="Z20" s="6">
        <f>VLOOKUP($A20,'Roll Forward Calculation'!$B:$BS,Z$1,FALSE)</f>
        <v>-8914.93</v>
      </c>
      <c r="AA20" s="6"/>
      <c r="AB20" s="6">
        <f>VLOOKUP($A20,'Roll Forward Calculation'!$B:$BS,AB$1,FALSE)</f>
        <v>60294.709999999992</v>
      </c>
      <c r="AC20" s="6"/>
      <c r="AD20" s="6">
        <f>VLOOKUP($A20,'Roll Forward Calculation'!$B:$BS,AD$1,FALSE)</f>
        <v>0</v>
      </c>
      <c r="AF20" s="6">
        <f>VLOOKUP($A20,'Roll Forward Calculation'!$B:$BS,AF$1,FALSE)</f>
        <v>0</v>
      </c>
      <c r="AH20" s="6">
        <f>VLOOKUP($A20,'Roll Forward Calculation'!$B:$BS,AH$1,FALSE)</f>
        <v>-4088.6699999999983</v>
      </c>
      <c r="AJ20" s="6">
        <f t="shared" si="0"/>
        <v>-12693.979999999996</v>
      </c>
    </row>
    <row r="21" spans="1:36" x14ac:dyDescent="0.2">
      <c r="A21" s="31" t="s">
        <v>38</v>
      </c>
      <c r="B21" s="6">
        <f>VLOOKUP($A21,'Roll Forward Calculation'!$B:$BS,B$1,FALSE)</f>
        <v>9081.2400000000052</v>
      </c>
      <c r="C21" s="6"/>
      <c r="D21" s="6">
        <f>VLOOKUP($A21,'Roll Forward Calculation'!$B:$BS,D$1,FALSE)</f>
        <v>251.03000000000003</v>
      </c>
      <c r="E21" s="6"/>
      <c r="F21" s="6">
        <f>VLOOKUP($A21,'Roll Forward Calculation'!$B:$BS,F$1,FALSE)</f>
        <v>0</v>
      </c>
      <c r="G21" s="6"/>
      <c r="H21" s="6">
        <f>VLOOKUP($A21,'Roll Forward Calculation'!$B:$BS,H$1,FALSE)</f>
        <v>0</v>
      </c>
      <c r="I21" s="6"/>
      <c r="J21" s="6">
        <f>VLOOKUP($A21,'Roll Forward Calculation'!$B:$BS,J$1,FALSE)</f>
        <v>0</v>
      </c>
      <c r="K21" s="6"/>
      <c r="L21" s="6">
        <f>VLOOKUP($A21,'Roll Forward Calculation'!$B:$BS,L$1,FALSE)</f>
        <v>-9842.6700000000019</v>
      </c>
      <c r="M21" s="6"/>
      <c r="N21" s="6">
        <f>VLOOKUP($A21,'Roll Forward Calculation'!$B:$BS,N$1,FALSE)</f>
        <v>-1674.3399999999997</v>
      </c>
      <c r="O21" s="6"/>
      <c r="P21" s="6">
        <f>VLOOKUP($A21,'Roll Forward Calculation'!$B:$BS,P$1,FALSE)</f>
        <v>0</v>
      </c>
      <c r="Q21" s="6"/>
      <c r="R21" s="6">
        <f>VLOOKUP($A21,'Roll Forward Calculation'!$B:$BS,R$1,FALSE)</f>
        <v>28.78</v>
      </c>
      <c r="S21" s="6"/>
      <c r="T21" s="6">
        <f>VLOOKUP($A21,'Roll Forward Calculation'!$B:$BS,T$1,FALSE)</f>
        <v>844.5</v>
      </c>
      <c r="U21" s="6"/>
      <c r="V21" s="6">
        <f>VLOOKUP($A21,'Roll Forward Calculation'!$B:$BS,V$1,FALSE)</f>
        <v>166596.57</v>
      </c>
      <c r="W21" s="6"/>
      <c r="X21" s="6">
        <f>VLOOKUP($A21,'Roll Forward Calculation'!$B:$BS,X$1,FALSE)</f>
        <v>0</v>
      </c>
      <c r="Y21" s="6"/>
      <c r="Z21" s="6">
        <f>VLOOKUP($A21,'Roll Forward Calculation'!$B:$BS,Z$1,FALSE)</f>
        <v>5103.8000000000011</v>
      </c>
      <c r="AA21" s="6"/>
      <c r="AB21" s="6">
        <f>VLOOKUP($A21,'Roll Forward Calculation'!$B:$BS,AB$1,FALSE)</f>
        <v>-4382.5999999999985</v>
      </c>
      <c r="AC21" s="6"/>
      <c r="AD21" s="6">
        <f>VLOOKUP($A21,'Roll Forward Calculation'!$B:$BS,AD$1,FALSE)</f>
        <v>5218.6000000000058</v>
      </c>
      <c r="AF21" s="6">
        <f>VLOOKUP($A21,'Roll Forward Calculation'!$B:$BS,AF$1,FALSE)</f>
        <v>336.46000000000004</v>
      </c>
      <c r="AH21" s="6">
        <f>VLOOKUP($A21,'Roll Forward Calculation'!$B:$BS,AH$1,FALSE)</f>
        <v>-22.369999999999891</v>
      </c>
      <c r="AJ21" s="6">
        <f t="shared" si="0"/>
        <v>171539</v>
      </c>
    </row>
    <row r="22" spans="1:36" x14ac:dyDescent="0.2">
      <c r="A22" s="31" t="s">
        <v>39</v>
      </c>
      <c r="B22" s="6">
        <f>VLOOKUP($A22,'Roll Forward Calculation'!$B:$BS,B$1,FALSE)</f>
        <v>0</v>
      </c>
      <c r="C22" s="6"/>
      <c r="D22" s="6">
        <f>VLOOKUP($A22,'Roll Forward Calculation'!$B:$BS,D$1,FALSE)</f>
        <v>474.86000000000013</v>
      </c>
      <c r="E22" s="6"/>
      <c r="F22" s="6">
        <f>VLOOKUP($A22,'Roll Forward Calculation'!$B:$BS,F$1,FALSE)</f>
        <v>0</v>
      </c>
      <c r="G22" s="6"/>
      <c r="H22" s="6">
        <f>VLOOKUP($A22,'Roll Forward Calculation'!$B:$BS,H$1,FALSE)</f>
        <v>0</v>
      </c>
      <c r="I22" s="6"/>
      <c r="J22" s="6">
        <f>VLOOKUP($A22,'Roll Forward Calculation'!$B:$BS,J$1,FALSE)</f>
        <v>0</v>
      </c>
      <c r="K22" s="6"/>
      <c r="L22" s="6">
        <f>VLOOKUP($A22,'Roll Forward Calculation'!$B:$BS,L$1,FALSE)</f>
        <v>71.320000000001528</v>
      </c>
      <c r="M22" s="6"/>
      <c r="N22" s="6">
        <f>VLOOKUP($A22,'Roll Forward Calculation'!$B:$BS,N$1,FALSE)</f>
        <v>-4798.5300000000007</v>
      </c>
      <c r="O22" s="6"/>
      <c r="P22" s="6">
        <f>VLOOKUP($A22,'Roll Forward Calculation'!$B:$BS,P$1,FALSE)</f>
        <v>0</v>
      </c>
      <c r="Q22" s="6"/>
      <c r="R22" s="6">
        <f>VLOOKUP($A22,'Roll Forward Calculation'!$B:$BS,R$1,FALSE)</f>
        <v>0</v>
      </c>
      <c r="S22" s="6"/>
      <c r="T22" s="6">
        <f>VLOOKUP($A22,'Roll Forward Calculation'!$B:$BS,T$1,FALSE)</f>
        <v>3708.2599999999984</v>
      </c>
      <c r="U22" s="6"/>
      <c r="V22" s="6">
        <f>VLOOKUP($A22,'Roll Forward Calculation'!$B:$BS,V$1,FALSE)</f>
        <v>17797.979999999996</v>
      </c>
      <c r="W22" s="6"/>
      <c r="X22" s="6">
        <f>VLOOKUP($A22,'Roll Forward Calculation'!$B:$BS,X$1,FALSE)</f>
        <v>0</v>
      </c>
      <c r="Y22" s="6"/>
      <c r="Z22" s="6">
        <f>VLOOKUP($A22,'Roll Forward Calculation'!$B:$BS,Z$1,FALSE)</f>
        <v>5188.1199999999953</v>
      </c>
      <c r="AA22" s="6"/>
      <c r="AB22" s="6">
        <f>VLOOKUP($A22,'Roll Forward Calculation'!$B:$BS,AB$1,FALSE)</f>
        <v>979.66</v>
      </c>
      <c r="AC22" s="6"/>
      <c r="AD22" s="6">
        <f>VLOOKUP($A22,'Roll Forward Calculation'!$B:$BS,AD$1,FALSE)</f>
        <v>0</v>
      </c>
      <c r="AF22" s="6">
        <f>VLOOKUP($A22,'Roll Forward Calculation'!$B:$BS,AF$1,FALSE)</f>
        <v>0</v>
      </c>
      <c r="AH22" s="6">
        <f>VLOOKUP($A22,'Roll Forward Calculation'!$B:$BS,AH$1,FALSE)</f>
        <v>466.05999999999949</v>
      </c>
      <c r="AJ22" s="6">
        <f t="shared" si="0"/>
        <v>23887.729999999989</v>
      </c>
    </row>
    <row r="23" spans="1:36" x14ac:dyDescent="0.2">
      <c r="A23" s="31" t="s">
        <v>40</v>
      </c>
      <c r="B23" s="6">
        <f>VLOOKUP($A23,'Roll Forward Calculation'!$B:$BS,B$1,FALSE)</f>
        <v>0</v>
      </c>
      <c r="C23" s="6"/>
      <c r="D23" s="6">
        <f>VLOOKUP($A23,'Roll Forward Calculation'!$B:$BS,D$1,FALSE)</f>
        <v>2097.8499999999995</v>
      </c>
      <c r="E23" s="6"/>
      <c r="F23" s="6">
        <f>VLOOKUP($A23,'Roll Forward Calculation'!$B:$BS,F$1,FALSE)</f>
        <v>0</v>
      </c>
      <c r="G23" s="6"/>
      <c r="H23" s="6">
        <f>VLOOKUP($A23,'Roll Forward Calculation'!$B:$BS,H$1,FALSE)</f>
        <v>0</v>
      </c>
      <c r="I23" s="6"/>
      <c r="J23" s="6">
        <f>VLOOKUP($A23,'Roll Forward Calculation'!$B:$BS,J$1,FALSE)</f>
        <v>0</v>
      </c>
      <c r="K23" s="6"/>
      <c r="L23" s="6">
        <f>VLOOKUP($A23,'Roll Forward Calculation'!$B:$BS,L$1,FALSE)</f>
        <v>-4433.47</v>
      </c>
      <c r="M23" s="6"/>
      <c r="N23" s="6">
        <f>VLOOKUP($A23,'Roll Forward Calculation'!$B:$BS,N$1,FALSE)</f>
        <v>-82899.179999999993</v>
      </c>
      <c r="O23" s="6"/>
      <c r="P23" s="6">
        <f>VLOOKUP($A23,'Roll Forward Calculation'!$B:$BS,P$1,FALSE)</f>
        <v>0</v>
      </c>
      <c r="Q23" s="6"/>
      <c r="R23" s="6">
        <f>VLOOKUP($A23,'Roll Forward Calculation'!$B:$BS,R$1,FALSE)</f>
        <v>77.130000000000024</v>
      </c>
      <c r="S23" s="6"/>
      <c r="T23" s="6">
        <f>VLOOKUP($A23,'Roll Forward Calculation'!$B:$BS,T$1,FALSE)</f>
        <v>-63570.2</v>
      </c>
      <c r="U23" s="6"/>
      <c r="V23" s="6">
        <f>VLOOKUP($A23,'Roll Forward Calculation'!$B:$BS,V$1,FALSE)</f>
        <v>-2071.9699999999993</v>
      </c>
      <c r="W23" s="6"/>
      <c r="X23" s="6">
        <f>VLOOKUP($A23,'Roll Forward Calculation'!$B:$BS,X$1,FALSE)</f>
        <v>0</v>
      </c>
      <c r="Y23" s="6"/>
      <c r="Z23" s="6">
        <f>VLOOKUP($A23,'Roll Forward Calculation'!$B:$BS,Z$1,FALSE)</f>
        <v>7844.239999999998</v>
      </c>
      <c r="AA23" s="6"/>
      <c r="AB23" s="6">
        <f>VLOOKUP($A23,'Roll Forward Calculation'!$B:$BS,AB$1,FALSE)</f>
        <v>7925.65</v>
      </c>
      <c r="AC23" s="6"/>
      <c r="AD23" s="6">
        <f>VLOOKUP($A23,'Roll Forward Calculation'!$B:$BS,AD$1,FALSE)</f>
        <v>0</v>
      </c>
      <c r="AF23" s="6">
        <f>VLOOKUP($A23,'Roll Forward Calculation'!$B:$BS,AF$1,FALSE)</f>
        <v>18150.030000000002</v>
      </c>
      <c r="AH23" s="6">
        <f>VLOOKUP($A23,'Roll Forward Calculation'!$B:$BS,AH$1,FALSE)</f>
        <v>-4476.51</v>
      </c>
      <c r="AJ23" s="6">
        <f t="shared" si="0"/>
        <v>-121356.43000000001</v>
      </c>
    </row>
    <row r="24" spans="1:36" x14ac:dyDescent="0.2">
      <c r="A24" s="31" t="s">
        <v>41</v>
      </c>
      <c r="B24" s="6">
        <f>VLOOKUP($A24,'Roll Forward Calculation'!$B:$BS,B$1,FALSE)</f>
        <v>0</v>
      </c>
      <c r="C24" s="6"/>
      <c r="D24" s="6">
        <f>VLOOKUP($A24,'Roll Forward Calculation'!$B:$BS,D$1,FALSE)</f>
        <v>1631.0500000000002</v>
      </c>
      <c r="E24" s="6"/>
      <c r="F24" s="6">
        <f>VLOOKUP($A24,'Roll Forward Calculation'!$B:$BS,F$1,FALSE)</f>
        <v>0</v>
      </c>
      <c r="G24" s="6"/>
      <c r="H24" s="6">
        <f>VLOOKUP($A24,'Roll Forward Calculation'!$B:$BS,H$1,FALSE)</f>
        <v>0</v>
      </c>
      <c r="I24" s="6"/>
      <c r="J24" s="6">
        <f>VLOOKUP($A24,'Roll Forward Calculation'!$B:$BS,J$1,FALSE)</f>
        <v>0</v>
      </c>
      <c r="K24" s="6"/>
      <c r="L24" s="6">
        <f>VLOOKUP($A24,'Roll Forward Calculation'!$B:$BS,L$1,FALSE)</f>
        <v>-8831.380000000001</v>
      </c>
      <c r="M24" s="6"/>
      <c r="N24" s="6">
        <f>VLOOKUP($A24,'Roll Forward Calculation'!$B:$BS,N$1,FALSE)</f>
        <v>-6547.68</v>
      </c>
      <c r="O24" s="6"/>
      <c r="P24" s="6">
        <f>VLOOKUP($A24,'Roll Forward Calculation'!$B:$BS,P$1,FALSE)</f>
        <v>0</v>
      </c>
      <c r="Q24" s="6"/>
      <c r="R24" s="6">
        <f>VLOOKUP($A24,'Roll Forward Calculation'!$B:$BS,R$1,FALSE)</f>
        <v>84</v>
      </c>
      <c r="S24" s="6"/>
      <c r="T24" s="6">
        <f>VLOOKUP($A24,'Roll Forward Calculation'!$B:$BS,T$1,FALSE)</f>
        <v>3935.8299999999981</v>
      </c>
      <c r="U24" s="6"/>
      <c r="V24" s="6">
        <f>VLOOKUP($A24,'Roll Forward Calculation'!$B:$BS,V$1,FALSE)</f>
        <v>14480.77</v>
      </c>
      <c r="W24" s="6"/>
      <c r="X24" s="6">
        <f>VLOOKUP($A24,'Roll Forward Calculation'!$B:$BS,X$1,FALSE)</f>
        <v>0</v>
      </c>
      <c r="Y24" s="6"/>
      <c r="Z24" s="6">
        <f>VLOOKUP($A24,'Roll Forward Calculation'!$B:$BS,Z$1,FALSE)</f>
        <v>22014.959999999999</v>
      </c>
      <c r="AA24" s="6"/>
      <c r="AB24" s="6">
        <f>VLOOKUP($A24,'Roll Forward Calculation'!$B:$BS,AB$1,FALSE)</f>
        <v>1739.3600000000001</v>
      </c>
      <c r="AC24" s="6"/>
      <c r="AD24" s="6">
        <f>VLOOKUP($A24,'Roll Forward Calculation'!$B:$BS,AD$1,FALSE)</f>
        <v>0</v>
      </c>
      <c r="AF24" s="6">
        <f>VLOOKUP($A24,'Roll Forward Calculation'!$B:$BS,AF$1,FALSE)</f>
        <v>2597.9500000000003</v>
      </c>
      <c r="AH24" s="6">
        <f>VLOOKUP($A24,'Roll Forward Calculation'!$B:$BS,AH$1,FALSE)</f>
        <v>-155.38999999999942</v>
      </c>
      <c r="AJ24" s="6">
        <f t="shared" si="0"/>
        <v>30949.469999999998</v>
      </c>
    </row>
    <row r="25" spans="1:36" x14ac:dyDescent="0.2">
      <c r="A25" s="31" t="s">
        <v>42</v>
      </c>
      <c r="B25" s="6">
        <f>VLOOKUP($A25,'Roll Forward Calculation'!$B:$BS,B$1,FALSE)</f>
        <v>0</v>
      </c>
      <c r="C25" s="6"/>
      <c r="D25" s="6">
        <f>VLOOKUP($A25,'Roll Forward Calculation'!$B:$BS,D$1,FALSE)</f>
        <v>307.27</v>
      </c>
      <c r="E25" s="6"/>
      <c r="F25" s="6">
        <f>VLOOKUP($A25,'Roll Forward Calculation'!$B:$BS,F$1,FALSE)</f>
        <v>0</v>
      </c>
      <c r="G25" s="6"/>
      <c r="H25" s="6">
        <f>VLOOKUP($A25,'Roll Forward Calculation'!$B:$BS,H$1,FALSE)</f>
        <v>0</v>
      </c>
      <c r="I25" s="6"/>
      <c r="J25" s="6">
        <f>VLOOKUP($A25,'Roll Forward Calculation'!$B:$BS,J$1,FALSE)</f>
        <v>0</v>
      </c>
      <c r="K25" s="6"/>
      <c r="L25" s="6">
        <f>VLOOKUP($A25,'Roll Forward Calculation'!$B:$BS,L$1,FALSE)</f>
        <v>0</v>
      </c>
      <c r="M25" s="6"/>
      <c r="N25" s="6">
        <f>VLOOKUP($A25,'Roll Forward Calculation'!$B:$BS,N$1,FALSE)</f>
        <v>-1544.1600000000003</v>
      </c>
      <c r="O25" s="6"/>
      <c r="P25" s="6">
        <f>VLOOKUP($A25,'Roll Forward Calculation'!$B:$BS,P$1,FALSE)</f>
        <v>0</v>
      </c>
      <c r="Q25" s="6"/>
      <c r="R25" s="6">
        <f>VLOOKUP($A25,'Roll Forward Calculation'!$B:$BS,R$1,FALSE)</f>
        <v>12.879999999999995</v>
      </c>
      <c r="S25" s="6"/>
      <c r="T25" s="6">
        <f>VLOOKUP($A25,'Roll Forward Calculation'!$B:$BS,T$1,FALSE)</f>
        <v>604.11000000000058</v>
      </c>
      <c r="U25" s="6"/>
      <c r="V25" s="6">
        <f>VLOOKUP($A25,'Roll Forward Calculation'!$B:$BS,V$1,FALSE)</f>
        <v>-15478.91</v>
      </c>
      <c r="W25" s="6"/>
      <c r="X25" s="6">
        <f>VLOOKUP($A25,'Roll Forward Calculation'!$B:$BS,X$1,FALSE)</f>
        <v>0</v>
      </c>
      <c r="Y25" s="6"/>
      <c r="Z25" s="6">
        <f>VLOOKUP($A25,'Roll Forward Calculation'!$B:$BS,Z$1,FALSE)</f>
        <v>2679.079999999999</v>
      </c>
      <c r="AA25" s="6"/>
      <c r="AB25" s="6">
        <f>VLOOKUP($A25,'Roll Forward Calculation'!$B:$BS,AB$1,FALSE)</f>
        <v>4165.43</v>
      </c>
      <c r="AC25" s="6"/>
      <c r="AD25" s="6">
        <f>VLOOKUP($A25,'Roll Forward Calculation'!$B:$BS,AD$1,FALSE)</f>
        <v>0</v>
      </c>
      <c r="AF25" s="6">
        <f>VLOOKUP($A25,'Roll Forward Calculation'!$B:$BS,AF$1,FALSE)</f>
        <v>1766.3</v>
      </c>
      <c r="AH25" s="6">
        <f>VLOOKUP($A25,'Roll Forward Calculation'!$B:$BS,AH$1,FALSE)</f>
        <v>-5.9800000000000182</v>
      </c>
      <c r="AJ25" s="6">
        <f t="shared" si="0"/>
        <v>-7493.98</v>
      </c>
    </row>
    <row r="26" spans="1:36" x14ac:dyDescent="0.2">
      <c r="A26" s="31" t="s">
        <v>43</v>
      </c>
      <c r="B26" s="6">
        <f>VLOOKUP($A26,'Roll Forward Calculation'!$B:$BS,B$1,FALSE)</f>
        <v>0</v>
      </c>
      <c r="C26" s="6"/>
      <c r="D26" s="6">
        <f>VLOOKUP($A26,'Roll Forward Calculation'!$B:$BS,D$1,FALSE)</f>
        <v>5.6400000000000006</v>
      </c>
      <c r="E26" s="6"/>
      <c r="F26" s="6">
        <f>VLOOKUP($A26,'Roll Forward Calculation'!$B:$BS,F$1,FALSE)</f>
        <v>0</v>
      </c>
      <c r="G26" s="6"/>
      <c r="H26" s="6">
        <f>VLOOKUP($A26,'Roll Forward Calculation'!$B:$BS,H$1,FALSE)</f>
        <v>0</v>
      </c>
      <c r="I26" s="6"/>
      <c r="J26" s="6">
        <f>VLOOKUP($A26,'Roll Forward Calculation'!$B:$BS,J$1,FALSE)</f>
        <v>0</v>
      </c>
      <c r="K26" s="6"/>
      <c r="L26" s="6">
        <f>VLOOKUP($A26,'Roll Forward Calculation'!$B:$BS,L$1,FALSE)</f>
        <v>0</v>
      </c>
      <c r="M26" s="6"/>
      <c r="N26" s="6">
        <f>VLOOKUP($A26,'Roll Forward Calculation'!$B:$BS,N$1,FALSE)</f>
        <v>-278.17000000000007</v>
      </c>
      <c r="O26" s="6"/>
      <c r="P26" s="6">
        <f>VLOOKUP($A26,'Roll Forward Calculation'!$B:$BS,P$1,FALSE)</f>
        <v>0</v>
      </c>
      <c r="Q26" s="6"/>
      <c r="R26" s="6">
        <f>VLOOKUP($A26,'Roll Forward Calculation'!$B:$BS,R$1,FALSE)</f>
        <v>0</v>
      </c>
      <c r="S26" s="6"/>
      <c r="T26" s="6">
        <f>VLOOKUP($A26,'Roll Forward Calculation'!$B:$BS,T$1,FALSE)</f>
        <v>40.450000000000045</v>
      </c>
      <c r="U26" s="6"/>
      <c r="V26" s="6">
        <f>VLOOKUP($A26,'Roll Forward Calculation'!$B:$BS,V$1,FALSE)</f>
        <v>-408.6899999999996</v>
      </c>
      <c r="W26" s="6"/>
      <c r="X26" s="6">
        <f>VLOOKUP($A26,'Roll Forward Calculation'!$B:$BS,X$1,FALSE)</f>
        <v>0</v>
      </c>
      <c r="Y26" s="6"/>
      <c r="Z26" s="6">
        <f>VLOOKUP($A26,'Roll Forward Calculation'!$B:$BS,Z$1,FALSE)</f>
        <v>-14.870000000000005</v>
      </c>
      <c r="AA26" s="6"/>
      <c r="AB26" s="6">
        <f>VLOOKUP($A26,'Roll Forward Calculation'!$B:$BS,AB$1,FALSE)</f>
        <v>2283.83</v>
      </c>
      <c r="AC26" s="6"/>
      <c r="AD26" s="6">
        <f>VLOOKUP($A26,'Roll Forward Calculation'!$B:$BS,AD$1,FALSE)</f>
        <v>0</v>
      </c>
      <c r="AF26" s="6">
        <f>VLOOKUP($A26,'Roll Forward Calculation'!$B:$BS,AF$1,FALSE)</f>
        <v>0</v>
      </c>
      <c r="AH26" s="6">
        <f>VLOOKUP($A26,'Roll Forward Calculation'!$B:$BS,AH$1,FALSE)</f>
        <v>-24.090000000000003</v>
      </c>
      <c r="AJ26" s="6">
        <f t="shared" si="0"/>
        <v>1604.1000000000004</v>
      </c>
    </row>
    <row r="27" spans="1:36" x14ac:dyDescent="0.2">
      <c r="A27" s="31" t="s">
        <v>44</v>
      </c>
      <c r="B27" s="6">
        <f>VLOOKUP($A27,'Roll Forward Calculation'!$B:$BS,B$1,FALSE)</f>
        <v>0</v>
      </c>
      <c r="C27" s="6"/>
      <c r="D27" s="6">
        <f>VLOOKUP($A27,'Roll Forward Calculation'!$B:$BS,D$1,FALSE)</f>
        <v>638.18000000000006</v>
      </c>
      <c r="E27" s="6"/>
      <c r="F27" s="6">
        <f>VLOOKUP($A27,'Roll Forward Calculation'!$B:$BS,F$1,FALSE)</f>
        <v>0</v>
      </c>
      <c r="G27" s="6"/>
      <c r="H27" s="6">
        <f>VLOOKUP($A27,'Roll Forward Calculation'!$B:$BS,H$1,FALSE)</f>
        <v>0</v>
      </c>
      <c r="I27" s="6"/>
      <c r="J27" s="6">
        <f>VLOOKUP($A27,'Roll Forward Calculation'!$B:$BS,J$1,FALSE)</f>
        <v>0</v>
      </c>
      <c r="K27" s="6"/>
      <c r="L27" s="6">
        <f>VLOOKUP($A27,'Roll Forward Calculation'!$B:$BS,L$1,FALSE)</f>
        <v>0</v>
      </c>
      <c r="M27" s="6"/>
      <c r="N27" s="6">
        <f>VLOOKUP($A27,'Roll Forward Calculation'!$B:$BS,N$1,FALSE)</f>
        <v>3234</v>
      </c>
      <c r="O27" s="6"/>
      <c r="P27" s="6">
        <f>VLOOKUP($A27,'Roll Forward Calculation'!$B:$BS,P$1,FALSE)</f>
        <v>0</v>
      </c>
      <c r="Q27" s="6"/>
      <c r="R27" s="6">
        <f>VLOOKUP($A27,'Roll Forward Calculation'!$B:$BS,R$1,FALSE)</f>
        <v>46.84</v>
      </c>
      <c r="S27" s="6"/>
      <c r="T27" s="6">
        <f>VLOOKUP($A27,'Roll Forward Calculation'!$B:$BS,T$1,FALSE)</f>
        <v>10580.13</v>
      </c>
      <c r="U27" s="6"/>
      <c r="V27" s="6">
        <f>VLOOKUP($A27,'Roll Forward Calculation'!$B:$BS,V$1,FALSE)</f>
        <v>19317.72</v>
      </c>
      <c r="W27" s="6"/>
      <c r="X27" s="6">
        <f>VLOOKUP($A27,'Roll Forward Calculation'!$B:$BS,X$1,FALSE)</f>
        <v>0</v>
      </c>
      <c r="Y27" s="6"/>
      <c r="Z27" s="6">
        <f>VLOOKUP($A27,'Roll Forward Calculation'!$B:$BS,Z$1,FALSE)</f>
        <v>28994.990000000005</v>
      </c>
      <c r="AA27" s="6"/>
      <c r="AB27" s="6">
        <f>VLOOKUP($A27,'Roll Forward Calculation'!$B:$BS,AB$1,FALSE)</f>
        <v>2632</v>
      </c>
      <c r="AC27" s="6"/>
      <c r="AD27" s="6">
        <f>VLOOKUP($A27,'Roll Forward Calculation'!$B:$BS,AD$1,FALSE)</f>
        <v>0</v>
      </c>
      <c r="AF27" s="6">
        <f>VLOOKUP($A27,'Roll Forward Calculation'!$B:$BS,AF$1,FALSE)</f>
        <v>518.25</v>
      </c>
      <c r="AH27" s="6">
        <f>VLOOKUP($A27,'Roll Forward Calculation'!$B:$BS,AH$1,FALSE)</f>
        <v>2663.5499999999993</v>
      </c>
      <c r="AJ27" s="6">
        <f t="shared" si="0"/>
        <v>68625.660000000018</v>
      </c>
    </row>
    <row r="28" spans="1:36" x14ac:dyDescent="0.2">
      <c r="A28" s="31" t="s">
        <v>45</v>
      </c>
      <c r="B28" s="6">
        <f>VLOOKUP($A28,'Roll Forward Calculation'!$B:$BS,B$1,FALSE)</f>
        <v>0</v>
      </c>
      <c r="C28" s="6"/>
      <c r="D28" s="6">
        <f>VLOOKUP($A28,'Roll Forward Calculation'!$B:$BS,D$1,FALSE)</f>
        <v>3421.84</v>
      </c>
      <c r="E28" s="6"/>
      <c r="F28" s="6">
        <f>VLOOKUP($A28,'Roll Forward Calculation'!$B:$BS,F$1,FALSE)</f>
        <v>0</v>
      </c>
      <c r="G28" s="6"/>
      <c r="H28" s="6">
        <f>VLOOKUP($A28,'Roll Forward Calculation'!$B:$BS,H$1,FALSE)</f>
        <v>0</v>
      </c>
      <c r="I28" s="6"/>
      <c r="J28" s="6">
        <f>VLOOKUP($A28,'Roll Forward Calculation'!$B:$BS,J$1,FALSE)</f>
        <v>0</v>
      </c>
      <c r="K28" s="6"/>
      <c r="L28" s="6">
        <f>VLOOKUP($A28,'Roll Forward Calculation'!$B:$BS,L$1,FALSE)</f>
        <v>9249.9399999999987</v>
      </c>
      <c r="M28" s="6"/>
      <c r="N28" s="6">
        <f>VLOOKUP($A28,'Roll Forward Calculation'!$B:$BS,N$1,FALSE)</f>
        <v>-2441.3700000000008</v>
      </c>
      <c r="O28" s="6"/>
      <c r="P28" s="6">
        <f>VLOOKUP($A28,'Roll Forward Calculation'!$B:$BS,P$1,FALSE)</f>
        <v>0</v>
      </c>
      <c r="Q28" s="6"/>
      <c r="R28" s="6">
        <f>VLOOKUP($A28,'Roll Forward Calculation'!$B:$BS,R$1,FALSE)</f>
        <v>120.35999999999999</v>
      </c>
      <c r="S28" s="6"/>
      <c r="T28" s="6">
        <f>VLOOKUP($A28,'Roll Forward Calculation'!$B:$BS,T$1,FALSE)</f>
        <v>4258.6399999999976</v>
      </c>
      <c r="U28" s="6"/>
      <c r="V28" s="6">
        <f>VLOOKUP($A28,'Roll Forward Calculation'!$B:$BS,V$1,FALSE)</f>
        <v>0</v>
      </c>
      <c r="W28" s="6"/>
      <c r="X28" s="6">
        <f>VLOOKUP($A28,'Roll Forward Calculation'!$B:$BS,X$1,FALSE)</f>
        <v>0</v>
      </c>
      <c r="Y28" s="6"/>
      <c r="Z28" s="6">
        <f>VLOOKUP($A28,'Roll Forward Calculation'!$B:$BS,Z$1,FALSE)</f>
        <v>12490.25</v>
      </c>
      <c r="AA28" s="6"/>
      <c r="AB28" s="6">
        <f>VLOOKUP($A28,'Roll Forward Calculation'!$B:$BS,AB$1,FALSE)</f>
        <v>6104.7899999999991</v>
      </c>
      <c r="AC28" s="6"/>
      <c r="AD28" s="6">
        <f>VLOOKUP($A28,'Roll Forward Calculation'!$B:$BS,AD$1,FALSE)</f>
        <v>0</v>
      </c>
      <c r="AF28" s="6">
        <f>VLOOKUP($A28,'Roll Forward Calculation'!$B:$BS,AF$1,FALSE)</f>
        <v>1474.83</v>
      </c>
      <c r="AH28" s="6">
        <f>VLOOKUP($A28,'Roll Forward Calculation'!$B:$BS,AH$1,FALSE)</f>
        <v>663.02</v>
      </c>
      <c r="AJ28" s="6">
        <f t="shared" si="0"/>
        <v>35342.299999999996</v>
      </c>
    </row>
    <row r="29" spans="1:36" x14ac:dyDescent="0.2">
      <c r="A29" s="31" t="s">
        <v>240</v>
      </c>
      <c r="B29" s="6">
        <f>VLOOKUP($A29,'Roll Forward Calculation'!$B:$BS,B$1,FALSE)</f>
        <v>0</v>
      </c>
      <c r="C29" s="6"/>
      <c r="D29" s="6">
        <f>VLOOKUP($A29,'Roll Forward Calculation'!$B:$BS,D$1,FALSE)</f>
        <v>3370.8399999999983</v>
      </c>
      <c r="E29" s="6"/>
      <c r="F29" s="6">
        <f>VLOOKUP($A29,'Roll Forward Calculation'!$B:$BS,F$1,FALSE)</f>
        <v>0</v>
      </c>
      <c r="G29" s="6"/>
      <c r="H29" s="6">
        <f>VLOOKUP($A29,'Roll Forward Calculation'!$B:$BS,H$1,FALSE)</f>
        <v>0</v>
      </c>
      <c r="I29" s="6"/>
      <c r="J29" s="6">
        <f>VLOOKUP($A29,'Roll Forward Calculation'!$B:$BS,J$1,FALSE)</f>
        <v>0</v>
      </c>
      <c r="K29" s="6"/>
      <c r="L29" s="6">
        <f>VLOOKUP($A29,'Roll Forward Calculation'!$B:$BS,L$1,FALSE)</f>
        <v>-4978.41</v>
      </c>
      <c r="M29" s="6"/>
      <c r="N29" s="6">
        <f>VLOOKUP($A29,'Roll Forward Calculation'!$B:$BS,N$1,FALSE)</f>
        <v>-706.77000000000044</v>
      </c>
      <c r="O29" s="6"/>
      <c r="P29" s="6">
        <f>VLOOKUP($A29,'Roll Forward Calculation'!$B:$BS,P$1,FALSE)</f>
        <v>0</v>
      </c>
      <c r="Q29" s="6"/>
      <c r="R29" s="6">
        <f>VLOOKUP($A29,'Roll Forward Calculation'!$B:$BS,R$1,FALSE)</f>
        <v>0.75999999999999979</v>
      </c>
      <c r="S29" s="6"/>
      <c r="T29" s="6">
        <f>VLOOKUP($A29,'Roll Forward Calculation'!$B:$BS,T$1,FALSE)</f>
        <v>4511.1100000000006</v>
      </c>
      <c r="U29" s="6"/>
      <c r="V29" s="6">
        <f>VLOOKUP($A29,'Roll Forward Calculation'!$B:$BS,V$1,FALSE)</f>
        <v>-817.34000000000015</v>
      </c>
      <c r="W29" s="6"/>
      <c r="X29" s="6">
        <f>VLOOKUP($A29,'Roll Forward Calculation'!$B:$BS,X$1,FALSE)</f>
        <v>0</v>
      </c>
      <c r="Y29" s="6"/>
      <c r="Z29" s="6">
        <f>VLOOKUP($A29,'Roll Forward Calculation'!$B:$BS,Z$1,FALSE)</f>
        <v>3932.5699999999997</v>
      </c>
      <c r="AA29" s="6"/>
      <c r="AB29" s="6">
        <f>VLOOKUP($A29,'Roll Forward Calculation'!$B:$BS,AB$1,FALSE)</f>
        <v>1275.4899999999998</v>
      </c>
      <c r="AC29" s="6"/>
      <c r="AD29" s="6">
        <f>VLOOKUP($A29,'Roll Forward Calculation'!$B:$BS,AD$1,FALSE)</f>
        <v>0</v>
      </c>
      <c r="AF29" s="6">
        <f>VLOOKUP($A29,'Roll Forward Calculation'!$B:$BS,AF$1,FALSE)</f>
        <v>0</v>
      </c>
      <c r="AH29" s="6">
        <f>VLOOKUP($A29,'Roll Forward Calculation'!$B:$BS,AH$1,FALSE)</f>
        <v>815.9399999999996</v>
      </c>
      <c r="AJ29" s="6">
        <f t="shared" si="0"/>
        <v>7404.1899999999978</v>
      </c>
    </row>
    <row r="30" spans="1:36" x14ac:dyDescent="0.2">
      <c r="A30" s="31" t="s">
        <v>46</v>
      </c>
      <c r="B30" s="6">
        <f>VLOOKUP($A30,'Roll Forward Calculation'!$B:$BS,B$1,FALSE)</f>
        <v>0</v>
      </c>
      <c r="C30" s="6"/>
      <c r="D30" s="6">
        <f>VLOOKUP($A30,'Roll Forward Calculation'!$B:$BS,D$1,FALSE)</f>
        <v>16711.980000000003</v>
      </c>
      <c r="E30" s="6"/>
      <c r="F30" s="6">
        <f>VLOOKUP($A30,'Roll Forward Calculation'!$B:$BS,F$1,FALSE)</f>
        <v>0</v>
      </c>
      <c r="G30" s="6"/>
      <c r="H30" s="6">
        <f>VLOOKUP($A30,'Roll Forward Calculation'!$B:$BS,H$1,FALSE)</f>
        <v>0</v>
      </c>
      <c r="I30" s="6"/>
      <c r="J30" s="6">
        <f>VLOOKUP($A30,'Roll Forward Calculation'!$B:$BS,J$1,FALSE)</f>
        <v>0</v>
      </c>
      <c r="K30" s="6"/>
      <c r="L30" s="6">
        <f>VLOOKUP($A30,'Roll Forward Calculation'!$B:$BS,L$1,FALSE)</f>
        <v>-2064.4899999999998</v>
      </c>
      <c r="M30" s="6"/>
      <c r="N30" s="6">
        <f>VLOOKUP($A30,'Roll Forward Calculation'!$B:$BS,N$1,FALSE)</f>
        <v>-15719.059999999998</v>
      </c>
      <c r="O30" s="6"/>
      <c r="P30" s="6">
        <f>VLOOKUP($A30,'Roll Forward Calculation'!$B:$BS,P$1,FALSE)</f>
        <v>0</v>
      </c>
      <c r="Q30" s="6"/>
      <c r="R30" s="6">
        <f>VLOOKUP($A30,'Roll Forward Calculation'!$B:$BS,R$1,FALSE)</f>
        <v>0</v>
      </c>
      <c r="S30" s="6"/>
      <c r="T30" s="6">
        <f>VLOOKUP($A30,'Roll Forward Calculation'!$B:$BS,T$1,FALSE)</f>
        <v>9895.1299999999974</v>
      </c>
      <c r="U30" s="6"/>
      <c r="V30" s="6">
        <f>VLOOKUP($A30,'Roll Forward Calculation'!$B:$BS,V$1,FALSE)</f>
        <v>-14885.070000000007</v>
      </c>
      <c r="W30" s="6"/>
      <c r="X30" s="6">
        <f>VLOOKUP($A30,'Roll Forward Calculation'!$B:$BS,X$1,FALSE)</f>
        <v>0</v>
      </c>
      <c r="Y30" s="6"/>
      <c r="Z30" s="6">
        <f>VLOOKUP($A30,'Roll Forward Calculation'!$B:$BS,Z$1,FALSE)</f>
        <v>5277.2599999999948</v>
      </c>
      <c r="AA30" s="6"/>
      <c r="AB30" s="6">
        <f>VLOOKUP($A30,'Roll Forward Calculation'!$B:$BS,AB$1,FALSE)</f>
        <v>5392.989999999998</v>
      </c>
      <c r="AC30" s="6"/>
      <c r="AD30" s="6">
        <f>VLOOKUP($A30,'Roll Forward Calculation'!$B:$BS,AD$1,FALSE)</f>
        <v>0</v>
      </c>
      <c r="AF30" s="6">
        <f>VLOOKUP($A30,'Roll Forward Calculation'!$B:$BS,AF$1,FALSE)</f>
        <v>0</v>
      </c>
      <c r="AH30" s="6">
        <f>VLOOKUP($A30,'Roll Forward Calculation'!$B:$BS,AH$1,FALSE)</f>
        <v>-617.02000000000044</v>
      </c>
      <c r="AJ30" s="6">
        <f t="shared" si="0"/>
        <v>3991.7199999999884</v>
      </c>
    </row>
    <row r="31" spans="1:36" x14ac:dyDescent="0.2">
      <c r="A31" s="31" t="s">
        <v>47</v>
      </c>
      <c r="B31" s="6">
        <f>VLOOKUP($A31,'Roll Forward Calculation'!$B:$BS,B$1,FALSE)</f>
        <v>0</v>
      </c>
      <c r="C31" s="6"/>
      <c r="D31" s="6">
        <f>VLOOKUP($A31,'Roll Forward Calculation'!$B:$BS,D$1,FALSE)</f>
        <v>68.08</v>
      </c>
      <c r="E31" s="6"/>
      <c r="F31" s="6">
        <f>VLOOKUP($A31,'Roll Forward Calculation'!$B:$BS,F$1,FALSE)</f>
        <v>0</v>
      </c>
      <c r="G31" s="6"/>
      <c r="H31" s="6">
        <f>VLOOKUP($A31,'Roll Forward Calculation'!$B:$BS,H$1,FALSE)</f>
        <v>0</v>
      </c>
      <c r="I31" s="6"/>
      <c r="J31" s="6">
        <f>VLOOKUP($A31,'Roll Forward Calculation'!$B:$BS,J$1,FALSE)</f>
        <v>0</v>
      </c>
      <c r="K31" s="6"/>
      <c r="L31" s="6">
        <f>VLOOKUP($A31,'Roll Forward Calculation'!$B:$BS,L$1,FALSE)</f>
        <v>0</v>
      </c>
      <c r="M31" s="6"/>
      <c r="N31" s="6">
        <f>VLOOKUP($A31,'Roll Forward Calculation'!$B:$BS,N$1,FALSE)</f>
        <v>-458.30999999999995</v>
      </c>
      <c r="O31" s="6"/>
      <c r="P31" s="6">
        <f>VLOOKUP($A31,'Roll Forward Calculation'!$B:$BS,P$1,FALSE)</f>
        <v>0</v>
      </c>
      <c r="Q31" s="6"/>
      <c r="R31" s="6">
        <f>VLOOKUP($A31,'Roll Forward Calculation'!$B:$BS,R$1,FALSE)</f>
        <v>0</v>
      </c>
      <c r="S31" s="6"/>
      <c r="T31" s="6">
        <f>VLOOKUP($A31,'Roll Forward Calculation'!$B:$BS,T$1,FALSE)</f>
        <v>164.90000000000009</v>
      </c>
      <c r="U31" s="6"/>
      <c r="V31" s="6">
        <f>VLOOKUP($A31,'Roll Forward Calculation'!$B:$BS,V$1,FALSE)</f>
        <v>0</v>
      </c>
      <c r="W31" s="6"/>
      <c r="X31" s="6">
        <f>VLOOKUP($A31,'Roll Forward Calculation'!$B:$BS,X$1,FALSE)</f>
        <v>0</v>
      </c>
      <c r="Y31" s="6"/>
      <c r="Z31" s="6">
        <f>VLOOKUP($A31,'Roll Forward Calculation'!$B:$BS,Z$1,FALSE)</f>
        <v>18.819999999999936</v>
      </c>
      <c r="AA31" s="6"/>
      <c r="AB31" s="6">
        <f>VLOOKUP($A31,'Roll Forward Calculation'!$B:$BS,AB$1,FALSE)</f>
        <v>626.13999999999942</v>
      </c>
      <c r="AC31" s="6"/>
      <c r="AD31" s="6">
        <f>VLOOKUP($A31,'Roll Forward Calculation'!$B:$BS,AD$1,FALSE)</f>
        <v>0</v>
      </c>
      <c r="AF31" s="6">
        <f>VLOOKUP($A31,'Roll Forward Calculation'!$B:$BS,AF$1,FALSE)</f>
        <v>0</v>
      </c>
      <c r="AH31" s="6">
        <f>VLOOKUP($A31,'Roll Forward Calculation'!$B:$BS,AH$1,FALSE)</f>
        <v>-42.879999999999995</v>
      </c>
      <c r="AJ31" s="6">
        <f t="shared" si="0"/>
        <v>376.74999999999949</v>
      </c>
    </row>
    <row r="32" spans="1:36" x14ac:dyDescent="0.2">
      <c r="A32" s="31" t="s">
        <v>48</v>
      </c>
      <c r="B32" s="6">
        <f>VLOOKUP($A32,'Roll Forward Calculation'!$B:$BS,B$1,FALSE)</f>
        <v>0</v>
      </c>
      <c r="C32" s="6"/>
      <c r="D32" s="6">
        <f>VLOOKUP($A32,'Roll Forward Calculation'!$B:$BS,D$1,FALSE)</f>
        <v>351.57000000000005</v>
      </c>
      <c r="E32" s="6"/>
      <c r="F32" s="6">
        <f>VLOOKUP($A32,'Roll Forward Calculation'!$B:$BS,F$1,FALSE)</f>
        <v>0</v>
      </c>
      <c r="G32" s="6"/>
      <c r="H32" s="6">
        <f>VLOOKUP($A32,'Roll Forward Calculation'!$B:$BS,H$1,FALSE)</f>
        <v>0</v>
      </c>
      <c r="I32" s="6"/>
      <c r="J32" s="6">
        <f>VLOOKUP($A32,'Roll Forward Calculation'!$B:$BS,J$1,FALSE)</f>
        <v>0</v>
      </c>
      <c r="K32" s="6"/>
      <c r="L32" s="6">
        <f>VLOOKUP($A32,'Roll Forward Calculation'!$B:$BS,L$1,FALSE)</f>
        <v>1322.4700000000003</v>
      </c>
      <c r="M32" s="6"/>
      <c r="N32" s="6">
        <f>VLOOKUP($A32,'Roll Forward Calculation'!$B:$BS,N$1,FALSE)</f>
        <v>-1600.8399999999997</v>
      </c>
      <c r="O32" s="6"/>
      <c r="P32" s="6">
        <f>VLOOKUP($A32,'Roll Forward Calculation'!$B:$BS,P$1,FALSE)</f>
        <v>0</v>
      </c>
      <c r="Q32" s="6"/>
      <c r="R32" s="6">
        <f>VLOOKUP($A32,'Roll Forward Calculation'!$B:$BS,R$1,FALSE)</f>
        <v>0</v>
      </c>
      <c r="S32" s="6"/>
      <c r="T32" s="6">
        <f>VLOOKUP($A32,'Roll Forward Calculation'!$B:$BS,T$1,FALSE)</f>
        <v>355.19000000000051</v>
      </c>
      <c r="U32" s="6"/>
      <c r="V32" s="6">
        <f>VLOOKUP($A32,'Roll Forward Calculation'!$B:$BS,V$1,FALSE)</f>
        <v>-817.34000000000015</v>
      </c>
      <c r="W32" s="6"/>
      <c r="X32" s="6">
        <f>VLOOKUP($A32,'Roll Forward Calculation'!$B:$BS,X$1,FALSE)</f>
        <v>0</v>
      </c>
      <c r="Y32" s="6"/>
      <c r="Z32" s="6">
        <f>VLOOKUP($A32,'Roll Forward Calculation'!$B:$BS,Z$1,FALSE)</f>
        <v>268.29000000000087</v>
      </c>
      <c r="AA32" s="6"/>
      <c r="AB32" s="6">
        <f>VLOOKUP($A32,'Roll Forward Calculation'!$B:$BS,AB$1,FALSE)</f>
        <v>1276.5900000000001</v>
      </c>
      <c r="AC32" s="6"/>
      <c r="AD32" s="6">
        <f>VLOOKUP($A32,'Roll Forward Calculation'!$B:$BS,AD$1,FALSE)</f>
        <v>0</v>
      </c>
      <c r="AF32" s="6">
        <f>VLOOKUP($A32,'Roll Forward Calculation'!$B:$BS,AF$1,FALSE)</f>
        <v>0</v>
      </c>
      <c r="AH32" s="6">
        <f>VLOOKUP($A32,'Roll Forward Calculation'!$B:$BS,AH$1,FALSE)</f>
        <v>-112.33000000000015</v>
      </c>
      <c r="AJ32" s="6">
        <f t="shared" si="0"/>
        <v>1043.600000000002</v>
      </c>
    </row>
    <row r="33" spans="1:36" x14ac:dyDescent="0.2">
      <c r="A33" s="31" t="s">
        <v>49</v>
      </c>
      <c r="B33" s="6">
        <f>VLOOKUP($A33,'Roll Forward Calculation'!$B:$BS,B$1,FALSE)</f>
        <v>4064.94</v>
      </c>
      <c r="C33" s="6"/>
      <c r="D33" s="6">
        <f>VLOOKUP($A33,'Roll Forward Calculation'!$B:$BS,D$1,FALSE)</f>
        <v>164.47000000000003</v>
      </c>
      <c r="E33" s="6"/>
      <c r="F33" s="6">
        <f>VLOOKUP($A33,'Roll Forward Calculation'!$B:$BS,F$1,FALSE)</f>
        <v>0</v>
      </c>
      <c r="G33" s="6"/>
      <c r="H33" s="6">
        <f>VLOOKUP($A33,'Roll Forward Calculation'!$B:$BS,H$1,FALSE)</f>
        <v>0</v>
      </c>
      <c r="I33" s="6"/>
      <c r="J33" s="6">
        <f>VLOOKUP($A33,'Roll Forward Calculation'!$B:$BS,J$1,FALSE)</f>
        <v>0</v>
      </c>
      <c r="K33" s="6"/>
      <c r="L33" s="6">
        <f>VLOOKUP($A33,'Roll Forward Calculation'!$B:$BS,L$1,FALSE)</f>
        <v>0</v>
      </c>
      <c r="M33" s="6"/>
      <c r="N33" s="6">
        <f>VLOOKUP($A33,'Roll Forward Calculation'!$B:$BS,N$1,FALSE)</f>
        <v>353.22</v>
      </c>
      <c r="O33" s="6"/>
      <c r="P33" s="6">
        <f>VLOOKUP($A33,'Roll Forward Calculation'!$B:$BS,P$1,FALSE)</f>
        <v>0</v>
      </c>
      <c r="Q33" s="6"/>
      <c r="R33" s="6">
        <f>VLOOKUP($A33,'Roll Forward Calculation'!$B:$BS,R$1,FALSE)</f>
        <v>0</v>
      </c>
      <c r="S33" s="6"/>
      <c r="T33" s="6">
        <f>VLOOKUP($A33,'Roll Forward Calculation'!$B:$BS,T$1,FALSE)</f>
        <v>702.33</v>
      </c>
      <c r="U33" s="6"/>
      <c r="V33" s="6">
        <f>VLOOKUP($A33,'Roll Forward Calculation'!$B:$BS,V$1,FALSE)</f>
        <v>-18062.790000000005</v>
      </c>
      <c r="W33" s="6"/>
      <c r="X33" s="6">
        <f>VLOOKUP($A33,'Roll Forward Calculation'!$B:$BS,X$1,FALSE)</f>
        <v>0</v>
      </c>
      <c r="Y33" s="6"/>
      <c r="Z33" s="6">
        <f>VLOOKUP($A33,'Roll Forward Calculation'!$B:$BS,Z$1,FALSE)</f>
        <v>588.20000000000005</v>
      </c>
      <c r="AA33" s="6"/>
      <c r="AB33" s="6">
        <f>VLOOKUP($A33,'Roll Forward Calculation'!$B:$BS,AB$1,FALSE)</f>
        <v>-1976.3100000000002</v>
      </c>
      <c r="AC33" s="6"/>
      <c r="AD33" s="6">
        <f>VLOOKUP($A33,'Roll Forward Calculation'!$B:$BS,AD$1,FALSE)</f>
        <v>-375.11999999999989</v>
      </c>
      <c r="AF33" s="6">
        <f>VLOOKUP($A33,'Roll Forward Calculation'!$B:$BS,AF$1,FALSE)</f>
        <v>0</v>
      </c>
      <c r="AH33" s="6">
        <f>VLOOKUP($A33,'Roll Forward Calculation'!$B:$BS,AH$1,FALSE)</f>
        <v>153.65</v>
      </c>
      <c r="AJ33" s="6">
        <f t="shared" si="0"/>
        <v>-14387.410000000005</v>
      </c>
    </row>
    <row r="34" spans="1:36" x14ac:dyDescent="0.2">
      <c r="A34" s="31" t="s">
        <v>214</v>
      </c>
      <c r="B34" s="6">
        <f>VLOOKUP($A34,'Roll Forward Calculation'!$B:$BS,B$1,FALSE)</f>
        <v>0</v>
      </c>
      <c r="C34" s="6"/>
      <c r="D34" s="6">
        <f>VLOOKUP($A34,'Roll Forward Calculation'!$B:$BS,D$1,FALSE)</f>
        <v>0</v>
      </c>
      <c r="E34" s="6"/>
      <c r="F34" s="6">
        <f>VLOOKUP($A34,'Roll Forward Calculation'!$B:$BS,F$1,FALSE)</f>
        <v>0</v>
      </c>
      <c r="G34" s="6"/>
      <c r="H34" s="6">
        <f>VLOOKUP($A34,'Roll Forward Calculation'!$B:$BS,H$1,FALSE)</f>
        <v>0</v>
      </c>
      <c r="I34" s="6"/>
      <c r="J34" s="6">
        <f>VLOOKUP($A34,'Roll Forward Calculation'!$B:$BS,J$1,FALSE)</f>
        <v>0</v>
      </c>
      <c r="K34" s="6"/>
      <c r="L34" s="6">
        <f>VLOOKUP($A34,'Roll Forward Calculation'!$B:$BS,L$1,FALSE)</f>
        <v>0</v>
      </c>
      <c r="M34" s="6"/>
      <c r="N34" s="6">
        <f>VLOOKUP($A34,'Roll Forward Calculation'!$B:$BS,N$1,FALSE)</f>
        <v>0</v>
      </c>
      <c r="O34" s="6"/>
      <c r="P34" s="6">
        <f>VLOOKUP($A34,'Roll Forward Calculation'!$B:$BS,P$1,FALSE)</f>
        <v>0</v>
      </c>
      <c r="Q34" s="6"/>
      <c r="R34" s="6">
        <f>VLOOKUP($A34,'Roll Forward Calculation'!$B:$BS,R$1,FALSE)</f>
        <v>0</v>
      </c>
      <c r="S34" s="6"/>
      <c r="T34" s="6">
        <f>VLOOKUP($A34,'Roll Forward Calculation'!$B:$BS,T$1,FALSE)</f>
        <v>0</v>
      </c>
      <c r="U34" s="6"/>
      <c r="V34" s="6">
        <f>VLOOKUP($A34,'Roll Forward Calculation'!$B:$BS,V$1,FALSE)</f>
        <v>-408.6899999999996</v>
      </c>
      <c r="W34" s="6"/>
      <c r="X34" s="6">
        <f>VLOOKUP($A34,'Roll Forward Calculation'!$B:$BS,X$1,FALSE)</f>
        <v>0</v>
      </c>
      <c r="Y34" s="6"/>
      <c r="Z34" s="6">
        <f>VLOOKUP($A34,'Roll Forward Calculation'!$B:$BS,Z$1,FALSE)</f>
        <v>0</v>
      </c>
      <c r="AA34" s="6"/>
      <c r="AB34" s="6">
        <f>VLOOKUP($A34,'Roll Forward Calculation'!$B:$BS,AB$1,FALSE)</f>
        <v>0</v>
      </c>
      <c r="AC34" s="6"/>
      <c r="AD34" s="6">
        <f>VLOOKUP($A34,'Roll Forward Calculation'!$B:$BS,AD$1,FALSE)</f>
        <v>0</v>
      </c>
      <c r="AF34" s="6">
        <f>VLOOKUP($A34,'Roll Forward Calculation'!$B:$BS,AF$1,FALSE)</f>
        <v>0</v>
      </c>
      <c r="AH34" s="6">
        <f>VLOOKUP($A34,'Roll Forward Calculation'!$B:$BS,AH$1,FALSE)</f>
        <v>0</v>
      </c>
      <c r="AJ34" s="6">
        <f t="shared" si="0"/>
        <v>-408.6899999999996</v>
      </c>
    </row>
    <row r="35" spans="1:36" x14ac:dyDescent="0.2">
      <c r="A35" s="31" t="s">
        <v>245</v>
      </c>
      <c r="B35" s="6">
        <f>VLOOKUP($A35,'Roll Forward Calculation'!$B:$BS,B$1,FALSE)</f>
        <v>0</v>
      </c>
      <c r="C35" s="6"/>
      <c r="D35" s="6">
        <f>VLOOKUP($A35,'Roll Forward Calculation'!$B:$BS,D$1,FALSE)</f>
        <v>0</v>
      </c>
      <c r="E35" s="6"/>
      <c r="F35" s="6">
        <f>VLOOKUP($A35,'Roll Forward Calculation'!$B:$BS,F$1,FALSE)</f>
        <v>0</v>
      </c>
      <c r="G35" s="6"/>
      <c r="H35" s="6">
        <f>VLOOKUP($A35,'Roll Forward Calculation'!$B:$BS,H$1,FALSE)</f>
        <v>0</v>
      </c>
      <c r="I35" s="6"/>
      <c r="J35" s="6">
        <f>VLOOKUP($A35,'Roll Forward Calculation'!$B:$BS,J$1,FALSE)</f>
        <v>0</v>
      </c>
      <c r="K35" s="6"/>
      <c r="L35" s="6">
        <f>VLOOKUP($A35,'Roll Forward Calculation'!$B:$BS,L$1,FALSE)</f>
        <v>0</v>
      </c>
      <c r="M35" s="6"/>
      <c r="N35" s="6">
        <f>VLOOKUP($A35,'Roll Forward Calculation'!$B:$BS,N$1,FALSE)</f>
        <v>0</v>
      </c>
      <c r="O35" s="6"/>
      <c r="P35" s="6">
        <f>VLOOKUP($A35,'Roll Forward Calculation'!$B:$BS,P$1,FALSE)</f>
        <v>0</v>
      </c>
      <c r="Q35" s="6"/>
      <c r="R35" s="6">
        <f>VLOOKUP($A35,'Roll Forward Calculation'!$B:$BS,R$1,FALSE)</f>
        <v>0</v>
      </c>
      <c r="S35" s="6"/>
      <c r="T35" s="6">
        <f>VLOOKUP($A35,'Roll Forward Calculation'!$B:$BS,T$1,FALSE)</f>
        <v>0</v>
      </c>
      <c r="U35" s="6"/>
      <c r="V35" s="6">
        <f>VLOOKUP($A35,'Roll Forward Calculation'!$B:$BS,V$1,FALSE)</f>
        <v>-817.34000000000015</v>
      </c>
      <c r="W35" s="6"/>
      <c r="X35" s="6">
        <f>VLOOKUP($A35,'Roll Forward Calculation'!$B:$BS,X$1,FALSE)</f>
        <v>0</v>
      </c>
      <c r="Y35" s="6"/>
      <c r="Z35" s="6">
        <f>VLOOKUP($A35,'Roll Forward Calculation'!$B:$BS,Z$1,FALSE)</f>
        <v>0</v>
      </c>
      <c r="AA35" s="6"/>
      <c r="AB35" s="6">
        <f>VLOOKUP($A35,'Roll Forward Calculation'!$B:$BS,AB$1,FALSE)</f>
        <v>0</v>
      </c>
      <c r="AC35" s="6"/>
      <c r="AD35" s="6">
        <f>VLOOKUP($A35,'Roll Forward Calculation'!$B:$BS,AD$1,FALSE)</f>
        <v>0</v>
      </c>
      <c r="AF35" s="6">
        <f>VLOOKUP($A35,'Roll Forward Calculation'!$B:$BS,AF$1,FALSE)</f>
        <v>0</v>
      </c>
      <c r="AH35" s="6">
        <f>VLOOKUP($A35,'Roll Forward Calculation'!$B:$BS,AH$1,FALSE)</f>
        <v>0</v>
      </c>
      <c r="AJ35" s="6">
        <f t="shared" si="0"/>
        <v>-817.34000000000015</v>
      </c>
    </row>
    <row r="36" spans="1:36" x14ac:dyDescent="0.2">
      <c r="A36" s="31" t="s">
        <v>50</v>
      </c>
      <c r="B36" s="6">
        <f>VLOOKUP($A36,'Roll Forward Calculation'!$B:$BS,B$1,FALSE)</f>
        <v>0</v>
      </c>
      <c r="C36" s="6"/>
      <c r="D36" s="6">
        <f>VLOOKUP($A36,'Roll Forward Calculation'!$B:$BS,D$1,FALSE)</f>
        <v>120.36000000000001</v>
      </c>
      <c r="E36" s="6"/>
      <c r="F36" s="6">
        <f>VLOOKUP($A36,'Roll Forward Calculation'!$B:$BS,F$1,FALSE)</f>
        <v>0</v>
      </c>
      <c r="G36" s="6"/>
      <c r="H36" s="6">
        <f>VLOOKUP($A36,'Roll Forward Calculation'!$B:$BS,H$1,FALSE)</f>
        <v>0</v>
      </c>
      <c r="I36" s="6"/>
      <c r="J36" s="6">
        <f>VLOOKUP($A36,'Roll Forward Calculation'!$B:$BS,J$1,FALSE)</f>
        <v>0</v>
      </c>
      <c r="K36" s="6"/>
      <c r="L36" s="6">
        <f>VLOOKUP($A36,'Roll Forward Calculation'!$B:$BS,L$1,FALSE)</f>
        <v>0</v>
      </c>
      <c r="M36" s="6"/>
      <c r="N36" s="6">
        <f>VLOOKUP($A36,'Roll Forward Calculation'!$B:$BS,N$1,FALSE)</f>
        <v>-733.29000000000019</v>
      </c>
      <c r="O36" s="6"/>
      <c r="P36" s="6">
        <f>VLOOKUP($A36,'Roll Forward Calculation'!$B:$BS,P$1,FALSE)</f>
        <v>0</v>
      </c>
      <c r="Q36" s="6"/>
      <c r="R36" s="6">
        <f>VLOOKUP($A36,'Roll Forward Calculation'!$B:$BS,R$1,FALSE)</f>
        <v>0</v>
      </c>
      <c r="S36" s="6"/>
      <c r="T36" s="6">
        <f>VLOOKUP($A36,'Roll Forward Calculation'!$B:$BS,T$1,FALSE)</f>
        <v>370.81999999999971</v>
      </c>
      <c r="U36" s="6"/>
      <c r="V36" s="6">
        <f>VLOOKUP($A36,'Roll Forward Calculation'!$B:$BS,V$1,FALSE)</f>
        <v>-408.6899999999996</v>
      </c>
      <c r="W36" s="6"/>
      <c r="X36" s="6">
        <f>VLOOKUP($A36,'Roll Forward Calculation'!$B:$BS,X$1,FALSE)</f>
        <v>0</v>
      </c>
      <c r="Y36" s="6"/>
      <c r="Z36" s="6">
        <f>VLOOKUP($A36,'Roll Forward Calculation'!$B:$BS,Z$1,FALSE)</f>
        <v>276.24</v>
      </c>
      <c r="AA36" s="6"/>
      <c r="AB36" s="6">
        <f>VLOOKUP($A36,'Roll Forward Calculation'!$B:$BS,AB$1,FALSE)</f>
        <v>11337.2</v>
      </c>
      <c r="AC36" s="6"/>
      <c r="AD36" s="6">
        <f>VLOOKUP($A36,'Roll Forward Calculation'!$B:$BS,AD$1,FALSE)</f>
        <v>0</v>
      </c>
      <c r="AF36" s="6">
        <f>VLOOKUP($A36,'Roll Forward Calculation'!$B:$BS,AF$1,FALSE)</f>
        <v>0</v>
      </c>
      <c r="AH36" s="6">
        <f>VLOOKUP($A36,'Roll Forward Calculation'!$B:$BS,AH$1,FALSE)</f>
        <v>2.4399999999999977</v>
      </c>
      <c r="AJ36" s="6">
        <f t="shared" ref="AJ36:AJ67" si="1">SUM(B36:AH36)</f>
        <v>10965.080000000002</v>
      </c>
    </row>
    <row r="37" spans="1:36" x14ac:dyDescent="0.2">
      <c r="A37" s="31" t="s">
        <v>51</v>
      </c>
      <c r="B37" s="6">
        <f>VLOOKUP($A37,'Roll Forward Calculation'!$B:$BS,B$1,FALSE)</f>
        <v>0</v>
      </c>
      <c r="C37" s="6"/>
      <c r="D37" s="6">
        <f>VLOOKUP($A37,'Roll Forward Calculation'!$B:$BS,D$1,FALSE)</f>
        <v>445.62999999999988</v>
      </c>
      <c r="E37" s="6"/>
      <c r="F37" s="6">
        <f>VLOOKUP($A37,'Roll Forward Calculation'!$B:$BS,F$1,FALSE)</f>
        <v>0</v>
      </c>
      <c r="G37" s="6"/>
      <c r="H37" s="6">
        <f>VLOOKUP($A37,'Roll Forward Calculation'!$B:$BS,H$1,FALSE)</f>
        <v>0</v>
      </c>
      <c r="I37" s="6"/>
      <c r="J37" s="6">
        <f>VLOOKUP($A37,'Roll Forward Calculation'!$B:$BS,J$1,FALSE)</f>
        <v>0</v>
      </c>
      <c r="K37" s="6"/>
      <c r="L37" s="6">
        <f>VLOOKUP($A37,'Roll Forward Calculation'!$B:$BS,L$1,FALSE)</f>
        <v>-4433.47</v>
      </c>
      <c r="M37" s="6"/>
      <c r="N37" s="6">
        <f>VLOOKUP($A37,'Roll Forward Calculation'!$B:$BS,N$1,FALSE)</f>
        <v>492.16999999999916</v>
      </c>
      <c r="O37" s="6"/>
      <c r="P37" s="6">
        <f>VLOOKUP($A37,'Roll Forward Calculation'!$B:$BS,P$1,FALSE)</f>
        <v>0</v>
      </c>
      <c r="Q37" s="6"/>
      <c r="R37" s="6">
        <f>VLOOKUP($A37,'Roll Forward Calculation'!$B:$BS,R$1,FALSE)</f>
        <v>5.1499999999999986</v>
      </c>
      <c r="S37" s="6"/>
      <c r="T37" s="6">
        <f>VLOOKUP($A37,'Roll Forward Calculation'!$B:$BS,T$1,FALSE)</f>
        <v>4516.74</v>
      </c>
      <c r="U37" s="6"/>
      <c r="V37" s="6">
        <f>VLOOKUP($A37,'Roll Forward Calculation'!$B:$BS,V$1,FALSE)</f>
        <v>-408.6899999999996</v>
      </c>
      <c r="W37" s="6"/>
      <c r="X37" s="6">
        <f>VLOOKUP($A37,'Roll Forward Calculation'!$B:$BS,X$1,FALSE)</f>
        <v>0</v>
      </c>
      <c r="Y37" s="6"/>
      <c r="Z37" s="6">
        <f>VLOOKUP($A37,'Roll Forward Calculation'!$B:$BS,Z$1,FALSE)</f>
        <v>4508.8600000000006</v>
      </c>
      <c r="AA37" s="6"/>
      <c r="AB37" s="6">
        <f>VLOOKUP($A37,'Roll Forward Calculation'!$B:$BS,AB$1,FALSE)</f>
        <v>-2842.7000000000007</v>
      </c>
      <c r="AC37" s="6"/>
      <c r="AD37" s="6">
        <f>VLOOKUP($A37,'Roll Forward Calculation'!$B:$BS,AD$1,FALSE)</f>
        <v>0</v>
      </c>
      <c r="AF37" s="6">
        <f>VLOOKUP($A37,'Roll Forward Calculation'!$B:$BS,AF$1,FALSE)</f>
        <v>786.05</v>
      </c>
      <c r="AH37" s="6">
        <f>VLOOKUP($A37,'Roll Forward Calculation'!$B:$BS,AH$1,FALSE)</f>
        <v>986.3900000000001</v>
      </c>
      <c r="AJ37" s="6">
        <f t="shared" si="1"/>
        <v>4056.1299999999992</v>
      </c>
    </row>
    <row r="38" spans="1:36" x14ac:dyDescent="0.2">
      <c r="A38" s="31" t="s">
        <v>52</v>
      </c>
      <c r="B38" s="6">
        <f>VLOOKUP($A38,'Roll Forward Calculation'!$B:$BS,B$1,FALSE)</f>
        <v>0</v>
      </c>
      <c r="C38" s="6"/>
      <c r="D38" s="6">
        <f>VLOOKUP($A38,'Roll Forward Calculation'!$B:$BS,D$1,FALSE)</f>
        <v>0</v>
      </c>
      <c r="E38" s="6"/>
      <c r="F38" s="6">
        <f>VLOOKUP($A38,'Roll Forward Calculation'!$B:$BS,F$1,FALSE)</f>
        <v>0</v>
      </c>
      <c r="G38" s="6"/>
      <c r="H38" s="6">
        <f>VLOOKUP($A38,'Roll Forward Calculation'!$B:$BS,H$1,FALSE)</f>
        <v>0</v>
      </c>
      <c r="I38" s="6"/>
      <c r="J38" s="6">
        <f>VLOOKUP($A38,'Roll Forward Calculation'!$B:$BS,J$1,FALSE)</f>
        <v>0</v>
      </c>
      <c r="K38" s="6"/>
      <c r="L38" s="6">
        <f>VLOOKUP($A38,'Roll Forward Calculation'!$B:$BS,L$1,FALSE)</f>
        <v>0</v>
      </c>
      <c r="M38" s="6"/>
      <c r="N38" s="6">
        <f>VLOOKUP($A38,'Roll Forward Calculation'!$B:$BS,N$1,FALSE)</f>
        <v>0</v>
      </c>
      <c r="O38" s="6"/>
      <c r="P38" s="6">
        <f>VLOOKUP($A38,'Roll Forward Calculation'!$B:$BS,P$1,FALSE)</f>
        <v>0</v>
      </c>
      <c r="Q38" s="6"/>
      <c r="R38" s="6">
        <f>VLOOKUP($A38,'Roll Forward Calculation'!$B:$BS,R$1,FALSE)</f>
        <v>0</v>
      </c>
      <c r="S38" s="6"/>
      <c r="T38" s="6">
        <f>VLOOKUP($A38,'Roll Forward Calculation'!$B:$BS,T$1,FALSE)</f>
        <v>0</v>
      </c>
      <c r="U38" s="6"/>
      <c r="V38" s="6">
        <f>VLOOKUP($A38,'Roll Forward Calculation'!$B:$BS,V$1,FALSE)</f>
        <v>0</v>
      </c>
      <c r="W38" s="6"/>
      <c r="X38" s="6">
        <f>VLOOKUP($A38,'Roll Forward Calculation'!$B:$BS,X$1,FALSE)</f>
        <v>966031.55999999982</v>
      </c>
      <c r="Y38" s="6"/>
      <c r="Z38" s="6">
        <f>VLOOKUP($A38,'Roll Forward Calculation'!$B:$BS,Z$1,FALSE)</f>
        <v>0</v>
      </c>
      <c r="AA38" s="6"/>
      <c r="AB38" s="6">
        <f>VLOOKUP($A38,'Roll Forward Calculation'!$B:$BS,AB$1,FALSE)</f>
        <v>0</v>
      </c>
      <c r="AC38" s="6"/>
      <c r="AD38" s="6">
        <f>VLOOKUP($A38,'Roll Forward Calculation'!$B:$BS,AD$1,FALSE)</f>
        <v>0</v>
      </c>
      <c r="AF38" s="6">
        <f>VLOOKUP($A38,'Roll Forward Calculation'!$B:$BS,AF$1,FALSE)</f>
        <v>0</v>
      </c>
      <c r="AH38" s="6">
        <f>VLOOKUP($A38,'Roll Forward Calculation'!$B:$BS,AH$1,FALSE)</f>
        <v>0</v>
      </c>
      <c r="AJ38" s="6">
        <f t="shared" si="1"/>
        <v>966031.55999999982</v>
      </c>
    </row>
    <row r="39" spans="1:36" x14ac:dyDescent="0.2">
      <c r="A39" s="31" t="s">
        <v>242</v>
      </c>
      <c r="B39" s="6">
        <f>VLOOKUP($A39,'Roll Forward Calculation'!$B:$BS,B$1,FALSE)</f>
        <v>0</v>
      </c>
      <c r="C39" s="6"/>
      <c r="D39" s="6">
        <f>VLOOKUP($A39,'Roll Forward Calculation'!$B:$BS,D$1,FALSE)</f>
        <v>0</v>
      </c>
      <c r="E39" s="6"/>
      <c r="F39" s="6">
        <f>VLOOKUP($A39,'Roll Forward Calculation'!$B:$BS,F$1,FALSE)</f>
        <v>0</v>
      </c>
      <c r="G39" s="6"/>
      <c r="H39" s="6">
        <f>VLOOKUP($A39,'Roll Forward Calculation'!$B:$BS,H$1,FALSE)</f>
        <v>0</v>
      </c>
      <c r="I39" s="6"/>
      <c r="J39" s="6">
        <f>VLOOKUP($A39,'Roll Forward Calculation'!$B:$BS,J$1,FALSE)</f>
        <v>0</v>
      </c>
      <c r="K39" s="6"/>
      <c r="L39" s="6">
        <f>VLOOKUP($A39,'Roll Forward Calculation'!$B:$BS,L$1,FALSE)</f>
        <v>-19479.410000000003</v>
      </c>
      <c r="M39" s="6"/>
      <c r="N39" s="6">
        <f>VLOOKUP($A39,'Roll Forward Calculation'!$B:$BS,N$1,FALSE)</f>
        <v>0</v>
      </c>
      <c r="O39" s="6"/>
      <c r="P39" s="6">
        <f>VLOOKUP($A39,'Roll Forward Calculation'!$B:$BS,P$1,FALSE)</f>
        <v>0</v>
      </c>
      <c r="Q39" s="6"/>
      <c r="R39" s="6">
        <f>VLOOKUP($A39,'Roll Forward Calculation'!$B:$BS,R$1,FALSE)</f>
        <v>0</v>
      </c>
      <c r="S39" s="6"/>
      <c r="T39" s="6">
        <f>VLOOKUP($A39,'Roll Forward Calculation'!$B:$BS,T$1,FALSE)</f>
        <v>0</v>
      </c>
      <c r="U39" s="6"/>
      <c r="V39" s="6">
        <f>VLOOKUP($A39,'Roll Forward Calculation'!$B:$BS,V$1,FALSE)</f>
        <v>0</v>
      </c>
      <c r="W39" s="6"/>
      <c r="X39" s="6">
        <f>VLOOKUP($A39,'Roll Forward Calculation'!$B:$BS,X$1,FALSE)</f>
        <v>0</v>
      </c>
      <c r="Y39" s="6"/>
      <c r="Z39" s="6">
        <f>VLOOKUP($A39,'Roll Forward Calculation'!$B:$BS,Z$1,FALSE)</f>
        <v>0</v>
      </c>
      <c r="AA39" s="6"/>
      <c r="AB39" s="6">
        <f>VLOOKUP($A39,'Roll Forward Calculation'!$B:$BS,AB$1,FALSE)</f>
        <v>0</v>
      </c>
      <c r="AC39" s="6"/>
      <c r="AD39" s="6">
        <f>VLOOKUP($A39,'Roll Forward Calculation'!$B:$BS,AD$1,FALSE)</f>
        <v>0</v>
      </c>
      <c r="AF39" s="6">
        <f>VLOOKUP($A39,'Roll Forward Calculation'!$B:$BS,AF$1,FALSE)</f>
        <v>0</v>
      </c>
      <c r="AH39" s="6">
        <f>VLOOKUP($A39,'Roll Forward Calculation'!$B:$BS,AH$1,FALSE)</f>
        <v>0</v>
      </c>
      <c r="AJ39" s="6">
        <f t="shared" si="1"/>
        <v>-19479.410000000003</v>
      </c>
    </row>
    <row r="40" spans="1:36" x14ac:dyDescent="0.2">
      <c r="A40" s="31" t="s">
        <v>53</v>
      </c>
      <c r="B40" s="6">
        <f>VLOOKUP($A40,'Roll Forward Calculation'!$B:$BS,B$1,FALSE)</f>
        <v>0</v>
      </c>
      <c r="C40" s="6"/>
      <c r="D40" s="6">
        <f>VLOOKUP($A40,'Roll Forward Calculation'!$B:$BS,D$1,FALSE)</f>
        <v>0</v>
      </c>
      <c r="E40" s="6"/>
      <c r="F40" s="6">
        <f>VLOOKUP($A40,'Roll Forward Calculation'!$B:$BS,F$1,FALSE)</f>
        <v>0</v>
      </c>
      <c r="G40" s="6"/>
      <c r="H40" s="6">
        <f>VLOOKUP($A40,'Roll Forward Calculation'!$B:$BS,H$1,FALSE)</f>
        <v>0</v>
      </c>
      <c r="I40" s="6"/>
      <c r="J40" s="6">
        <f>VLOOKUP($A40,'Roll Forward Calculation'!$B:$BS,J$1,FALSE)</f>
        <v>0</v>
      </c>
      <c r="K40" s="6"/>
      <c r="L40" s="6">
        <f>VLOOKUP($A40,'Roll Forward Calculation'!$B:$BS,L$1,FALSE)</f>
        <v>0</v>
      </c>
      <c r="M40" s="6"/>
      <c r="N40" s="6">
        <f>VLOOKUP($A40,'Roll Forward Calculation'!$B:$BS,N$1,FALSE)</f>
        <v>0</v>
      </c>
      <c r="O40" s="6"/>
      <c r="P40" s="6">
        <f>VLOOKUP($A40,'Roll Forward Calculation'!$B:$BS,P$1,FALSE)</f>
        <v>0</v>
      </c>
      <c r="Q40" s="6"/>
      <c r="R40" s="6">
        <f>VLOOKUP($A40,'Roll Forward Calculation'!$B:$BS,R$1,FALSE)</f>
        <v>0</v>
      </c>
      <c r="S40" s="6"/>
      <c r="T40" s="6">
        <f>VLOOKUP($A40,'Roll Forward Calculation'!$B:$BS,T$1,FALSE)</f>
        <v>0</v>
      </c>
      <c r="U40" s="6"/>
      <c r="V40" s="6">
        <f>VLOOKUP($A40,'Roll Forward Calculation'!$B:$BS,V$1,FALSE)</f>
        <v>0</v>
      </c>
      <c r="W40" s="6"/>
      <c r="X40" s="6">
        <f>VLOOKUP($A40,'Roll Forward Calculation'!$B:$BS,X$1,FALSE)</f>
        <v>0</v>
      </c>
      <c r="Y40" s="6"/>
      <c r="Z40" s="6">
        <f>VLOOKUP($A40,'Roll Forward Calculation'!$B:$BS,Z$1,FALSE)</f>
        <v>0</v>
      </c>
      <c r="AA40" s="6"/>
      <c r="AB40" s="6">
        <f>VLOOKUP($A40,'Roll Forward Calculation'!$B:$BS,AB$1,FALSE)</f>
        <v>0</v>
      </c>
      <c r="AC40" s="6"/>
      <c r="AD40" s="6">
        <f>VLOOKUP($A40,'Roll Forward Calculation'!$B:$BS,AD$1,FALSE)</f>
        <v>0</v>
      </c>
      <c r="AF40" s="6">
        <f>VLOOKUP($A40,'Roll Forward Calculation'!$B:$BS,AF$1,FALSE)</f>
        <v>0</v>
      </c>
      <c r="AH40" s="6">
        <f>VLOOKUP($A40,'Roll Forward Calculation'!$B:$BS,AH$1,FALSE)</f>
        <v>0</v>
      </c>
      <c r="AJ40" s="6">
        <f t="shared" si="1"/>
        <v>0</v>
      </c>
    </row>
    <row r="41" spans="1:36" x14ac:dyDescent="0.2">
      <c r="A41" s="31" t="s">
        <v>54</v>
      </c>
      <c r="B41" s="6">
        <f>VLOOKUP($A41,'Roll Forward Calculation'!$B:$BS,B$1,FALSE)</f>
        <v>0</v>
      </c>
      <c r="C41" s="6"/>
      <c r="D41" s="6">
        <f>VLOOKUP($A41,'Roll Forward Calculation'!$B:$BS,D$1,FALSE)</f>
        <v>1727.5699999999997</v>
      </c>
      <c r="E41" s="6"/>
      <c r="F41" s="6">
        <f>VLOOKUP($A41,'Roll Forward Calculation'!$B:$BS,F$1,FALSE)</f>
        <v>0</v>
      </c>
      <c r="G41" s="6"/>
      <c r="H41" s="6">
        <f>VLOOKUP($A41,'Roll Forward Calculation'!$B:$BS,H$1,FALSE)</f>
        <v>0</v>
      </c>
      <c r="I41" s="6"/>
      <c r="J41" s="6">
        <f>VLOOKUP($A41,'Roll Forward Calculation'!$B:$BS,J$1,FALSE)</f>
        <v>0</v>
      </c>
      <c r="K41" s="6"/>
      <c r="L41" s="6">
        <f>VLOOKUP($A41,'Roll Forward Calculation'!$B:$BS,L$1,FALSE)</f>
        <v>-8053.9200000000019</v>
      </c>
      <c r="M41" s="6"/>
      <c r="N41" s="6">
        <f>VLOOKUP($A41,'Roll Forward Calculation'!$B:$BS,N$1,FALSE)</f>
        <v>-3421.130000000001</v>
      </c>
      <c r="O41" s="6"/>
      <c r="P41" s="6">
        <f>VLOOKUP($A41,'Roll Forward Calculation'!$B:$BS,P$1,FALSE)</f>
        <v>0</v>
      </c>
      <c r="Q41" s="6"/>
      <c r="R41" s="6">
        <f>VLOOKUP($A41,'Roll Forward Calculation'!$B:$BS,R$1,FALSE)</f>
        <v>54.349999999999994</v>
      </c>
      <c r="S41" s="6"/>
      <c r="T41" s="6">
        <f>VLOOKUP($A41,'Roll Forward Calculation'!$B:$BS,T$1,FALSE)</f>
        <v>2243.2000000000007</v>
      </c>
      <c r="U41" s="6"/>
      <c r="V41" s="6">
        <f>VLOOKUP($A41,'Roll Forward Calculation'!$B:$BS,V$1,FALSE)</f>
        <v>6711.54</v>
      </c>
      <c r="W41" s="6"/>
      <c r="X41" s="6">
        <f>VLOOKUP($A41,'Roll Forward Calculation'!$B:$BS,X$1,FALSE)</f>
        <v>0</v>
      </c>
      <c r="Y41" s="6"/>
      <c r="Z41" s="6">
        <f>VLOOKUP($A41,'Roll Forward Calculation'!$B:$BS,Z$1,FALSE)</f>
        <v>-263.36999999999534</v>
      </c>
      <c r="AA41" s="6"/>
      <c r="AB41" s="6">
        <f>VLOOKUP($A41,'Roll Forward Calculation'!$B:$BS,AB$1,FALSE)</f>
        <v>1467.8799999999992</v>
      </c>
      <c r="AC41" s="6"/>
      <c r="AD41" s="6">
        <f>VLOOKUP($A41,'Roll Forward Calculation'!$B:$BS,AD$1,FALSE)</f>
        <v>0</v>
      </c>
      <c r="AF41" s="6">
        <f>VLOOKUP($A41,'Roll Forward Calculation'!$B:$BS,AF$1,FALSE)</f>
        <v>3851.89</v>
      </c>
      <c r="AH41" s="6">
        <f>VLOOKUP($A41,'Roll Forward Calculation'!$B:$BS,AH$1,FALSE)</f>
        <v>-2255.1200000000008</v>
      </c>
      <c r="AJ41" s="6">
        <f t="shared" si="1"/>
        <v>2062.8900000000012</v>
      </c>
    </row>
    <row r="42" spans="1:36" x14ac:dyDescent="0.2">
      <c r="A42" s="31" t="s">
        <v>55</v>
      </c>
      <c r="B42" s="6">
        <f>VLOOKUP($A42,'Roll Forward Calculation'!$B:$BS,B$1,FALSE)</f>
        <v>0</v>
      </c>
      <c r="C42" s="6"/>
      <c r="D42" s="6">
        <f>VLOOKUP($A42,'Roll Forward Calculation'!$B:$BS,D$1,FALSE)</f>
        <v>0</v>
      </c>
      <c r="E42" s="6"/>
      <c r="F42" s="6">
        <f>VLOOKUP($A42,'Roll Forward Calculation'!$B:$BS,F$1,FALSE)</f>
        <v>0</v>
      </c>
      <c r="G42" s="6"/>
      <c r="H42" s="6">
        <f>VLOOKUP($A42,'Roll Forward Calculation'!$B:$BS,H$1,FALSE)</f>
        <v>0</v>
      </c>
      <c r="I42" s="6"/>
      <c r="J42" s="6">
        <f>VLOOKUP($A42,'Roll Forward Calculation'!$B:$BS,J$1,FALSE)</f>
        <v>0</v>
      </c>
      <c r="K42" s="6"/>
      <c r="L42" s="6">
        <f>VLOOKUP($A42,'Roll Forward Calculation'!$B:$BS,L$1,FALSE)</f>
        <v>1705.1299999999974</v>
      </c>
      <c r="M42" s="6"/>
      <c r="N42" s="6">
        <f>VLOOKUP($A42,'Roll Forward Calculation'!$B:$BS,N$1,FALSE)</f>
        <v>0</v>
      </c>
      <c r="O42" s="6"/>
      <c r="P42" s="6">
        <f>VLOOKUP($A42,'Roll Forward Calculation'!$B:$BS,P$1,FALSE)</f>
        <v>0</v>
      </c>
      <c r="Q42" s="6"/>
      <c r="R42" s="6">
        <f>VLOOKUP($A42,'Roll Forward Calculation'!$B:$BS,R$1,FALSE)</f>
        <v>0</v>
      </c>
      <c r="S42" s="6"/>
      <c r="T42" s="6">
        <f>VLOOKUP($A42,'Roll Forward Calculation'!$B:$BS,T$1,FALSE)</f>
        <v>0</v>
      </c>
      <c r="U42" s="6"/>
      <c r="V42" s="6">
        <f>VLOOKUP($A42,'Roll Forward Calculation'!$B:$BS,V$1,FALSE)</f>
        <v>-1634.6899999999987</v>
      </c>
      <c r="W42" s="6"/>
      <c r="X42" s="6">
        <f>VLOOKUP($A42,'Roll Forward Calculation'!$B:$BS,X$1,FALSE)</f>
        <v>0</v>
      </c>
      <c r="Y42" s="6"/>
      <c r="Z42" s="6">
        <f>VLOOKUP($A42,'Roll Forward Calculation'!$B:$BS,Z$1,FALSE)</f>
        <v>0</v>
      </c>
      <c r="AA42" s="6"/>
      <c r="AB42" s="6">
        <f>VLOOKUP($A42,'Roll Forward Calculation'!$B:$BS,AB$1,FALSE)</f>
        <v>0</v>
      </c>
      <c r="AC42" s="6"/>
      <c r="AD42" s="6">
        <f>VLOOKUP($A42,'Roll Forward Calculation'!$B:$BS,AD$1,FALSE)</f>
        <v>0</v>
      </c>
      <c r="AF42" s="6">
        <f>VLOOKUP($A42,'Roll Forward Calculation'!$B:$BS,AF$1,FALSE)</f>
        <v>0</v>
      </c>
      <c r="AH42" s="6">
        <f>VLOOKUP($A42,'Roll Forward Calculation'!$B:$BS,AH$1,FALSE)</f>
        <v>-6490.2900000000009</v>
      </c>
      <c r="AJ42" s="6">
        <f t="shared" si="1"/>
        <v>-6419.8500000000022</v>
      </c>
    </row>
    <row r="43" spans="1:36" x14ac:dyDescent="0.2">
      <c r="A43" s="31" t="s">
        <v>243</v>
      </c>
      <c r="B43" s="6">
        <f>VLOOKUP($A43,'Roll Forward Calculation'!$B:$BS,B$1,FALSE)</f>
        <v>0</v>
      </c>
      <c r="C43" s="6"/>
      <c r="D43" s="6">
        <f>VLOOKUP($A43,'Roll Forward Calculation'!$B:$BS,D$1,FALSE)</f>
        <v>0</v>
      </c>
      <c r="E43" s="6"/>
      <c r="F43" s="6">
        <f>VLOOKUP($A43,'Roll Forward Calculation'!$B:$BS,F$1,FALSE)</f>
        <v>0</v>
      </c>
      <c r="G43" s="6"/>
      <c r="H43" s="6">
        <f>VLOOKUP($A43,'Roll Forward Calculation'!$B:$BS,H$1,FALSE)</f>
        <v>0</v>
      </c>
      <c r="I43" s="6"/>
      <c r="J43" s="6">
        <f>VLOOKUP($A43,'Roll Forward Calculation'!$B:$BS,J$1,FALSE)</f>
        <v>0</v>
      </c>
      <c r="K43" s="6"/>
      <c r="L43" s="6">
        <f>VLOOKUP($A43,'Roll Forward Calculation'!$B:$BS,L$1,FALSE)</f>
        <v>-233.46000000000095</v>
      </c>
      <c r="M43" s="6"/>
      <c r="N43" s="6">
        <f>VLOOKUP($A43,'Roll Forward Calculation'!$B:$BS,N$1,FALSE)</f>
        <v>0</v>
      </c>
      <c r="O43" s="6"/>
      <c r="P43" s="6">
        <f>VLOOKUP($A43,'Roll Forward Calculation'!$B:$BS,P$1,FALSE)</f>
        <v>0</v>
      </c>
      <c r="Q43" s="6"/>
      <c r="R43" s="6">
        <f>VLOOKUP($A43,'Roll Forward Calculation'!$B:$BS,R$1,FALSE)</f>
        <v>0</v>
      </c>
      <c r="S43" s="6"/>
      <c r="T43" s="6">
        <f>VLOOKUP($A43,'Roll Forward Calculation'!$B:$BS,T$1,FALSE)</f>
        <v>0</v>
      </c>
      <c r="U43" s="6"/>
      <c r="V43" s="6">
        <f>VLOOKUP($A43,'Roll Forward Calculation'!$B:$BS,V$1,FALSE)</f>
        <v>-408.6899999999996</v>
      </c>
      <c r="W43" s="6"/>
      <c r="X43" s="6">
        <f>VLOOKUP($A43,'Roll Forward Calculation'!$B:$BS,X$1,FALSE)</f>
        <v>0</v>
      </c>
      <c r="Y43" s="6"/>
      <c r="Z43" s="6">
        <f>VLOOKUP($A43,'Roll Forward Calculation'!$B:$BS,Z$1,FALSE)</f>
        <v>0</v>
      </c>
      <c r="AA43" s="6"/>
      <c r="AB43" s="6">
        <f>VLOOKUP($A43,'Roll Forward Calculation'!$B:$BS,AB$1,FALSE)</f>
        <v>0</v>
      </c>
      <c r="AC43" s="6"/>
      <c r="AD43" s="6">
        <f>VLOOKUP($A43,'Roll Forward Calculation'!$B:$BS,AD$1,FALSE)</f>
        <v>0</v>
      </c>
      <c r="AF43" s="6">
        <f>VLOOKUP($A43,'Roll Forward Calculation'!$B:$BS,AF$1,FALSE)</f>
        <v>0</v>
      </c>
      <c r="AH43" s="6">
        <f>VLOOKUP($A43,'Roll Forward Calculation'!$B:$BS,AH$1,FALSE)</f>
        <v>0</v>
      </c>
      <c r="AJ43" s="6">
        <f t="shared" si="1"/>
        <v>-642.15000000000055</v>
      </c>
    </row>
    <row r="44" spans="1:36" x14ac:dyDescent="0.2">
      <c r="A44" s="31" t="s">
        <v>56</v>
      </c>
      <c r="B44" s="6">
        <f>VLOOKUP($A44,'Roll Forward Calculation'!$B:$BS,B$1,FALSE)</f>
        <v>-84617.74</v>
      </c>
      <c r="C44" s="6"/>
      <c r="D44" s="6">
        <f>VLOOKUP($A44,'Roll Forward Calculation'!$B:$BS,D$1,FALSE)</f>
        <v>15991.260000000002</v>
      </c>
      <c r="E44" s="6"/>
      <c r="F44" s="6">
        <f>VLOOKUP($A44,'Roll Forward Calculation'!$B:$BS,F$1,FALSE)</f>
        <v>0</v>
      </c>
      <c r="G44" s="6"/>
      <c r="H44" s="6">
        <f>VLOOKUP($A44,'Roll Forward Calculation'!$B:$BS,H$1,FALSE)</f>
        <v>0</v>
      </c>
      <c r="I44" s="6"/>
      <c r="J44" s="6">
        <f>VLOOKUP($A44,'Roll Forward Calculation'!$B:$BS,J$1,FALSE)</f>
        <v>0</v>
      </c>
      <c r="K44" s="6"/>
      <c r="L44" s="6">
        <f>VLOOKUP($A44,'Roll Forward Calculation'!$B:$BS,L$1,FALSE)</f>
        <v>-63098.66</v>
      </c>
      <c r="M44" s="6"/>
      <c r="N44" s="6">
        <f>VLOOKUP($A44,'Roll Forward Calculation'!$B:$BS,N$1,FALSE)</f>
        <v>-170040.88000000006</v>
      </c>
      <c r="O44" s="6"/>
      <c r="P44" s="6">
        <f>VLOOKUP($A44,'Roll Forward Calculation'!$B:$BS,P$1,FALSE)</f>
        <v>0</v>
      </c>
      <c r="Q44" s="6"/>
      <c r="R44" s="6">
        <f>VLOOKUP($A44,'Roll Forward Calculation'!$B:$BS,R$1,FALSE)</f>
        <v>1287.83</v>
      </c>
      <c r="S44" s="6"/>
      <c r="T44" s="6">
        <f>VLOOKUP($A44,'Roll Forward Calculation'!$B:$BS,T$1,FALSE)</f>
        <v>122960.46999999997</v>
      </c>
      <c r="U44" s="6"/>
      <c r="V44" s="6">
        <f>VLOOKUP($A44,'Roll Forward Calculation'!$B:$BS,V$1,FALSE)</f>
        <v>611322.56999999983</v>
      </c>
      <c r="W44" s="6"/>
      <c r="X44" s="6">
        <f>VLOOKUP($A44,'Roll Forward Calculation'!$B:$BS,X$1,FALSE)</f>
        <v>0</v>
      </c>
      <c r="Y44" s="6"/>
      <c r="Z44" s="6">
        <f>VLOOKUP($A44,'Roll Forward Calculation'!$B:$BS,Z$1,FALSE)</f>
        <v>236018.46999999997</v>
      </c>
      <c r="AA44" s="6"/>
      <c r="AB44" s="6">
        <f>VLOOKUP($A44,'Roll Forward Calculation'!$B:$BS,AB$1,FALSE)</f>
        <v>-70224.569999999992</v>
      </c>
      <c r="AC44" s="6"/>
      <c r="AD44" s="6">
        <f>VLOOKUP($A44,'Roll Forward Calculation'!$B:$BS,AD$1,FALSE)</f>
        <v>63846.739999999991</v>
      </c>
      <c r="AF44" s="6">
        <f>VLOOKUP($A44,'Roll Forward Calculation'!$B:$BS,AF$1,FALSE)</f>
        <v>283683.46999999997</v>
      </c>
      <c r="AH44" s="6">
        <f>VLOOKUP($A44,'Roll Forward Calculation'!$B:$BS,AH$1,FALSE)</f>
        <v>-2513.8700000000099</v>
      </c>
      <c r="AJ44" s="6">
        <f t="shared" si="1"/>
        <v>944615.08999999973</v>
      </c>
    </row>
    <row r="45" spans="1:36" x14ac:dyDescent="0.2">
      <c r="A45" s="31" t="s">
        <v>57</v>
      </c>
      <c r="B45" s="6">
        <f>VLOOKUP($A45,'Roll Forward Calculation'!$B:$BS,B$1,FALSE)</f>
        <v>0</v>
      </c>
      <c r="C45" s="6"/>
      <c r="D45" s="6">
        <f>VLOOKUP($A45,'Roll Forward Calculation'!$B:$BS,D$1,FALSE)</f>
        <v>48864.340000000011</v>
      </c>
      <c r="E45" s="6"/>
      <c r="F45" s="6">
        <f>VLOOKUP($A45,'Roll Forward Calculation'!$B:$BS,F$1,FALSE)</f>
        <v>0</v>
      </c>
      <c r="G45" s="6"/>
      <c r="H45" s="6">
        <f>VLOOKUP($A45,'Roll Forward Calculation'!$B:$BS,H$1,FALSE)</f>
        <v>0</v>
      </c>
      <c r="I45" s="6"/>
      <c r="J45" s="6">
        <f>VLOOKUP($A45,'Roll Forward Calculation'!$B:$BS,J$1,FALSE)</f>
        <v>0</v>
      </c>
      <c r="K45" s="6"/>
      <c r="L45" s="6">
        <f>VLOOKUP($A45,'Roll Forward Calculation'!$B:$BS,L$1,FALSE)</f>
        <v>15171.86</v>
      </c>
      <c r="M45" s="6"/>
      <c r="N45" s="6">
        <f>VLOOKUP($A45,'Roll Forward Calculation'!$B:$BS,N$1,FALSE)</f>
        <v>-397076.94999999995</v>
      </c>
      <c r="O45" s="6"/>
      <c r="P45" s="6">
        <f>VLOOKUP($A45,'Roll Forward Calculation'!$B:$BS,P$1,FALSE)</f>
        <v>0</v>
      </c>
      <c r="Q45" s="6"/>
      <c r="R45" s="6">
        <f>VLOOKUP($A45,'Roll Forward Calculation'!$B:$BS,R$1,FALSE)</f>
        <v>1189.1000000000004</v>
      </c>
      <c r="S45" s="6"/>
      <c r="T45" s="6">
        <f>VLOOKUP($A45,'Roll Forward Calculation'!$B:$BS,T$1,FALSE)</f>
        <v>306302.75</v>
      </c>
      <c r="U45" s="6"/>
      <c r="V45" s="6">
        <f>VLOOKUP($A45,'Roll Forward Calculation'!$B:$BS,V$1,FALSE)</f>
        <v>53160.820000000007</v>
      </c>
      <c r="W45" s="6"/>
      <c r="X45" s="6">
        <f>VLOOKUP($A45,'Roll Forward Calculation'!$B:$BS,X$1,FALSE)</f>
        <v>0</v>
      </c>
      <c r="Y45" s="6"/>
      <c r="Z45" s="6">
        <f>VLOOKUP($A45,'Roll Forward Calculation'!$B:$BS,Z$1,FALSE)</f>
        <v>270942.2300000001</v>
      </c>
      <c r="AA45" s="6"/>
      <c r="AB45" s="6">
        <f>VLOOKUP($A45,'Roll Forward Calculation'!$B:$BS,AB$1,FALSE)</f>
        <v>-273054.62</v>
      </c>
      <c r="AC45" s="6"/>
      <c r="AD45" s="6">
        <f>VLOOKUP($A45,'Roll Forward Calculation'!$B:$BS,AD$1,FALSE)</f>
        <v>0</v>
      </c>
      <c r="AF45" s="6">
        <f>VLOOKUP($A45,'Roll Forward Calculation'!$B:$BS,AF$1,FALSE)</f>
        <v>713966.09</v>
      </c>
      <c r="AH45" s="6">
        <f>VLOOKUP($A45,'Roll Forward Calculation'!$B:$BS,AH$1,FALSE)</f>
        <v>-17199.670000000013</v>
      </c>
      <c r="AJ45" s="6">
        <f t="shared" si="1"/>
        <v>722265.95000000007</v>
      </c>
    </row>
    <row r="46" spans="1:36" x14ac:dyDescent="0.2">
      <c r="A46" s="31" t="s">
        <v>58</v>
      </c>
      <c r="B46" s="6">
        <f>VLOOKUP($A46,'Roll Forward Calculation'!$B:$BS,B$1,FALSE)</f>
        <v>0</v>
      </c>
      <c r="C46" s="6"/>
      <c r="D46" s="6">
        <f>VLOOKUP($A46,'Roll Forward Calculation'!$B:$BS,D$1,FALSE)</f>
        <v>170.98000000000002</v>
      </c>
      <c r="E46" s="6"/>
      <c r="F46" s="6">
        <f>VLOOKUP($A46,'Roll Forward Calculation'!$B:$BS,F$1,FALSE)</f>
        <v>0</v>
      </c>
      <c r="G46" s="6"/>
      <c r="H46" s="6">
        <f>VLOOKUP($A46,'Roll Forward Calculation'!$B:$BS,H$1,FALSE)</f>
        <v>0</v>
      </c>
      <c r="I46" s="6"/>
      <c r="J46" s="6">
        <f>VLOOKUP($A46,'Roll Forward Calculation'!$B:$BS,J$1,FALSE)</f>
        <v>0</v>
      </c>
      <c r="K46" s="6"/>
      <c r="L46" s="6">
        <f>VLOOKUP($A46,'Roll Forward Calculation'!$B:$BS,L$1,FALSE)</f>
        <v>1322.4700000000003</v>
      </c>
      <c r="M46" s="6"/>
      <c r="N46" s="6">
        <f>VLOOKUP($A46,'Roll Forward Calculation'!$B:$BS,N$1,FALSE)</f>
        <v>-4465.6999999999989</v>
      </c>
      <c r="O46" s="6"/>
      <c r="P46" s="6">
        <f>VLOOKUP($A46,'Roll Forward Calculation'!$B:$BS,P$1,FALSE)</f>
        <v>0</v>
      </c>
      <c r="Q46" s="6"/>
      <c r="R46" s="6">
        <f>VLOOKUP($A46,'Roll Forward Calculation'!$B:$BS,R$1,FALSE)</f>
        <v>6.68</v>
      </c>
      <c r="S46" s="6"/>
      <c r="T46" s="6">
        <f>VLOOKUP($A46,'Roll Forward Calculation'!$B:$BS,T$1,FALSE)</f>
        <v>1889.8099999999995</v>
      </c>
      <c r="U46" s="6"/>
      <c r="V46" s="6">
        <f>VLOOKUP($A46,'Roll Forward Calculation'!$B:$BS,V$1,FALSE)</f>
        <v>-1226.0599999999977</v>
      </c>
      <c r="W46" s="6"/>
      <c r="X46" s="6">
        <f>VLOOKUP($A46,'Roll Forward Calculation'!$B:$BS,X$1,FALSE)</f>
        <v>0</v>
      </c>
      <c r="Y46" s="6"/>
      <c r="Z46" s="6">
        <f>VLOOKUP($A46,'Roll Forward Calculation'!$B:$BS,Z$1,FALSE)</f>
        <v>8501.5799999999981</v>
      </c>
      <c r="AA46" s="6"/>
      <c r="AB46" s="6">
        <f>VLOOKUP($A46,'Roll Forward Calculation'!$B:$BS,AB$1,FALSE)</f>
        <v>4863.1100000000006</v>
      </c>
      <c r="AC46" s="6"/>
      <c r="AD46" s="6">
        <f>VLOOKUP($A46,'Roll Forward Calculation'!$B:$BS,AD$1,FALSE)</f>
        <v>0</v>
      </c>
      <c r="AF46" s="6">
        <f>VLOOKUP($A46,'Roll Forward Calculation'!$B:$BS,AF$1,FALSE)</f>
        <v>186.65</v>
      </c>
      <c r="AH46" s="6">
        <f>VLOOKUP($A46,'Roll Forward Calculation'!$B:$BS,AH$1,FALSE)</f>
        <v>-279.51000000000022</v>
      </c>
      <c r="AJ46" s="6">
        <f t="shared" si="1"/>
        <v>10970.010000000002</v>
      </c>
    </row>
    <row r="47" spans="1:36" x14ac:dyDescent="0.2">
      <c r="A47" s="31" t="s">
        <v>59</v>
      </c>
      <c r="B47" s="6">
        <f>VLOOKUP($A47,'Roll Forward Calculation'!$B:$BS,B$1,FALSE)</f>
        <v>0</v>
      </c>
      <c r="C47" s="6"/>
      <c r="D47" s="6">
        <f>VLOOKUP($A47,'Roll Forward Calculation'!$B:$BS,D$1,FALSE)</f>
        <v>6008.0399999999972</v>
      </c>
      <c r="E47" s="6"/>
      <c r="F47" s="6">
        <f>VLOOKUP($A47,'Roll Forward Calculation'!$B:$BS,F$1,FALSE)</f>
        <v>0</v>
      </c>
      <c r="G47" s="6"/>
      <c r="H47" s="6">
        <f>VLOOKUP($A47,'Roll Forward Calculation'!$B:$BS,H$1,FALSE)</f>
        <v>0</v>
      </c>
      <c r="I47" s="6"/>
      <c r="J47" s="6">
        <f>VLOOKUP($A47,'Roll Forward Calculation'!$B:$BS,J$1,FALSE)</f>
        <v>0</v>
      </c>
      <c r="K47" s="6"/>
      <c r="L47" s="6">
        <f>VLOOKUP($A47,'Roll Forward Calculation'!$B:$BS,L$1,FALSE)</f>
        <v>87433.650000000081</v>
      </c>
      <c r="M47" s="6"/>
      <c r="N47" s="6">
        <f>VLOOKUP($A47,'Roll Forward Calculation'!$B:$BS,N$1,FALSE)</f>
        <v>-163965.33999999997</v>
      </c>
      <c r="O47" s="6"/>
      <c r="P47" s="6">
        <f>VLOOKUP($A47,'Roll Forward Calculation'!$B:$BS,P$1,FALSE)</f>
        <v>0</v>
      </c>
      <c r="Q47" s="6"/>
      <c r="R47" s="6">
        <f>VLOOKUP($A47,'Roll Forward Calculation'!$B:$BS,R$1,FALSE)</f>
        <v>1999.7699999999986</v>
      </c>
      <c r="S47" s="6"/>
      <c r="T47" s="6">
        <f>VLOOKUP($A47,'Roll Forward Calculation'!$B:$BS,T$1,FALSE)</f>
        <v>7910.9000000000233</v>
      </c>
      <c r="U47" s="6"/>
      <c r="V47" s="6">
        <f>VLOOKUP($A47,'Roll Forward Calculation'!$B:$BS,V$1,FALSE)</f>
        <v>-48551.959999999963</v>
      </c>
      <c r="W47" s="6"/>
      <c r="X47" s="6">
        <f>VLOOKUP($A47,'Roll Forward Calculation'!$B:$BS,X$1,FALSE)</f>
        <v>0</v>
      </c>
      <c r="Y47" s="6"/>
      <c r="Z47" s="6">
        <f>VLOOKUP($A47,'Roll Forward Calculation'!$B:$BS,Z$1,FALSE)</f>
        <v>203300.33999999997</v>
      </c>
      <c r="AA47" s="6"/>
      <c r="AB47" s="6">
        <f>VLOOKUP($A47,'Roll Forward Calculation'!$B:$BS,AB$1,FALSE)</f>
        <v>-6478.5900000000038</v>
      </c>
      <c r="AC47" s="6"/>
      <c r="AD47" s="6">
        <f>VLOOKUP($A47,'Roll Forward Calculation'!$B:$BS,AD$1,FALSE)</f>
        <v>0</v>
      </c>
      <c r="AF47" s="6">
        <f>VLOOKUP($A47,'Roll Forward Calculation'!$B:$BS,AF$1,FALSE)</f>
        <v>32053.170000000002</v>
      </c>
      <c r="AH47" s="6">
        <f>VLOOKUP($A47,'Roll Forward Calculation'!$B:$BS,AH$1,FALSE)</f>
        <v>-17098.329999999987</v>
      </c>
      <c r="AJ47" s="6">
        <f t="shared" si="1"/>
        <v>102611.65000000015</v>
      </c>
    </row>
    <row r="48" spans="1:36" x14ac:dyDescent="0.2">
      <c r="A48" s="31" t="s">
        <v>60</v>
      </c>
      <c r="B48" s="6">
        <f>VLOOKUP($A48,'Roll Forward Calculation'!$B:$BS,B$1,FALSE)</f>
        <v>0</v>
      </c>
      <c r="C48" s="6"/>
      <c r="D48" s="6">
        <f>VLOOKUP($A48,'Roll Forward Calculation'!$B:$BS,D$1,FALSE)</f>
        <v>22663.67</v>
      </c>
      <c r="E48" s="6"/>
      <c r="F48" s="6">
        <f>VLOOKUP($A48,'Roll Forward Calculation'!$B:$BS,F$1,FALSE)</f>
        <v>0</v>
      </c>
      <c r="G48" s="6"/>
      <c r="H48" s="6">
        <f>VLOOKUP($A48,'Roll Forward Calculation'!$B:$BS,H$1,FALSE)</f>
        <v>0</v>
      </c>
      <c r="I48" s="6"/>
      <c r="J48" s="6">
        <f>VLOOKUP($A48,'Roll Forward Calculation'!$B:$BS,J$1,FALSE)</f>
        <v>0</v>
      </c>
      <c r="K48" s="6"/>
      <c r="L48" s="6">
        <f>VLOOKUP($A48,'Roll Forward Calculation'!$B:$BS,L$1,FALSE)</f>
        <v>0</v>
      </c>
      <c r="M48" s="6"/>
      <c r="N48" s="6">
        <f>VLOOKUP($A48,'Roll Forward Calculation'!$B:$BS,N$1,FALSE)</f>
        <v>-12157.410000000003</v>
      </c>
      <c r="O48" s="6"/>
      <c r="P48" s="6">
        <f>VLOOKUP($A48,'Roll Forward Calculation'!$B:$BS,P$1,FALSE)</f>
        <v>0</v>
      </c>
      <c r="Q48" s="6"/>
      <c r="R48" s="6">
        <f>VLOOKUP($A48,'Roll Forward Calculation'!$B:$BS,R$1,FALSE)</f>
        <v>37.389999999999986</v>
      </c>
      <c r="S48" s="6"/>
      <c r="T48" s="6">
        <f>VLOOKUP($A48,'Roll Forward Calculation'!$B:$BS,T$1,FALSE)</f>
        <v>38752.229999999981</v>
      </c>
      <c r="U48" s="6"/>
      <c r="V48" s="6">
        <f>VLOOKUP($A48,'Roll Forward Calculation'!$B:$BS,V$1,FALSE)</f>
        <v>-408.6899999999996</v>
      </c>
      <c r="W48" s="6"/>
      <c r="X48" s="6">
        <f>VLOOKUP($A48,'Roll Forward Calculation'!$B:$BS,X$1,FALSE)</f>
        <v>0</v>
      </c>
      <c r="Y48" s="6"/>
      <c r="Z48" s="6">
        <f>VLOOKUP($A48,'Roll Forward Calculation'!$B:$BS,Z$1,FALSE)</f>
        <v>26712.960000000006</v>
      </c>
      <c r="AA48" s="6"/>
      <c r="AB48" s="6">
        <f>VLOOKUP($A48,'Roll Forward Calculation'!$B:$BS,AB$1,FALSE)</f>
        <v>8095.2300000000105</v>
      </c>
      <c r="AC48" s="6"/>
      <c r="AD48" s="6">
        <f>VLOOKUP($A48,'Roll Forward Calculation'!$B:$BS,AD$1,FALSE)</f>
        <v>0</v>
      </c>
      <c r="AF48" s="6">
        <f>VLOOKUP($A48,'Roll Forward Calculation'!$B:$BS,AF$1,FALSE)</f>
        <v>12769.81</v>
      </c>
      <c r="AH48" s="6">
        <f>VLOOKUP($A48,'Roll Forward Calculation'!$B:$BS,AH$1,FALSE)</f>
        <v>637.21000000000276</v>
      </c>
      <c r="AJ48" s="6">
        <f t="shared" si="1"/>
        <v>97102.399999999994</v>
      </c>
    </row>
    <row r="49" spans="1:36" x14ac:dyDescent="0.2">
      <c r="A49" s="31" t="s">
        <v>61</v>
      </c>
      <c r="B49" s="6">
        <f>VLOOKUP($A49,'Roll Forward Calculation'!$B:$BS,B$1,FALSE)</f>
        <v>0</v>
      </c>
      <c r="C49" s="6"/>
      <c r="D49" s="6">
        <f>VLOOKUP($A49,'Roll Forward Calculation'!$B:$BS,D$1,FALSE)</f>
        <v>623.55999999999995</v>
      </c>
      <c r="E49" s="6"/>
      <c r="F49" s="6">
        <f>VLOOKUP($A49,'Roll Forward Calculation'!$B:$BS,F$1,FALSE)</f>
        <v>0</v>
      </c>
      <c r="G49" s="6"/>
      <c r="H49" s="6">
        <f>VLOOKUP($A49,'Roll Forward Calculation'!$B:$BS,H$1,FALSE)</f>
        <v>0</v>
      </c>
      <c r="I49" s="6"/>
      <c r="J49" s="6">
        <f>VLOOKUP($A49,'Roll Forward Calculation'!$B:$BS,J$1,FALSE)</f>
        <v>0</v>
      </c>
      <c r="K49" s="6"/>
      <c r="L49" s="6">
        <f>VLOOKUP($A49,'Roll Forward Calculation'!$B:$BS,L$1,FALSE)</f>
        <v>344773.89000000013</v>
      </c>
      <c r="M49" s="6"/>
      <c r="N49" s="6">
        <f>VLOOKUP($A49,'Roll Forward Calculation'!$B:$BS,N$1,FALSE)</f>
        <v>-3983.1799999999994</v>
      </c>
      <c r="O49" s="6"/>
      <c r="P49" s="6">
        <f>VLOOKUP($A49,'Roll Forward Calculation'!$B:$BS,P$1,FALSE)</f>
        <v>0</v>
      </c>
      <c r="Q49" s="6"/>
      <c r="R49" s="6">
        <f>VLOOKUP($A49,'Roll Forward Calculation'!$B:$BS,R$1,FALSE)</f>
        <v>21.32</v>
      </c>
      <c r="S49" s="6"/>
      <c r="T49" s="6">
        <f>VLOOKUP($A49,'Roll Forward Calculation'!$B:$BS,T$1,FALSE)</f>
        <v>845.45999999999913</v>
      </c>
      <c r="U49" s="6"/>
      <c r="V49" s="6">
        <f>VLOOKUP($A49,'Roll Forward Calculation'!$B:$BS,V$1,FALSE)</f>
        <v>-408.6899999999996</v>
      </c>
      <c r="W49" s="6"/>
      <c r="X49" s="6">
        <f>VLOOKUP($A49,'Roll Forward Calculation'!$B:$BS,X$1,FALSE)</f>
        <v>0</v>
      </c>
      <c r="Y49" s="6"/>
      <c r="Z49" s="6">
        <f>VLOOKUP($A49,'Roll Forward Calculation'!$B:$BS,Z$1,FALSE)</f>
        <v>5781.6499999999978</v>
      </c>
      <c r="AA49" s="6"/>
      <c r="AB49" s="6">
        <f>VLOOKUP($A49,'Roll Forward Calculation'!$B:$BS,AB$1,FALSE)</f>
        <v>1456.29</v>
      </c>
      <c r="AC49" s="6"/>
      <c r="AD49" s="6">
        <f>VLOOKUP($A49,'Roll Forward Calculation'!$B:$BS,AD$1,FALSE)</f>
        <v>0</v>
      </c>
      <c r="AF49" s="6">
        <f>VLOOKUP($A49,'Roll Forward Calculation'!$B:$BS,AF$1,FALSE)</f>
        <v>1006.68</v>
      </c>
      <c r="AH49" s="6">
        <f>VLOOKUP($A49,'Roll Forward Calculation'!$B:$BS,AH$1,FALSE)</f>
        <v>-290.4699999999998</v>
      </c>
      <c r="AJ49" s="6">
        <f t="shared" si="1"/>
        <v>349826.51000000018</v>
      </c>
    </row>
    <row r="50" spans="1:36" x14ac:dyDescent="0.2">
      <c r="A50" s="31" t="s">
        <v>62</v>
      </c>
      <c r="B50" s="6">
        <f>VLOOKUP($A50,'Roll Forward Calculation'!$B:$BS,B$1,FALSE)</f>
        <v>-246.28</v>
      </c>
      <c r="C50" s="6"/>
      <c r="D50" s="6">
        <f>VLOOKUP($A50,'Roll Forward Calculation'!$B:$BS,D$1,FALSE)</f>
        <v>12760.36</v>
      </c>
      <c r="E50" s="6"/>
      <c r="F50" s="6">
        <f>VLOOKUP($A50,'Roll Forward Calculation'!$B:$BS,F$1,FALSE)</f>
        <v>0</v>
      </c>
      <c r="G50" s="6"/>
      <c r="H50" s="6">
        <f>VLOOKUP($A50,'Roll Forward Calculation'!$B:$BS,H$1,FALSE)</f>
        <v>0</v>
      </c>
      <c r="I50" s="6"/>
      <c r="J50" s="6">
        <f>VLOOKUP($A50,'Roll Forward Calculation'!$B:$BS,J$1,FALSE)</f>
        <v>0</v>
      </c>
      <c r="K50" s="6"/>
      <c r="L50" s="6">
        <f>VLOOKUP($A50,'Roll Forward Calculation'!$B:$BS,L$1,FALSE)</f>
        <v>-13467.580000000016</v>
      </c>
      <c r="M50" s="6"/>
      <c r="N50" s="6">
        <f>VLOOKUP($A50,'Roll Forward Calculation'!$B:$BS,N$1,FALSE)</f>
        <v>-129060.26000000001</v>
      </c>
      <c r="O50" s="6"/>
      <c r="P50" s="6">
        <f>VLOOKUP($A50,'Roll Forward Calculation'!$B:$BS,P$1,FALSE)</f>
        <v>0</v>
      </c>
      <c r="Q50" s="6"/>
      <c r="R50" s="6">
        <f>VLOOKUP($A50,'Roll Forward Calculation'!$B:$BS,R$1,FALSE)</f>
        <v>795.46</v>
      </c>
      <c r="S50" s="6"/>
      <c r="T50" s="6">
        <f>VLOOKUP($A50,'Roll Forward Calculation'!$B:$BS,T$1,FALSE)</f>
        <v>9985.390000000014</v>
      </c>
      <c r="U50" s="6"/>
      <c r="V50" s="6">
        <f>VLOOKUP($A50,'Roll Forward Calculation'!$B:$BS,V$1,FALSE)</f>
        <v>-65945.659999999974</v>
      </c>
      <c r="W50" s="6"/>
      <c r="X50" s="6">
        <f>VLOOKUP($A50,'Roll Forward Calculation'!$B:$BS,X$1,FALSE)</f>
        <v>0</v>
      </c>
      <c r="Y50" s="6"/>
      <c r="Z50" s="6">
        <f>VLOOKUP($A50,'Roll Forward Calculation'!$B:$BS,Z$1,FALSE)</f>
        <v>84858.839999999967</v>
      </c>
      <c r="AA50" s="6"/>
      <c r="AB50" s="6">
        <f>VLOOKUP($A50,'Roll Forward Calculation'!$B:$BS,AB$1,FALSE)</f>
        <v>18641.809999999998</v>
      </c>
      <c r="AC50" s="6"/>
      <c r="AD50" s="6">
        <f>VLOOKUP($A50,'Roll Forward Calculation'!$B:$BS,AD$1,FALSE)</f>
        <v>-1662.83</v>
      </c>
      <c r="AF50" s="6">
        <f>VLOOKUP($A50,'Roll Forward Calculation'!$B:$BS,AF$1,FALSE)</f>
        <v>10050.529999999999</v>
      </c>
      <c r="AH50" s="6">
        <f>VLOOKUP($A50,'Roll Forward Calculation'!$B:$BS,AH$1,FALSE)</f>
        <v>-1154408.52</v>
      </c>
      <c r="AJ50" s="6">
        <f t="shared" si="1"/>
        <v>-1227698.74</v>
      </c>
    </row>
    <row r="51" spans="1:36" x14ac:dyDescent="0.2">
      <c r="A51" s="31" t="s">
        <v>63</v>
      </c>
      <c r="B51" s="6">
        <f>VLOOKUP($A51,'Roll Forward Calculation'!$B:$BS,B$1,FALSE)</f>
        <v>-9150.31</v>
      </c>
      <c r="C51" s="6"/>
      <c r="D51" s="6">
        <f>VLOOKUP($A51,'Roll Forward Calculation'!$B:$BS,D$1,FALSE)</f>
        <v>154.85999999999999</v>
      </c>
      <c r="E51" s="6"/>
      <c r="F51" s="6">
        <f>VLOOKUP($A51,'Roll Forward Calculation'!$B:$BS,F$1,FALSE)</f>
        <v>0</v>
      </c>
      <c r="G51" s="6"/>
      <c r="H51" s="6">
        <f>VLOOKUP($A51,'Roll Forward Calculation'!$B:$BS,H$1,FALSE)</f>
        <v>0</v>
      </c>
      <c r="I51" s="6"/>
      <c r="J51" s="6">
        <f>VLOOKUP($A51,'Roll Forward Calculation'!$B:$BS,J$1,FALSE)</f>
        <v>0</v>
      </c>
      <c r="K51" s="6"/>
      <c r="L51" s="6">
        <f>VLOOKUP($A51,'Roll Forward Calculation'!$B:$BS,L$1,FALSE)</f>
        <v>0</v>
      </c>
      <c r="M51" s="6"/>
      <c r="N51" s="6">
        <f>VLOOKUP($A51,'Roll Forward Calculation'!$B:$BS,N$1,FALSE)</f>
        <v>-281.35000000000014</v>
      </c>
      <c r="O51" s="6"/>
      <c r="P51" s="6">
        <f>VLOOKUP($A51,'Roll Forward Calculation'!$B:$BS,P$1,FALSE)</f>
        <v>0</v>
      </c>
      <c r="Q51" s="6"/>
      <c r="R51" s="6">
        <f>VLOOKUP($A51,'Roll Forward Calculation'!$B:$BS,R$1,FALSE)</f>
        <v>19.060000000000002</v>
      </c>
      <c r="S51" s="6"/>
      <c r="T51" s="6">
        <f>VLOOKUP($A51,'Roll Forward Calculation'!$B:$BS,T$1,FALSE)</f>
        <v>426.02</v>
      </c>
      <c r="U51" s="6"/>
      <c r="V51" s="6">
        <f>VLOOKUP($A51,'Roll Forward Calculation'!$B:$BS,V$1,FALSE)</f>
        <v>-34610.120000000003</v>
      </c>
      <c r="W51" s="6"/>
      <c r="X51" s="6">
        <f>VLOOKUP($A51,'Roll Forward Calculation'!$B:$BS,X$1,FALSE)</f>
        <v>0</v>
      </c>
      <c r="Y51" s="6"/>
      <c r="Z51" s="6">
        <f>VLOOKUP($A51,'Roll Forward Calculation'!$B:$BS,Z$1,FALSE)</f>
        <v>1728.0500000000002</v>
      </c>
      <c r="AA51" s="6"/>
      <c r="AB51" s="6">
        <f>VLOOKUP($A51,'Roll Forward Calculation'!$B:$BS,AB$1,FALSE)</f>
        <v>452.26000000000005</v>
      </c>
      <c r="AC51" s="6"/>
      <c r="AD51" s="6">
        <f>VLOOKUP($A51,'Roll Forward Calculation'!$B:$BS,AD$1,FALSE)</f>
        <v>-7373.5</v>
      </c>
      <c r="AF51" s="6">
        <f>VLOOKUP($A51,'Roll Forward Calculation'!$B:$BS,AF$1,FALSE)</f>
        <v>13.010000000000002</v>
      </c>
      <c r="AH51" s="6">
        <f>VLOOKUP($A51,'Roll Forward Calculation'!$B:$BS,AH$1,FALSE)</f>
        <v>68.449999999999989</v>
      </c>
      <c r="AJ51" s="6">
        <f t="shared" si="1"/>
        <v>-48553.57</v>
      </c>
    </row>
    <row r="52" spans="1:36" x14ac:dyDescent="0.2">
      <c r="A52" s="31" t="s">
        <v>202</v>
      </c>
      <c r="B52" s="6">
        <f>VLOOKUP($A52,'Roll Forward Calculation'!$B:$BS,B$1,FALSE)</f>
        <v>0</v>
      </c>
      <c r="C52" s="6"/>
      <c r="D52" s="6">
        <f>VLOOKUP($A52,'Roll Forward Calculation'!$B:$BS,D$1,FALSE)</f>
        <v>78312.74000000002</v>
      </c>
      <c r="E52" s="6"/>
      <c r="F52" s="6">
        <f>VLOOKUP($A52,'Roll Forward Calculation'!$B:$BS,F$1,FALSE)</f>
        <v>0</v>
      </c>
      <c r="G52" s="6"/>
      <c r="H52" s="6">
        <f>VLOOKUP($A52,'Roll Forward Calculation'!$B:$BS,H$1,FALSE)</f>
        <v>0</v>
      </c>
      <c r="I52" s="6"/>
      <c r="J52" s="6">
        <f>VLOOKUP($A52,'Roll Forward Calculation'!$B:$BS,J$1,FALSE)</f>
        <v>0</v>
      </c>
      <c r="K52" s="6"/>
      <c r="L52" s="6">
        <f>VLOOKUP($A52,'Roll Forward Calculation'!$B:$BS,L$1,FALSE)</f>
        <v>-57320.770000000019</v>
      </c>
      <c r="M52" s="6"/>
      <c r="N52" s="6">
        <f>VLOOKUP($A52,'Roll Forward Calculation'!$B:$BS,N$1,FALSE)</f>
        <v>-141967.26999999996</v>
      </c>
      <c r="O52" s="6"/>
      <c r="P52" s="6">
        <f>VLOOKUP($A52,'Roll Forward Calculation'!$B:$BS,P$1,FALSE)</f>
        <v>0</v>
      </c>
      <c r="Q52" s="6"/>
      <c r="R52" s="6">
        <f>VLOOKUP($A52,'Roll Forward Calculation'!$B:$BS,R$1,FALSE)</f>
        <v>1870.54</v>
      </c>
      <c r="S52" s="6"/>
      <c r="T52" s="6">
        <f>VLOOKUP($A52,'Roll Forward Calculation'!$B:$BS,T$1,FALSE)</f>
        <v>116980.80000000005</v>
      </c>
      <c r="U52" s="6"/>
      <c r="V52" s="6">
        <f>VLOOKUP($A52,'Roll Forward Calculation'!$B:$BS,V$1,FALSE)</f>
        <v>11299.059999999998</v>
      </c>
      <c r="W52" s="6"/>
      <c r="X52" s="6">
        <f>VLOOKUP($A52,'Roll Forward Calculation'!$B:$BS,X$1,FALSE)</f>
        <v>0</v>
      </c>
      <c r="Y52" s="6"/>
      <c r="Z52" s="6">
        <f>VLOOKUP($A52,'Roll Forward Calculation'!$B:$BS,Z$1,FALSE)</f>
        <v>278124.77</v>
      </c>
      <c r="AA52" s="6"/>
      <c r="AB52" s="6">
        <f>VLOOKUP($A52,'Roll Forward Calculation'!$B:$BS,AB$1,FALSE)</f>
        <v>-119874.45000000001</v>
      </c>
      <c r="AC52" s="6"/>
      <c r="AD52" s="6">
        <f>VLOOKUP($A52,'Roll Forward Calculation'!$B:$BS,AD$1,FALSE)</f>
        <v>0</v>
      </c>
      <c r="AF52" s="6">
        <f>VLOOKUP($A52,'Roll Forward Calculation'!$B:$BS,AF$1,FALSE)</f>
        <v>587069</v>
      </c>
      <c r="AH52" s="6">
        <f>VLOOKUP($A52,'Roll Forward Calculation'!$B:$BS,AH$1,FALSE)</f>
        <v>-22349.780000000028</v>
      </c>
      <c r="AJ52" s="6">
        <f t="shared" si="1"/>
        <v>732144.64000000013</v>
      </c>
    </row>
    <row r="53" spans="1:36" x14ac:dyDescent="0.2">
      <c r="A53" s="31" t="s">
        <v>64</v>
      </c>
      <c r="B53" s="6">
        <f>VLOOKUP($A53,'Roll Forward Calculation'!$B:$BS,B$1,FALSE)</f>
        <v>-3931.94</v>
      </c>
      <c r="C53" s="6"/>
      <c r="D53" s="6">
        <f>VLOOKUP($A53,'Roll Forward Calculation'!$B:$BS,D$1,FALSE)</f>
        <v>29554.53</v>
      </c>
      <c r="E53" s="6"/>
      <c r="F53" s="6">
        <f>VLOOKUP($A53,'Roll Forward Calculation'!$B:$BS,F$1,FALSE)</f>
        <v>0</v>
      </c>
      <c r="G53" s="6"/>
      <c r="H53" s="6">
        <f>VLOOKUP($A53,'Roll Forward Calculation'!$B:$BS,H$1,FALSE)</f>
        <v>0</v>
      </c>
      <c r="I53" s="6"/>
      <c r="J53" s="6">
        <f>VLOOKUP($A53,'Roll Forward Calculation'!$B:$BS,J$1,FALSE)</f>
        <v>0</v>
      </c>
      <c r="K53" s="6"/>
      <c r="L53" s="6">
        <f>VLOOKUP($A53,'Roll Forward Calculation'!$B:$BS,L$1,FALSE)</f>
        <v>-11560.169999999984</v>
      </c>
      <c r="M53" s="6"/>
      <c r="N53" s="6">
        <f>VLOOKUP($A53,'Roll Forward Calculation'!$B:$BS,N$1,FALSE)</f>
        <v>-331701.09999999998</v>
      </c>
      <c r="O53" s="6"/>
      <c r="P53" s="6">
        <f>VLOOKUP($A53,'Roll Forward Calculation'!$B:$BS,P$1,FALSE)</f>
        <v>0</v>
      </c>
      <c r="Q53" s="6"/>
      <c r="R53" s="6">
        <f>VLOOKUP($A53,'Roll Forward Calculation'!$B:$BS,R$1,FALSE)</f>
        <v>1386.0099999999998</v>
      </c>
      <c r="S53" s="6"/>
      <c r="T53" s="6">
        <f>VLOOKUP($A53,'Roll Forward Calculation'!$B:$BS,T$1,FALSE)</f>
        <v>39367.800000000047</v>
      </c>
      <c r="U53" s="6"/>
      <c r="V53" s="6">
        <f>VLOOKUP($A53,'Roll Forward Calculation'!$B:$BS,V$1,FALSE)</f>
        <v>-14288.380000000005</v>
      </c>
      <c r="W53" s="6"/>
      <c r="X53" s="6">
        <f>VLOOKUP($A53,'Roll Forward Calculation'!$B:$BS,X$1,FALSE)</f>
        <v>0</v>
      </c>
      <c r="Y53" s="6"/>
      <c r="Z53" s="6">
        <f>VLOOKUP($A53,'Roll Forward Calculation'!$B:$BS,Z$1,FALSE)</f>
        <v>189696.62000000005</v>
      </c>
      <c r="AA53" s="6"/>
      <c r="AB53" s="6">
        <f>VLOOKUP($A53,'Roll Forward Calculation'!$B:$BS,AB$1,FALSE)</f>
        <v>-31222.059999999998</v>
      </c>
      <c r="AC53" s="6"/>
      <c r="AD53" s="6">
        <f>VLOOKUP($A53,'Roll Forward Calculation'!$B:$BS,AD$1,FALSE)</f>
        <v>-3168.37</v>
      </c>
      <c r="AF53" s="6">
        <f>VLOOKUP($A53,'Roll Forward Calculation'!$B:$BS,AF$1,FALSE)</f>
        <v>388829.46</v>
      </c>
      <c r="AH53" s="6">
        <f>VLOOKUP($A53,'Roll Forward Calculation'!$B:$BS,AH$1,FALSE)</f>
        <v>-10185.029999999999</v>
      </c>
      <c r="AJ53" s="6">
        <f t="shared" si="1"/>
        <v>242777.3700000002</v>
      </c>
    </row>
    <row r="54" spans="1:36" x14ac:dyDescent="0.2">
      <c r="A54" s="31" t="s">
        <v>65</v>
      </c>
      <c r="B54" s="6">
        <f>VLOOKUP($A54,'Roll Forward Calculation'!$B:$BS,B$1,FALSE)</f>
        <v>5446.8300000000017</v>
      </c>
      <c r="C54" s="6"/>
      <c r="D54" s="6">
        <f>VLOOKUP($A54,'Roll Forward Calculation'!$B:$BS,D$1,FALSE)</f>
        <v>0</v>
      </c>
      <c r="E54" s="6"/>
      <c r="F54" s="6">
        <f>VLOOKUP($A54,'Roll Forward Calculation'!$B:$BS,F$1,FALSE)</f>
        <v>0</v>
      </c>
      <c r="G54" s="6"/>
      <c r="H54" s="6">
        <f>VLOOKUP($A54,'Roll Forward Calculation'!$B:$BS,H$1,FALSE)</f>
        <v>0</v>
      </c>
      <c r="I54" s="6"/>
      <c r="J54" s="6">
        <f>VLOOKUP($A54,'Roll Forward Calculation'!$B:$BS,J$1,FALSE)</f>
        <v>0</v>
      </c>
      <c r="K54" s="6"/>
      <c r="L54" s="6">
        <f>VLOOKUP($A54,'Roll Forward Calculation'!$B:$BS,L$1,FALSE)</f>
        <v>-20147.160000000003</v>
      </c>
      <c r="M54" s="6"/>
      <c r="N54" s="6">
        <f>VLOOKUP($A54,'Roll Forward Calculation'!$B:$BS,N$1,FALSE)</f>
        <v>0</v>
      </c>
      <c r="O54" s="6"/>
      <c r="P54" s="6">
        <f>VLOOKUP($A54,'Roll Forward Calculation'!$B:$BS,P$1,FALSE)</f>
        <v>0</v>
      </c>
      <c r="Q54" s="6"/>
      <c r="R54" s="6">
        <f>VLOOKUP($A54,'Roll Forward Calculation'!$B:$BS,R$1,FALSE)</f>
        <v>0</v>
      </c>
      <c r="S54" s="6"/>
      <c r="T54" s="6">
        <f>VLOOKUP($A54,'Roll Forward Calculation'!$B:$BS,T$1,FALSE)</f>
        <v>0</v>
      </c>
      <c r="U54" s="6"/>
      <c r="V54" s="6">
        <f>VLOOKUP($A54,'Roll Forward Calculation'!$B:$BS,V$1,FALSE)</f>
        <v>104193.51000000001</v>
      </c>
      <c r="W54" s="6"/>
      <c r="X54" s="6">
        <f>VLOOKUP($A54,'Roll Forward Calculation'!$B:$BS,X$1,FALSE)</f>
        <v>0</v>
      </c>
      <c r="Y54" s="6"/>
      <c r="Z54" s="6">
        <f>VLOOKUP($A54,'Roll Forward Calculation'!$B:$BS,Z$1,FALSE)</f>
        <v>0</v>
      </c>
      <c r="AA54" s="6"/>
      <c r="AB54" s="6">
        <f>VLOOKUP($A54,'Roll Forward Calculation'!$B:$BS,AB$1,FALSE)</f>
        <v>0</v>
      </c>
      <c r="AC54" s="6"/>
      <c r="AD54" s="6">
        <f>VLOOKUP($A54,'Roll Forward Calculation'!$B:$BS,AD$1,FALSE)</f>
        <v>3129.9199999999983</v>
      </c>
      <c r="AF54" s="6">
        <f>VLOOKUP($A54,'Roll Forward Calculation'!$B:$BS,AF$1,FALSE)</f>
        <v>0</v>
      </c>
      <c r="AH54" s="6">
        <f>VLOOKUP($A54,'Roll Forward Calculation'!$B:$BS,AH$1,FALSE)</f>
        <v>0</v>
      </c>
      <c r="AJ54" s="6">
        <f t="shared" si="1"/>
        <v>92623.1</v>
      </c>
    </row>
    <row r="55" spans="1:36" x14ac:dyDescent="0.2">
      <c r="A55" s="31" t="s">
        <v>66</v>
      </c>
      <c r="B55" s="6">
        <f>VLOOKUP($A55,'Roll Forward Calculation'!$B:$BS,B$1,FALSE)</f>
        <v>0</v>
      </c>
      <c r="C55" s="6"/>
      <c r="D55" s="6">
        <f>VLOOKUP($A55,'Roll Forward Calculation'!$B:$BS,D$1,FALSE)</f>
        <v>385.16000000000008</v>
      </c>
      <c r="E55" s="6"/>
      <c r="F55" s="6">
        <f>VLOOKUP($A55,'Roll Forward Calculation'!$B:$BS,F$1,FALSE)</f>
        <v>0</v>
      </c>
      <c r="G55" s="6"/>
      <c r="H55" s="6">
        <f>VLOOKUP($A55,'Roll Forward Calculation'!$B:$BS,H$1,FALSE)</f>
        <v>0</v>
      </c>
      <c r="I55" s="6"/>
      <c r="J55" s="6">
        <f>VLOOKUP($A55,'Roll Forward Calculation'!$B:$BS,J$1,FALSE)</f>
        <v>0</v>
      </c>
      <c r="K55" s="6"/>
      <c r="L55" s="6">
        <f>VLOOKUP($A55,'Roll Forward Calculation'!$B:$BS,L$1,FALSE)</f>
        <v>284976.02</v>
      </c>
      <c r="M55" s="6"/>
      <c r="N55" s="6">
        <f>VLOOKUP($A55,'Roll Forward Calculation'!$B:$BS,N$1,FALSE)</f>
        <v>-6113.8499999999985</v>
      </c>
      <c r="O55" s="6"/>
      <c r="P55" s="6">
        <f>VLOOKUP($A55,'Roll Forward Calculation'!$B:$BS,P$1,FALSE)</f>
        <v>0</v>
      </c>
      <c r="Q55" s="6"/>
      <c r="R55" s="6">
        <f>VLOOKUP($A55,'Roll Forward Calculation'!$B:$BS,R$1,FALSE)</f>
        <v>93.259999999999991</v>
      </c>
      <c r="S55" s="6"/>
      <c r="T55" s="6">
        <f>VLOOKUP($A55,'Roll Forward Calculation'!$B:$BS,T$1,FALSE)</f>
        <v>1899.0600000000013</v>
      </c>
      <c r="U55" s="6"/>
      <c r="V55" s="6">
        <f>VLOOKUP($A55,'Roll Forward Calculation'!$B:$BS,V$1,FALSE)</f>
        <v>-408.6899999999996</v>
      </c>
      <c r="W55" s="6"/>
      <c r="X55" s="6">
        <f>VLOOKUP($A55,'Roll Forward Calculation'!$B:$BS,X$1,FALSE)</f>
        <v>0</v>
      </c>
      <c r="Y55" s="6"/>
      <c r="Z55" s="6">
        <f>VLOOKUP($A55,'Roll Forward Calculation'!$B:$BS,Z$1,FALSE)</f>
        <v>10149.43</v>
      </c>
      <c r="AA55" s="6"/>
      <c r="AB55" s="6">
        <f>VLOOKUP($A55,'Roll Forward Calculation'!$B:$BS,AB$1,FALSE)</f>
        <v>3650.4800000000014</v>
      </c>
      <c r="AC55" s="6"/>
      <c r="AD55" s="6">
        <f>VLOOKUP($A55,'Roll Forward Calculation'!$B:$BS,AD$1,FALSE)</f>
        <v>0</v>
      </c>
      <c r="AF55" s="6">
        <f>VLOOKUP($A55,'Roll Forward Calculation'!$B:$BS,AF$1,FALSE)</f>
        <v>419.93</v>
      </c>
      <c r="AH55" s="6">
        <f>VLOOKUP($A55,'Roll Forward Calculation'!$B:$BS,AH$1,FALSE)</f>
        <v>-366.26000000000022</v>
      </c>
      <c r="AJ55" s="6">
        <f t="shared" si="1"/>
        <v>294684.53999999998</v>
      </c>
    </row>
    <row r="56" spans="1:36" x14ac:dyDescent="0.2">
      <c r="A56" s="31" t="s">
        <v>67</v>
      </c>
      <c r="B56" s="6">
        <f>VLOOKUP($A56,'Roll Forward Calculation'!$B:$BS,B$1,FALSE)</f>
        <v>0</v>
      </c>
      <c r="C56" s="6"/>
      <c r="D56" s="6">
        <f>VLOOKUP($A56,'Roll Forward Calculation'!$B:$BS,D$1,FALSE)</f>
        <v>-19.379999999999995</v>
      </c>
      <c r="E56" s="6"/>
      <c r="F56" s="6">
        <f>VLOOKUP($A56,'Roll Forward Calculation'!$B:$BS,F$1,FALSE)</f>
        <v>0</v>
      </c>
      <c r="G56" s="6"/>
      <c r="H56" s="6">
        <f>VLOOKUP($A56,'Roll Forward Calculation'!$B:$BS,H$1,FALSE)</f>
        <v>0</v>
      </c>
      <c r="I56" s="6"/>
      <c r="J56" s="6">
        <f>VLOOKUP($A56,'Roll Forward Calculation'!$B:$BS,J$1,FALSE)</f>
        <v>0</v>
      </c>
      <c r="K56" s="6"/>
      <c r="L56" s="6">
        <f>VLOOKUP($A56,'Roll Forward Calculation'!$B:$BS,L$1,FALSE)</f>
        <v>0</v>
      </c>
      <c r="M56" s="6"/>
      <c r="N56" s="6">
        <f>VLOOKUP($A56,'Roll Forward Calculation'!$B:$BS,N$1,FALSE)</f>
        <v>0</v>
      </c>
      <c r="O56" s="6"/>
      <c r="P56" s="6">
        <f>VLOOKUP($A56,'Roll Forward Calculation'!$B:$BS,P$1,FALSE)</f>
        <v>0</v>
      </c>
      <c r="Q56" s="6"/>
      <c r="R56" s="6">
        <f>VLOOKUP($A56,'Roll Forward Calculation'!$B:$BS,R$1,FALSE)</f>
        <v>0</v>
      </c>
      <c r="S56" s="6"/>
      <c r="T56" s="6">
        <f>VLOOKUP($A56,'Roll Forward Calculation'!$B:$BS,T$1,FALSE)</f>
        <v>0</v>
      </c>
      <c r="U56" s="6"/>
      <c r="V56" s="6">
        <f>VLOOKUP($A56,'Roll Forward Calculation'!$B:$BS,V$1,FALSE)</f>
        <v>0</v>
      </c>
      <c r="W56" s="6"/>
      <c r="X56" s="6">
        <f>VLOOKUP($A56,'Roll Forward Calculation'!$B:$BS,X$1,FALSE)</f>
        <v>0</v>
      </c>
      <c r="Y56" s="6"/>
      <c r="Z56" s="6">
        <f>VLOOKUP($A56,'Roll Forward Calculation'!$B:$BS,Z$1,FALSE)</f>
        <v>0</v>
      </c>
      <c r="AA56" s="6"/>
      <c r="AB56" s="6">
        <f>VLOOKUP($A56,'Roll Forward Calculation'!$B:$BS,AB$1,FALSE)</f>
        <v>0</v>
      </c>
      <c r="AC56" s="6"/>
      <c r="AD56" s="6">
        <f>VLOOKUP($A56,'Roll Forward Calculation'!$B:$BS,AD$1,FALSE)</f>
        <v>0</v>
      </c>
      <c r="AF56" s="6">
        <f>VLOOKUP($A56,'Roll Forward Calculation'!$B:$BS,AF$1,FALSE)</f>
        <v>0</v>
      </c>
      <c r="AH56" s="6">
        <f>VLOOKUP($A56,'Roll Forward Calculation'!$B:$BS,AH$1,FALSE)</f>
        <v>0</v>
      </c>
      <c r="AJ56" s="6">
        <f t="shared" si="1"/>
        <v>-19.379999999999995</v>
      </c>
    </row>
    <row r="57" spans="1:36" x14ac:dyDescent="0.2">
      <c r="A57" s="31" t="s">
        <v>68</v>
      </c>
      <c r="B57" s="6">
        <f>VLOOKUP($A57,'Roll Forward Calculation'!$B:$BS,B$1,FALSE)</f>
        <v>0</v>
      </c>
      <c r="C57" s="6"/>
      <c r="D57" s="6">
        <f>VLOOKUP($A57,'Roll Forward Calculation'!$B:$BS,D$1,FALSE)</f>
        <v>130492.16999999998</v>
      </c>
      <c r="E57" s="6"/>
      <c r="F57" s="6">
        <f>VLOOKUP($A57,'Roll Forward Calculation'!$B:$BS,F$1,FALSE)</f>
        <v>0</v>
      </c>
      <c r="G57" s="6"/>
      <c r="H57" s="6">
        <f>VLOOKUP($A57,'Roll Forward Calculation'!$B:$BS,H$1,FALSE)</f>
        <v>0</v>
      </c>
      <c r="I57" s="6"/>
      <c r="J57" s="6">
        <f>VLOOKUP($A57,'Roll Forward Calculation'!$B:$BS,J$1,FALSE)</f>
        <v>0</v>
      </c>
      <c r="K57" s="6"/>
      <c r="L57" s="6">
        <f>VLOOKUP($A57,'Roll Forward Calculation'!$B:$BS,L$1,FALSE)</f>
        <v>3422.61</v>
      </c>
      <c r="M57" s="6"/>
      <c r="N57" s="6">
        <f>VLOOKUP($A57,'Roll Forward Calculation'!$B:$BS,N$1,FALSE)</f>
        <v>-229456.11</v>
      </c>
      <c r="O57" s="6"/>
      <c r="P57" s="6">
        <f>VLOOKUP($A57,'Roll Forward Calculation'!$B:$BS,P$1,FALSE)</f>
        <v>0</v>
      </c>
      <c r="Q57" s="6"/>
      <c r="R57" s="6">
        <f>VLOOKUP($A57,'Roll Forward Calculation'!$B:$BS,R$1,FALSE)</f>
        <v>2423.17</v>
      </c>
      <c r="S57" s="6"/>
      <c r="T57" s="6">
        <f>VLOOKUP($A57,'Roll Forward Calculation'!$B:$BS,T$1,FALSE)</f>
        <v>111894.20999999996</v>
      </c>
      <c r="U57" s="6"/>
      <c r="V57" s="6">
        <f>VLOOKUP($A57,'Roll Forward Calculation'!$B:$BS,V$1,FALSE)</f>
        <v>-14303.380000000005</v>
      </c>
      <c r="W57" s="6"/>
      <c r="X57" s="6">
        <f>VLOOKUP($A57,'Roll Forward Calculation'!$B:$BS,X$1,FALSE)</f>
        <v>0</v>
      </c>
      <c r="Y57" s="6"/>
      <c r="Z57" s="6">
        <f>VLOOKUP($A57,'Roll Forward Calculation'!$B:$BS,Z$1,FALSE)</f>
        <v>242802.78000000003</v>
      </c>
      <c r="AA57" s="6"/>
      <c r="AB57" s="6">
        <f>VLOOKUP($A57,'Roll Forward Calculation'!$B:$BS,AB$1,FALSE)</f>
        <v>-51229.96</v>
      </c>
      <c r="AC57" s="6"/>
      <c r="AD57" s="6">
        <f>VLOOKUP($A57,'Roll Forward Calculation'!$B:$BS,AD$1,FALSE)</f>
        <v>0</v>
      </c>
      <c r="AF57" s="6">
        <f>VLOOKUP($A57,'Roll Forward Calculation'!$B:$BS,AF$1,FALSE)</f>
        <v>187400.78999999998</v>
      </c>
      <c r="AH57" s="6">
        <f>VLOOKUP($A57,'Roll Forward Calculation'!$B:$BS,AH$1,FALSE)</f>
        <v>-10744.309999999998</v>
      </c>
      <c r="AJ57" s="6">
        <f t="shared" si="1"/>
        <v>372701.96999999991</v>
      </c>
    </row>
    <row r="58" spans="1:36" x14ac:dyDescent="0.2">
      <c r="A58" s="31" t="s">
        <v>69</v>
      </c>
      <c r="B58" s="6">
        <f>VLOOKUP($A58,'Roll Forward Calculation'!$B:$BS,B$1,FALSE)</f>
        <v>0</v>
      </c>
      <c r="C58" s="6"/>
      <c r="D58" s="6">
        <f>VLOOKUP($A58,'Roll Forward Calculation'!$B:$BS,D$1,FALSE)</f>
        <v>4432.9699999999993</v>
      </c>
      <c r="E58" s="6"/>
      <c r="F58" s="6">
        <f>VLOOKUP($A58,'Roll Forward Calculation'!$B:$BS,F$1,FALSE)</f>
        <v>0</v>
      </c>
      <c r="G58" s="6"/>
      <c r="H58" s="6">
        <f>VLOOKUP($A58,'Roll Forward Calculation'!$B:$BS,H$1,FALSE)</f>
        <v>0</v>
      </c>
      <c r="I58" s="6"/>
      <c r="J58" s="6">
        <f>VLOOKUP($A58,'Roll Forward Calculation'!$B:$BS,J$1,FALSE)</f>
        <v>0</v>
      </c>
      <c r="K58" s="6"/>
      <c r="L58" s="6">
        <f>VLOOKUP($A58,'Roll Forward Calculation'!$B:$BS,L$1,FALSE)</f>
        <v>-19444.570000000065</v>
      </c>
      <c r="M58" s="6"/>
      <c r="N58" s="6">
        <f>VLOOKUP($A58,'Roll Forward Calculation'!$B:$BS,N$1,FALSE)</f>
        <v>-40691.31</v>
      </c>
      <c r="O58" s="6"/>
      <c r="P58" s="6">
        <f>VLOOKUP($A58,'Roll Forward Calculation'!$B:$BS,P$1,FALSE)</f>
        <v>0</v>
      </c>
      <c r="Q58" s="6"/>
      <c r="R58" s="6">
        <f>VLOOKUP($A58,'Roll Forward Calculation'!$B:$BS,R$1,FALSE)</f>
        <v>367.75</v>
      </c>
      <c r="S58" s="6"/>
      <c r="T58" s="6">
        <f>VLOOKUP($A58,'Roll Forward Calculation'!$B:$BS,T$1,FALSE)</f>
        <v>5767.5399999999936</v>
      </c>
      <c r="U58" s="6"/>
      <c r="V58" s="6">
        <f>VLOOKUP($A58,'Roll Forward Calculation'!$B:$BS,V$1,FALSE)</f>
        <v>-63295.349999999991</v>
      </c>
      <c r="W58" s="6"/>
      <c r="X58" s="6">
        <f>VLOOKUP($A58,'Roll Forward Calculation'!$B:$BS,X$1,FALSE)</f>
        <v>0</v>
      </c>
      <c r="Y58" s="6"/>
      <c r="Z58" s="6">
        <f>VLOOKUP($A58,'Roll Forward Calculation'!$B:$BS,Z$1,FALSE)</f>
        <v>40653.819999999992</v>
      </c>
      <c r="AA58" s="6"/>
      <c r="AB58" s="6">
        <f>VLOOKUP($A58,'Roll Forward Calculation'!$B:$BS,AB$1,FALSE)</f>
        <v>3055.2799999999988</v>
      </c>
      <c r="AC58" s="6"/>
      <c r="AD58" s="6">
        <f>VLOOKUP($A58,'Roll Forward Calculation'!$B:$BS,AD$1,FALSE)</f>
        <v>0</v>
      </c>
      <c r="AF58" s="6">
        <f>VLOOKUP($A58,'Roll Forward Calculation'!$B:$BS,AF$1,FALSE)</f>
        <v>51997.279999999999</v>
      </c>
      <c r="AH58" s="6">
        <f>VLOOKUP($A58,'Roll Forward Calculation'!$B:$BS,AH$1,FALSE)</f>
        <v>-3485.1100000000006</v>
      </c>
      <c r="AJ58" s="6">
        <f t="shared" si="1"/>
        <v>-20641.70000000007</v>
      </c>
    </row>
    <row r="59" spans="1:36" x14ac:dyDescent="0.2">
      <c r="A59" s="31" t="s">
        <v>70</v>
      </c>
      <c r="B59" s="6">
        <f>VLOOKUP($A59,'Roll Forward Calculation'!$B:$BS,B$1,FALSE)</f>
        <v>0</v>
      </c>
      <c r="C59" s="6"/>
      <c r="D59" s="6">
        <f>VLOOKUP($A59,'Roll Forward Calculation'!$B:$BS,D$1,FALSE)</f>
        <v>291.46000000000004</v>
      </c>
      <c r="E59" s="6"/>
      <c r="F59" s="6">
        <f>VLOOKUP($A59,'Roll Forward Calculation'!$B:$BS,F$1,FALSE)</f>
        <v>0</v>
      </c>
      <c r="G59" s="6"/>
      <c r="H59" s="6">
        <f>VLOOKUP($A59,'Roll Forward Calculation'!$B:$BS,H$1,FALSE)</f>
        <v>0</v>
      </c>
      <c r="I59" s="6"/>
      <c r="J59" s="6">
        <f>VLOOKUP($A59,'Roll Forward Calculation'!$B:$BS,J$1,FALSE)</f>
        <v>0</v>
      </c>
      <c r="K59" s="6"/>
      <c r="L59" s="6">
        <f>VLOOKUP($A59,'Roll Forward Calculation'!$B:$BS,L$1,FALSE)</f>
        <v>0</v>
      </c>
      <c r="M59" s="6"/>
      <c r="N59" s="6">
        <f>VLOOKUP($A59,'Roll Forward Calculation'!$B:$BS,N$1,FALSE)</f>
        <v>-3397.5100000000011</v>
      </c>
      <c r="O59" s="6"/>
      <c r="P59" s="6">
        <f>VLOOKUP($A59,'Roll Forward Calculation'!$B:$BS,P$1,FALSE)</f>
        <v>0</v>
      </c>
      <c r="Q59" s="6"/>
      <c r="R59" s="6">
        <f>VLOOKUP($A59,'Roll Forward Calculation'!$B:$BS,R$1,FALSE)</f>
        <v>0</v>
      </c>
      <c r="S59" s="6"/>
      <c r="T59" s="6">
        <f>VLOOKUP($A59,'Roll Forward Calculation'!$B:$BS,T$1,FALSE)</f>
        <v>1281.0900000000001</v>
      </c>
      <c r="U59" s="6"/>
      <c r="V59" s="6">
        <f>VLOOKUP($A59,'Roll Forward Calculation'!$B:$BS,V$1,FALSE)</f>
        <v>-817.34000000000015</v>
      </c>
      <c r="W59" s="6"/>
      <c r="X59" s="6">
        <f>VLOOKUP($A59,'Roll Forward Calculation'!$B:$BS,X$1,FALSE)</f>
        <v>0</v>
      </c>
      <c r="Y59" s="6"/>
      <c r="Z59" s="6">
        <f>VLOOKUP($A59,'Roll Forward Calculation'!$B:$BS,Z$1,FALSE)</f>
        <v>501.75</v>
      </c>
      <c r="AA59" s="6"/>
      <c r="AB59" s="6">
        <f>VLOOKUP($A59,'Roll Forward Calculation'!$B:$BS,AB$1,FALSE)</f>
        <v>10448.939999999999</v>
      </c>
      <c r="AC59" s="6"/>
      <c r="AD59" s="6">
        <f>VLOOKUP($A59,'Roll Forward Calculation'!$B:$BS,AD$1,FALSE)</f>
        <v>0</v>
      </c>
      <c r="AF59" s="6">
        <f>VLOOKUP($A59,'Roll Forward Calculation'!$B:$BS,AF$1,FALSE)</f>
        <v>0</v>
      </c>
      <c r="AH59" s="6">
        <f>VLOOKUP($A59,'Roll Forward Calculation'!$B:$BS,AH$1,FALSE)</f>
        <v>-312.09000000000015</v>
      </c>
      <c r="AJ59" s="6">
        <f t="shared" si="1"/>
        <v>7996.2999999999975</v>
      </c>
    </row>
    <row r="60" spans="1:36" x14ac:dyDescent="0.2">
      <c r="A60" s="31" t="s">
        <v>165</v>
      </c>
      <c r="B60" s="6">
        <f>VLOOKUP($A60,'Roll Forward Calculation'!$B:$BS,B$1,FALSE)</f>
        <v>22262.15</v>
      </c>
      <c r="C60" s="6"/>
      <c r="D60" s="6">
        <f>VLOOKUP($A60,'Roll Forward Calculation'!$B:$BS,D$1,FALSE)</f>
        <v>538.88999999999987</v>
      </c>
      <c r="E60" s="6"/>
      <c r="F60" s="6">
        <f>VLOOKUP($A60,'Roll Forward Calculation'!$B:$BS,F$1,FALSE)</f>
        <v>0</v>
      </c>
      <c r="G60" s="6"/>
      <c r="H60" s="6">
        <f>VLOOKUP($A60,'Roll Forward Calculation'!$B:$BS,H$1,FALSE)</f>
        <v>0</v>
      </c>
      <c r="I60" s="6"/>
      <c r="J60" s="6">
        <f>VLOOKUP($A60,'Roll Forward Calculation'!$B:$BS,J$1,FALSE)</f>
        <v>0</v>
      </c>
      <c r="K60" s="6"/>
      <c r="L60" s="6">
        <f>VLOOKUP($A60,'Roll Forward Calculation'!$B:$BS,L$1,FALSE)</f>
        <v>16670.390000000007</v>
      </c>
      <c r="M60" s="6"/>
      <c r="N60" s="6">
        <f>VLOOKUP($A60,'Roll Forward Calculation'!$B:$BS,N$1,FALSE)</f>
        <v>-5615.5099999999984</v>
      </c>
      <c r="O60" s="6"/>
      <c r="P60" s="6">
        <f>VLOOKUP($A60,'Roll Forward Calculation'!$B:$BS,P$1,FALSE)</f>
        <v>0</v>
      </c>
      <c r="Q60" s="6"/>
      <c r="R60" s="6">
        <f>VLOOKUP($A60,'Roll Forward Calculation'!$B:$BS,R$1,FALSE)</f>
        <v>9.7599999999999909</v>
      </c>
      <c r="S60" s="6"/>
      <c r="T60" s="6">
        <f>VLOOKUP($A60,'Roll Forward Calculation'!$B:$BS,T$1,FALSE)</f>
        <v>7064.869999999999</v>
      </c>
      <c r="U60" s="6"/>
      <c r="V60" s="6">
        <f>VLOOKUP($A60,'Roll Forward Calculation'!$B:$BS,V$1,FALSE)</f>
        <v>129629.03</v>
      </c>
      <c r="W60" s="6"/>
      <c r="X60" s="6">
        <f>VLOOKUP($A60,'Roll Forward Calculation'!$B:$BS,X$1,FALSE)</f>
        <v>0</v>
      </c>
      <c r="Y60" s="6"/>
      <c r="Z60" s="6">
        <f>VLOOKUP($A60,'Roll Forward Calculation'!$B:$BS,Z$1,FALSE)</f>
        <v>217.57000000000062</v>
      </c>
      <c r="AA60" s="6"/>
      <c r="AB60" s="6">
        <f>VLOOKUP($A60,'Roll Forward Calculation'!$B:$BS,AB$1,FALSE)</f>
        <v>18467.329999999994</v>
      </c>
      <c r="AC60" s="6"/>
      <c r="AD60" s="6">
        <f>VLOOKUP($A60,'Roll Forward Calculation'!$B:$BS,AD$1,FALSE)</f>
        <v>17242.23</v>
      </c>
      <c r="AF60" s="6">
        <f>VLOOKUP($A60,'Roll Forward Calculation'!$B:$BS,AF$1,FALSE)</f>
        <v>21076.67</v>
      </c>
      <c r="AH60" s="6">
        <f>VLOOKUP($A60,'Roll Forward Calculation'!$B:$BS,AH$1,FALSE)</f>
        <v>3726.42</v>
      </c>
      <c r="AJ60" s="6">
        <f t="shared" si="1"/>
        <v>231289.80000000002</v>
      </c>
    </row>
    <row r="61" spans="1:36" x14ac:dyDescent="0.2">
      <c r="A61" s="31" t="s">
        <v>71</v>
      </c>
      <c r="B61" s="6">
        <f>VLOOKUP($A61,'Roll Forward Calculation'!$B:$BS,B$1,FALSE)</f>
        <v>0</v>
      </c>
      <c r="C61" s="6"/>
      <c r="D61" s="6">
        <f>VLOOKUP($A61,'Roll Forward Calculation'!$B:$BS,D$1,FALSE)</f>
        <v>3957.4400000000005</v>
      </c>
      <c r="E61" s="6"/>
      <c r="F61" s="6">
        <f>VLOOKUP($A61,'Roll Forward Calculation'!$B:$BS,F$1,FALSE)</f>
        <v>0</v>
      </c>
      <c r="G61" s="6"/>
      <c r="H61" s="6">
        <f>VLOOKUP($A61,'Roll Forward Calculation'!$B:$BS,H$1,FALSE)</f>
        <v>0</v>
      </c>
      <c r="I61" s="6"/>
      <c r="J61" s="6">
        <f>VLOOKUP($A61,'Roll Forward Calculation'!$B:$BS,J$1,FALSE)</f>
        <v>0</v>
      </c>
      <c r="K61" s="6"/>
      <c r="L61" s="6">
        <f>VLOOKUP($A61,'Roll Forward Calculation'!$B:$BS,L$1,FALSE)</f>
        <v>-9581.8000000000029</v>
      </c>
      <c r="M61" s="6"/>
      <c r="N61" s="6">
        <f>VLOOKUP($A61,'Roll Forward Calculation'!$B:$BS,N$1,FALSE)</f>
        <v>-76357.03</v>
      </c>
      <c r="O61" s="6"/>
      <c r="P61" s="6">
        <f>VLOOKUP($A61,'Roll Forward Calculation'!$B:$BS,P$1,FALSE)</f>
        <v>0</v>
      </c>
      <c r="Q61" s="6"/>
      <c r="R61" s="6">
        <f>VLOOKUP($A61,'Roll Forward Calculation'!$B:$BS,R$1,FALSE)</f>
        <v>123.65000000000003</v>
      </c>
      <c r="S61" s="6"/>
      <c r="T61" s="6">
        <f>VLOOKUP($A61,'Roll Forward Calculation'!$B:$BS,T$1,FALSE)</f>
        <v>26418.369999999995</v>
      </c>
      <c r="U61" s="6"/>
      <c r="V61" s="6">
        <f>VLOOKUP($A61,'Roll Forward Calculation'!$B:$BS,V$1,FALSE)</f>
        <v>-9163.6500000000015</v>
      </c>
      <c r="W61" s="6"/>
      <c r="X61" s="6">
        <f>VLOOKUP($A61,'Roll Forward Calculation'!$B:$BS,X$1,FALSE)</f>
        <v>0</v>
      </c>
      <c r="Y61" s="6"/>
      <c r="Z61" s="6">
        <f>VLOOKUP($A61,'Roll Forward Calculation'!$B:$BS,Z$1,FALSE)</f>
        <v>19637.099999999999</v>
      </c>
      <c r="AA61" s="6"/>
      <c r="AB61" s="6">
        <f>VLOOKUP($A61,'Roll Forward Calculation'!$B:$BS,AB$1,FALSE)</f>
        <v>-92661.13</v>
      </c>
      <c r="AC61" s="6"/>
      <c r="AD61" s="6">
        <f>VLOOKUP($A61,'Roll Forward Calculation'!$B:$BS,AD$1,FALSE)</f>
        <v>0</v>
      </c>
      <c r="AF61" s="6">
        <f>VLOOKUP($A61,'Roll Forward Calculation'!$B:$BS,AF$1,FALSE)</f>
        <v>247766.79</v>
      </c>
      <c r="AH61" s="6">
        <f>VLOOKUP($A61,'Roll Forward Calculation'!$B:$BS,AH$1,FALSE)</f>
        <v>-5.8799999999973807</v>
      </c>
      <c r="AJ61" s="6">
        <f t="shared" si="1"/>
        <v>110133.85999999999</v>
      </c>
    </row>
    <row r="62" spans="1:36" x14ac:dyDescent="0.2">
      <c r="A62" s="31" t="s">
        <v>72</v>
      </c>
      <c r="B62" s="6">
        <f>VLOOKUP($A62,'Roll Forward Calculation'!$B:$BS,B$1,FALSE)</f>
        <v>4682.5</v>
      </c>
      <c r="C62" s="6"/>
      <c r="D62" s="6">
        <f>VLOOKUP($A62,'Roll Forward Calculation'!$B:$BS,D$1,FALSE)</f>
        <v>726.31</v>
      </c>
      <c r="E62" s="6"/>
      <c r="F62" s="6">
        <f>VLOOKUP($A62,'Roll Forward Calculation'!$B:$BS,F$1,FALSE)</f>
        <v>0</v>
      </c>
      <c r="G62" s="6"/>
      <c r="H62" s="6">
        <f>VLOOKUP($A62,'Roll Forward Calculation'!$B:$BS,H$1,FALSE)</f>
        <v>0</v>
      </c>
      <c r="I62" s="6"/>
      <c r="J62" s="6">
        <f>VLOOKUP($A62,'Roll Forward Calculation'!$B:$BS,J$1,FALSE)</f>
        <v>0</v>
      </c>
      <c r="K62" s="6"/>
      <c r="L62" s="6">
        <f>VLOOKUP($A62,'Roll Forward Calculation'!$B:$BS,L$1,FALSE)</f>
        <v>-2502.619999999999</v>
      </c>
      <c r="M62" s="6"/>
      <c r="N62" s="6">
        <f>VLOOKUP($A62,'Roll Forward Calculation'!$B:$BS,N$1,FALSE)</f>
        <v>131.56999999999971</v>
      </c>
      <c r="O62" s="6"/>
      <c r="P62" s="6">
        <f>VLOOKUP($A62,'Roll Forward Calculation'!$B:$BS,P$1,FALSE)</f>
        <v>0</v>
      </c>
      <c r="Q62" s="6"/>
      <c r="R62" s="6">
        <f>VLOOKUP($A62,'Roll Forward Calculation'!$B:$BS,R$1,FALSE)</f>
        <v>-1.2600000000000016</v>
      </c>
      <c r="S62" s="6"/>
      <c r="T62" s="6">
        <f>VLOOKUP($A62,'Roll Forward Calculation'!$B:$BS,T$1,FALSE)</f>
        <v>4335.66</v>
      </c>
      <c r="U62" s="6"/>
      <c r="V62" s="6">
        <f>VLOOKUP($A62,'Roll Forward Calculation'!$B:$BS,V$1,FALSE)</f>
        <v>90352.17</v>
      </c>
      <c r="W62" s="6"/>
      <c r="X62" s="6">
        <f>VLOOKUP($A62,'Roll Forward Calculation'!$B:$BS,X$1,FALSE)</f>
        <v>0</v>
      </c>
      <c r="Y62" s="6"/>
      <c r="Z62" s="6">
        <f>VLOOKUP($A62,'Roll Forward Calculation'!$B:$BS,Z$1,FALSE)</f>
        <v>2231.5200000000004</v>
      </c>
      <c r="AA62" s="6"/>
      <c r="AB62" s="6">
        <f>VLOOKUP($A62,'Roll Forward Calculation'!$B:$BS,AB$1,FALSE)</f>
        <v>14137.380000000001</v>
      </c>
      <c r="AC62" s="6"/>
      <c r="AD62" s="6">
        <f>VLOOKUP($A62,'Roll Forward Calculation'!$B:$BS,AD$1,FALSE)</f>
        <v>2690.7900000000009</v>
      </c>
      <c r="AF62" s="6">
        <f>VLOOKUP($A62,'Roll Forward Calculation'!$B:$BS,AF$1,FALSE)</f>
        <v>2551.29</v>
      </c>
      <c r="AH62" s="6">
        <f>VLOOKUP($A62,'Roll Forward Calculation'!$B:$BS,AH$1,FALSE)</f>
        <v>9616.2799999999988</v>
      </c>
      <c r="AJ62" s="6">
        <f t="shared" si="1"/>
        <v>128951.59000000001</v>
      </c>
    </row>
    <row r="63" spans="1:36" x14ac:dyDescent="0.2">
      <c r="A63" s="31" t="s">
        <v>73</v>
      </c>
      <c r="B63" s="6">
        <f>VLOOKUP($A63,'Roll Forward Calculation'!$B:$BS,B$1,FALSE)</f>
        <v>324473.19</v>
      </c>
      <c r="C63" s="6"/>
      <c r="D63" s="6">
        <f>VLOOKUP($A63,'Roll Forward Calculation'!$B:$BS,D$1,FALSE)</f>
        <v>190194.49</v>
      </c>
      <c r="E63" s="6"/>
      <c r="F63" s="6">
        <f>VLOOKUP($A63,'Roll Forward Calculation'!$B:$BS,F$1,FALSE)</f>
        <v>0</v>
      </c>
      <c r="G63" s="6"/>
      <c r="H63" s="6">
        <f>VLOOKUP($A63,'Roll Forward Calculation'!$B:$BS,H$1,FALSE)</f>
        <v>0</v>
      </c>
      <c r="I63" s="6"/>
      <c r="J63" s="6">
        <f>VLOOKUP($A63,'Roll Forward Calculation'!$B:$BS,J$1,FALSE)</f>
        <v>0</v>
      </c>
      <c r="K63" s="6"/>
      <c r="L63" s="6">
        <f>VLOOKUP($A63,'Roll Forward Calculation'!$B:$BS,L$1,FALSE)</f>
        <v>37199.56</v>
      </c>
      <c r="M63" s="6"/>
      <c r="N63" s="6">
        <f>VLOOKUP($A63,'Roll Forward Calculation'!$B:$BS,N$1,FALSE)</f>
        <v>-129711.56000000006</v>
      </c>
      <c r="O63" s="6"/>
      <c r="P63" s="6">
        <f>VLOOKUP($A63,'Roll Forward Calculation'!$B:$BS,P$1,FALSE)</f>
        <v>0</v>
      </c>
      <c r="Q63" s="6"/>
      <c r="R63" s="6">
        <f>VLOOKUP($A63,'Roll Forward Calculation'!$B:$BS,R$1,FALSE)</f>
        <v>892.40000000000009</v>
      </c>
      <c r="S63" s="6"/>
      <c r="T63" s="6">
        <f>VLOOKUP($A63,'Roll Forward Calculation'!$B:$BS,T$1,FALSE)</f>
        <v>149834.27000000002</v>
      </c>
      <c r="U63" s="6"/>
      <c r="V63" s="6">
        <f>VLOOKUP($A63,'Roll Forward Calculation'!$B:$BS,V$1,FALSE)</f>
        <v>2046378.54</v>
      </c>
      <c r="W63" s="6"/>
      <c r="X63" s="6">
        <f>VLOOKUP($A63,'Roll Forward Calculation'!$B:$BS,X$1,FALSE)</f>
        <v>0</v>
      </c>
      <c r="Y63" s="6"/>
      <c r="Z63" s="6">
        <f>VLOOKUP($A63,'Roll Forward Calculation'!$B:$BS,Z$1,FALSE)</f>
        <v>113019.84999999998</v>
      </c>
      <c r="AA63" s="6"/>
      <c r="AB63" s="6">
        <f>VLOOKUP($A63,'Roll Forward Calculation'!$B:$BS,AB$1,FALSE)</f>
        <v>135613.72</v>
      </c>
      <c r="AC63" s="6"/>
      <c r="AD63" s="6">
        <f>VLOOKUP($A63,'Roll Forward Calculation'!$B:$BS,AD$1,FALSE)</f>
        <v>248930.21</v>
      </c>
      <c r="AF63" s="6">
        <f>VLOOKUP($A63,'Roll Forward Calculation'!$B:$BS,AF$1,FALSE)</f>
        <v>157664.42000000001</v>
      </c>
      <c r="AH63" s="6">
        <f>VLOOKUP($A63,'Roll Forward Calculation'!$B:$BS,AH$1,FALSE)</f>
        <v>16050.910000000033</v>
      </c>
      <c r="AJ63" s="6">
        <f t="shared" si="1"/>
        <v>3290540.0000000005</v>
      </c>
    </row>
    <row r="64" spans="1:36" x14ac:dyDescent="0.2">
      <c r="A64" s="31" t="s">
        <v>74</v>
      </c>
      <c r="B64" s="6">
        <f>VLOOKUP($A64,'Roll Forward Calculation'!$B:$BS,B$1,FALSE)</f>
        <v>-73822.679999999993</v>
      </c>
      <c r="C64" s="6"/>
      <c r="D64" s="6">
        <f>VLOOKUP($A64,'Roll Forward Calculation'!$B:$BS,D$1,FALSE)</f>
        <v>4988.55</v>
      </c>
      <c r="E64" s="6"/>
      <c r="F64" s="6">
        <f>VLOOKUP($A64,'Roll Forward Calculation'!$B:$BS,F$1,FALSE)</f>
        <v>0</v>
      </c>
      <c r="G64" s="6"/>
      <c r="H64" s="6">
        <f>VLOOKUP($A64,'Roll Forward Calculation'!$B:$BS,H$1,FALSE)</f>
        <v>0</v>
      </c>
      <c r="I64" s="6"/>
      <c r="J64" s="6">
        <f>VLOOKUP($A64,'Roll Forward Calculation'!$B:$BS,J$1,FALSE)</f>
        <v>0</v>
      </c>
      <c r="K64" s="6"/>
      <c r="L64" s="6">
        <f>VLOOKUP($A64,'Roll Forward Calculation'!$B:$BS,L$1,FALSE)</f>
        <v>3422.61</v>
      </c>
      <c r="M64" s="6"/>
      <c r="N64" s="6">
        <f>VLOOKUP($A64,'Roll Forward Calculation'!$B:$BS,N$1,FALSE)</f>
        <v>-92397.020000000019</v>
      </c>
      <c r="O64" s="6"/>
      <c r="P64" s="6">
        <f>VLOOKUP($A64,'Roll Forward Calculation'!$B:$BS,P$1,FALSE)</f>
        <v>0</v>
      </c>
      <c r="Q64" s="6"/>
      <c r="R64" s="6">
        <f>VLOOKUP($A64,'Roll Forward Calculation'!$B:$BS,R$1,FALSE)</f>
        <v>21.640000000000008</v>
      </c>
      <c r="S64" s="6"/>
      <c r="T64" s="6">
        <f>VLOOKUP($A64,'Roll Forward Calculation'!$B:$BS,T$1,FALSE)</f>
        <v>84875.650000000023</v>
      </c>
      <c r="U64" s="6"/>
      <c r="V64" s="6">
        <f>VLOOKUP($A64,'Roll Forward Calculation'!$B:$BS,V$1,FALSE)</f>
        <v>-275930.55</v>
      </c>
      <c r="W64" s="6"/>
      <c r="X64" s="6">
        <f>VLOOKUP($A64,'Roll Forward Calculation'!$B:$BS,X$1,FALSE)</f>
        <v>0</v>
      </c>
      <c r="Y64" s="6"/>
      <c r="Z64" s="6">
        <f>VLOOKUP($A64,'Roll Forward Calculation'!$B:$BS,Z$1,FALSE)</f>
        <v>3558.420000000001</v>
      </c>
      <c r="AA64" s="6"/>
      <c r="AB64" s="6">
        <f>VLOOKUP($A64,'Roll Forward Calculation'!$B:$BS,AB$1,FALSE)</f>
        <v>-99773.52</v>
      </c>
      <c r="AC64" s="6"/>
      <c r="AD64" s="6">
        <f>VLOOKUP($A64,'Roll Forward Calculation'!$B:$BS,AD$1,FALSE)</f>
        <v>-59488.83</v>
      </c>
      <c r="AF64" s="6">
        <f>VLOOKUP($A64,'Roll Forward Calculation'!$B:$BS,AF$1,FALSE)</f>
        <v>275305.33999999997</v>
      </c>
      <c r="AH64" s="6">
        <f>VLOOKUP($A64,'Roll Forward Calculation'!$B:$BS,AH$1,FALSE)</f>
        <v>1220.0299999999988</v>
      </c>
      <c r="AJ64" s="6">
        <f t="shared" si="1"/>
        <v>-228020.36000000002</v>
      </c>
    </row>
    <row r="65" spans="1:36" x14ac:dyDescent="0.2">
      <c r="A65" s="31" t="s">
        <v>228</v>
      </c>
      <c r="B65" s="6">
        <f>VLOOKUP($A65,'Roll Forward Calculation'!$B:$BS,B$1,FALSE)</f>
        <v>0</v>
      </c>
      <c r="C65" s="6"/>
      <c r="D65" s="6">
        <f>VLOOKUP($A65,'Roll Forward Calculation'!$B:$BS,D$1,FALSE)</f>
        <v>0</v>
      </c>
      <c r="E65" s="6"/>
      <c r="F65" s="6">
        <f>VLOOKUP($A65,'Roll Forward Calculation'!$B:$BS,F$1,FALSE)</f>
        <v>0</v>
      </c>
      <c r="G65" s="6"/>
      <c r="H65" s="6">
        <f>VLOOKUP($A65,'Roll Forward Calculation'!$B:$BS,H$1,FALSE)</f>
        <v>0</v>
      </c>
      <c r="I65" s="6"/>
      <c r="J65" s="6">
        <f>VLOOKUP($A65,'Roll Forward Calculation'!$B:$BS,J$1,FALSE)</f>
        <v>0</v>
      </c>
      <c r="K65" s="6"/>
      <c r="L65" s="6">
        <f>VLOOKUP($A65,'Roll Forward Calculation'!$B:$BS,L$1,FALSE)</f>
        <v>-4362.2199999999993</v>
      </c>
      <c r="M65" s="6"/>
      <c r="N65" s="6">
        <f>VLOOKUP($A65,'Roll Forward Calculation'!$B:$BS,N$1,FALSE)</f>
        <v>0</v>
      </c>
      <c r="O65" s="6"/>
      <c r="P65" s="6">
        <f>VLOOKUP($A65,'Roll Forward Calculation'!$B:$BS,P$1,FALSE)</f>
        <v>0</v>
      </c>
      <c r="Q65" s="6"/>
      <c r="R65" s="6">
        <f>VLOOKUP($A65,'Roll Forward Calculation'!$B:$BS,R$1,FALSE)</f>
        <v>0</v>
      </c>
      <c r="S65" s="6"/>
      <c r="T65" s="6">
        <f>VLOOKUP($A65,'Roll Forward Calculation'!$B:$BS,T$1,FALSE)</f>
        <v>0</v>
      </c>
      <c r="U65" s="6"/>
      <c r="V65" s="6">
        <f>VLOOKUP($A65,'Roll Forward Calculation'!$B:$BS,V$1,FALSE)</f>
        <v>31514.959999999999</v>
      </c>
      <c r="W65" s="6"/>
      <c r="X65" s="6">
        <f>VLOOKUP($A65,'Roll Forward Calculation'!$B:$BS,X$1,FALSE)</f>
        <v>0</v>
      </c>
      <c r="Y65" s="6"/>
      <c r="Z65" s="6">
        <f>VLOOKUP($A65,'Roll Forward Calculation'!$B:$BS,Z$1,FALSE)</f>
        <v>0</v>
      </c>
      <c r="AA65" s="6"/>
      <c r="AB65" s="6">
        <f>VLOOKUP($A65,'Roll Forward Calculation'!$B:$BS,AB$1,FALSE)</f>
        <v>0</v>
      </c>
      <c r="AC65" s="6"/>
      <c r="AD65" s="6">
        <f>VLOOKUP($A65,'Roll Forward Calculation'!$B:$BS,AD$1,FALSE)</f>
        <v>0</v>
      </c>
      <c r="AF65" s="6">
        <f>VLOOKUP($A65,'Roll Forward Calculation'!$B:$BS,AF$1,FALSE)</f>
        <v>0</v>
      </c>
      <c r="AH65" s="6">
        <f>VLOOKUP($A65,'Roll Forward Calculation'!$B:$BS,AH$1,FALSE)</f>
        <v>0</v>
      </c>
      <c r="AJ65" s="6">
        <f t="shared" si="1"/>
        <v>27152.739999999998</v>
      </c>
    </row>
    <row r="66" spans="1:36" x14ac:dyDescent="0.2">
      <c r="A66" s="31" t="s">
        <v>76</v>
      </c>
      <c r="B66" s="6">
        <f>VLOOKUP($A66,'Roll Forward Calculation'!$B:$BS,B$1,FALSE)</f>
        <v>0</v>
      </c>
      <c r="C66" s="6"/>
      <c r="D66" s="6">
        <f>VLOOKUP($A66,'Roll Forward Calculation'!$B:$BS,D$1,FALSE)</f>
        <v>268.21999999999991</v>
      </c>
      <c r="E66" s="6"/>
      <c r="F66" s="6">
        <f>VLOOKUP($A66,'Roll Forward Calculation'!$B:$BS,F$1,FALSE)</f>
        <v>0</v>
      </c>
      <c r="G66" s="6"/>
      <c r="H66" s="6">
        <f>VLOOKUP($A66,'Roll Forward Calculation'!$B:$BS,H$1,FALSE)</f>
        <v>0</v>
      </c>
      <c r="I66" s="6"/>
      <c r="J66" s="6">
        <f>VLOOKUP($A66,'Roll Forward Calculation'!$B:$BS,J$1,FALSE)</f>
        <v>0</v>
      </c>
      <c r="K66" s="6"/>
      <c r="L66" s="6">
        <f>VLOOKUP($A66,'Roll Forward Calculation'!$B:$BS,L$1,FALSE)</f>
        <v>-8795.6299999999992</v>
      </c>
      <c r="M66" s="6"/>
      <c r="N66" s="6">
        <f>VLOOKUP($A66,'Roll Forward Calculation'!$B:$BS,N$1,FALSE)</f>
        <v>-2810.58</v>
      </c>
      <c r="O66" s="6"/>
      <c r="P66" s="6">
        <f>VLOOKUP($A66,'Roll Forward Calculation'!$B:$BS,P$1,FALSE)</f>
        <v>0</v>
      </c>
      <c r="Q66" s="6"/>
      <c r="R66" s="6">
        <f>VLOOKUP($A66,'Roll Forward Calculation'!$B:$BS,R$1,FALSE)</f>
        <v>9.2800000000000011</v>
      </c>
      <c r="S66" s="6"/>
      <c r="T66" s="6">
        <f>VLOOKUP($A66,'Roll Forward Calculation'!$B:$BS,T$1,FALSE)</f>
        <v>-182.3100000000004</v>
      </c>
      <c r="U66" s="6"/>
      <c r="V66" s="6">
        <f>VLOOKUP($A66,'Roll Forward Calculation'!$B:$BS,V$1,FALSE)</f>
        <v>0</v>
      </c>
      <c r="W66" s="6"/>
      <c r="X66" s="6">
        <f>VLOOKUP($A66,'Roll Forward Calculation'!$B:$BS,X$1,FALSE)</f>
        <v>0</v>
      </c>
      <c r="Y66" s="6"/>
      <c r="Z66" s="6">
        <f>VLOOKUP($A66,'Roll Forward Calculation'!$B:$BS,Z$1,FALSE)</f>
        <v>1751.0600000000013</v>
      </c>
      <c r="AA66" s="6"/>
      <c r="AB66" s="6">
        <f>VLOOKUP($A66,'Roll Forward Calculation'!$B:$BS,AB$1,FALSE)</f>
        <v>259.97000000000025</v>
      </c>
      <c r="AC66" s="6"/>
      <c r="AD66" s="6">
        <f>VLOOKUP($A66,'Roll Forward Calculation'!$B:$BS,AD$1,FALSE)</f>
        <v>0</v>
      </c>
      <c r="AF66" s="6">
        <f>VLOOKUP($A66,'Roll Forward Calculation'!$B:$BS,AF$1,FALSE)</f>
        <v>1647.6100000000001</v>
      </c>
      <c r="AH66" s="6">
        <f>VLOOKUP($A66,'Roll Forward Calculation'!$B:$BS,AH$1,FALSE)</f>
        <v>-353.20000000000005</v>
      </c>
      <c r="AJ66" s="6">
        <f t="shared" si="1"/>
        <v>-8205.5799999999981</v>
      </c>
    </row>
    <row r="67" spans="1:36" x14ac:dyDescent="0.2">
      <c r="A67" s="31" t="s">
        <v>77</v>
      </c>
      <c r="B67" s="6">
        <f>VLOOKUP($A67,'Roll Forward Calculation'!$B:$BS,B$1,FALSE)</f>
        <v>0</v>
      </c>
      <c r="C67" s="6"/>
      <c r="D67" s="6">
        <f>VLOOKUP($A67,'Roll Forward Calculation'!$B:$BS,D$1,FALSE)</f>
        <v>4980.4700000000012</v>
      </c>
      <c r="E67" s="6"/>
      <c r="F67" s="6">
        <f>VLOOKUP($A67,'Roll Forward Calculation'!$B:$BS,F$1,FALSE)</f>
        <v>0</v>
      </c>
      <c r="G67" s="6"/>
      <c r="H67" s="6">
        <f>VLOOKUP($A67,'Roll Forward Calculation'!$B:$BS,H$1,FALSE)</f>
        <v>0</v>
      </c>
      <c r="I67" s="6"/>
      <c r="J67" s="6">
        <f>VLOOKUP($A67,'Roll Forward Calculation'!$B:$BS,J$1,FALSE)</f>
        <v>0</v>
      </c>
      <c r="K67" s="6"/>
      <c r="L67" s="6">
        <f>VLOOKUP($A67,'Roll Forward Calculation'!$B:$BS,L$1,FALSE)</f>
        <v>-4760.9700000000012</v>
      </c>
      <c r="M67" s="6"/>
      <c r="N67" s="6">
        <f>VLOOKUP($A67,'Roll Forward Calculation'!$B:$BS,N$1,FALSE)</f>
        <v>-13905.029999999999</v>
      </c>
      <c r="O67" s="6"/>
      <c r="P67" s="6">
        <f>VLOOKUP($A67,'Roll Forward Calculation'!$B:$BS,P$1,FALSE)</f>
        <v>0</v>
      </c>
      <c r="Q67" s="6"/>
      <c r="R67" s="6">
        <f>VLOOKUP($A67,'Roll Forward Calculation'!$B:$BS,R$1,FALSE)</f>
        <v>153.48999999999995</v>
      </c>
      <c r="S67" s="6"/>
      <c r="T67" s="6">
        <f>VLOOKUP($A67,'Roll Forward Calculation'!$B:$BS,T$1,FALSE)</f>
        <v>6629.7299999999959</v>
      </c>
      <c r="U67" s="6"/>
      <c r="V67" s="6">
        <f>VLOOKUP($A67,'Roll Forward Calculation'!$B:$BS,V$1,FALSE)</f>
        <v>-26326.930000000004</v>
      </c>
      <c r="W67" s="6"/>
      <c r="X67" s="6">
        <f>VLOOKUP($A67,'Roll Forward Calculation'!$B:$BS,X$1,FALSE)</f>
        <v>0</v>
      </c>
      <c r="Y67" s="6"/>
      <c r="Z67" s="6">
        <f>VLOOKUP($A67,'Roll Forward Calculation'!$B:$BS,Z$1,FALSE)</f>
        <v>19719.990000000005</v>
      </c>
      <c r="AA67" s="6"/>
      <c r="AB67" s="6">
        <f>VLOOKUP($A67,'Roll Forward Calculation'!$B:$BS,AB$1,FALSE)</f>
        <v>35898.100000000006</v>
      </c>
      <c r="AC67" s="6"/>
      <c r="AD67" s="6">
        <f>VLOOKUP($A67,'Roll Forward Calculation'!$B:$BS,AD$1,FALSE)</f>
        <v>0</v>
      </c>
      <c r="AF67" s="6">
        <f>VLOOKUP($A67,'Roll Forward Calculation'!$B:$BS,AF$1,FALSE)</f>
        <v>12895.32</v>
      </c>
      <c r="AH67" s="6">
        <f>VLOOKUP($A67,'Roll Forward Calculation'!$B:$BS,AH$1,FALSE)</f>
        <v>-5179.3499999999985</v>
      </c>
      <c r="AJ67" s="6">
        <f t="shared" si="1"/>
        <v>30104.820000000007</v>
      </c>
    </row>
    <row r="68" spans="1:36" x14ac:dyDescent="0.2">
      <c r="A68" s="31" t="s">
        <v>78</v>
      </c>
      <c r="B68" s="6">
        <f>VLOOKUP($A68,'Roll Forward Calculation'!$B:$BS,B$1,FALSE)</f>
        <v>-85733.14</v>
      </c>
      <c r="C68" s="6"/>
      <c r="D68" s="6">
        <f>VLOOKUP($A68,'Roll Forward Calculation'!$B:$BS,D$1,FALSE)</f>
        <v>-86969.05</v>
      </c>
      <c r="E68" s="6"/>
      <c r="F68" s="6">
        <f>VLOOKUP($A68,'Roll Forward Calculation'!$B:$BS,F$1,FALSE)</f>
        <v>0</v>
      </c>
      <c r="G68" s="6"/>
      <c r="H68" s="6">
        <f>VLOOKUP($A68,'Roll Forward Calculation'!$B:$BS,H$1,FALSE)</f>
        <v>0</v>
      </c>
      <c r="I68" s="6"/>
      <c r="J68" s="6">
        <f>VLOOKUP($A68,'Roll Forward Calculation'!$B:$BS,J$1,FALSE)</f>
        <v>0</v>
      </c>
      <c r="K68" s="6"/>
      <c r="L68" s="6">
        <f>VLOOKUP($A68,'Roll Forward Calculation'!$B:$BS,L$1,FALSE)</f>
        <v>574.36000000000058</v>
      </c>
      <c r="M68" s="6"/>
      <c r="N68" s="6">
        <f>VLOOKUP($A68,'Roll Forward Calculation'!$B:$BS,N$1,FALSE)</f>
        <v>-83909.949999999983</v>
      </c>
      <c r="O68" s="6"/>
      <c r="P68" s="6">
        <f>VLOOKUP($A68,'Roll Forward Calculation'!$B:$BS,P$1,FALSE)</f>
        <v>0</v>
      </c>
      <c r="Q68" s="6"/>
      <c r="R68" s="6">
        <f>VLOOKUP($A68,'Roll Forward Calculation'!$B:$BS,R$1,FALSE)</f>
        <v>732.43000000000006</v>
      </c>
      <c r="S68" s="6"/>
      <c r="T68" s="6">
        <f>VLOOKUP($A68,'Roll Forward Calculation'!$B:$BS,T$1,FALSE)</f>
        <v>-7058.4199999999837</v>
      </c>
      <c r="U68" s="6"/>
      <c r="V68" s="6">
        <f>VLOOKUP($A68,'Roll Forward Calculation'!$B:$BS,V$1,FALSE)</f>
        <v>-570866.36</v>
      </c>
      <c r="W68" s="6"/>
      <c r="X68" s="6">
        <f>VLOOKUP($A68,'Roll Forward Calculation'!$B:$BS,X$1,FALSE)</f>
        <v>0</v>
      </c>
      <c r="Y68" s="6"/>
      <c r="Z68" s="6">
        <f>VLOOKUP($A68,'Roll Forward Calculation'!$B:$BS,Z$1,FALSE)</f>
        <v>88539.700000000012</v>
      </c>
      <c r="AA68" s="6"/>
      <c r="AB68" s="6">
        <f>VLOOKUP($A68,'Roll Forward Calculation'!$B:$BS,AB$1,FALSE)</f>
        <v>29063.739999999991</v>
      </c>
      <c r="AC68" s="6"/>
      <c r="AD68" s="6">
        <f>VLOOKUP($A68,'Roll Forward Calculation'!$B:$BS,AD$1,FALSE)</f>
        <v>-595230.6399999999</v>
      </c>
      <c r="AF68" s="6">
        <f>VLOOKUP($A68,'Roll Forward Calculation'!$B:$BS,AF$1,FALSE)</f>
        <v>99642.86</v>
      </c>
      <c r="AH68" s="6">
        <f>VLOOKUP($A68,'Roll Forward Calculation'!$B:$BS,AH$1,FALSE)</f>
        <v>-85184.579999999987</v>
      </c>
      <c r="AJ68" s="6">
        <f t="shared" ref="AJ68:AJ99" si="2">SUM(B68:AH68)</f>
        <v>-1296399.0499999998</v>
      </c>
    </row>
    <row r="69" spans="1:36" x14ac:dyDescent="0.2">
      <c r="A69" s="31" t="s">
        <v>79</v>
      </c>
      <c r="B69" s="6">
        <f>VLOOKUP($A69,'Roll Forward Calculation'!$B:$BS,B$1,FALSE)</f>
        <v>0</v>
      </c>
      <c r="C69" s="6"/>
      <c r="D69" s="6">
        <f>VLOOKUP($A69,'Roll Forward Calculation'!$B:$BS,D$1,FALSE)</f>
        <v>1769.0500000000011</v>
      </c>
      <c r="E69" s="6"/>
      <c r="F69" s="6">
        <f>VLOOKUP($A69,'Roll Forward Calculation'!$B:$BS,F$1,FALSE)</f>
        <v>0</v>
      </c>
      <c r="G69" s="6"/>
      <c r="H69" s="6">
        <f>VLOOKUP($A69,'Roll Forward Calculation'!$B:$BS,H$1,FALSE)</f>
        <v>0</v>
      </c>
      <c r="I69" s="6"/>
      <c r="J69" s="6">
        <f>VLOOKUP($A69,'Roll Forward Calculation'!$B:$BS,J$1,FALSE)</f>
        <v>0</v>
      </c>
      <c r="K69" s="6"/>
      <c r="L69" s="6">
        <f>VLOOKUP($A69,'Roll Forward Calculation'!$B:$BS,L$1,FALSE)</f>
        <v>70982.719999999972</v>
      </c>
      <c r="M69" s="6"/>
      <c r="N69" s="6">
        <f>VLOOKUP($A69,'Roll Forward Calculation'!$B:$BS,N$1,FALSE)</f>
        <v>-9179.9600000000028</v>
      </c>
      <c r="O69" s="6"/>
      <c r="P69" s="6">
        <f>VLOOKUP($A69,'Roll Forward Calculation'!$B:$BS,P$1,FALSE)</f>
        <v>0</v>
      </c>
      <c r="Q69" s="6"/>
      <c r="R69" s="6">
        <f>VLOOKUP($A69,'Roll Forward Calculation'!$B:$BS,R$1,FALSE)</f>
        <v>70.720000000000027</v>
      </c>
      <c r="S69" s="6"/>
      <c r="T69" s="6">
        <f>VLOOKUP($A69,'Roll Forward Calculation'!$B:$BS,T$1,FALSE)</f>
        <v>9373.0600000000049</v>
      </c>
      <c r="U69" s="6"/>
      <c r="V69" s="6">
        <f>VLOOKUP($A69,'Roll Forward Calculation'!$B:$BS,V$1,FALSE)</f>
        <v>16520.96</v>
      </c>
      <c r="W69" s="6"/>
      <c r="X69" s="6">
        <f>VLOOKUP($A69,'Roll Forward Calculation'!$B:$BS,X$1,FALSE)</f>
        <v>0</v>
      </c>
      <c r="Y69" s="6"/>
      <c r="Z69" s="6">
        <f>VLOOKUP($A69,'Roll Forward Calculation'!$B:$BS,Z$1,FALSE)</f>
        <v>13587.989999999998</v>
      </c>
      <c r="AA69" s="6"/>
      <c r="AB69" s="6">
        <f>VLOOKUP($A69,'Roll Forward Calculation'!$B:$BS,AB$1,FALSE)</f>
        <v>74937.37000000001</v>
      </c>
      <c r="AC69" s="6"/>
      <c r="AD69" s="6">
        <f>VLOOKUP($A69,'Roll Forward Calculation'!$B:$BS,AD$1,FALSE)</f>
        <v>0</v>
      </c>
      <c r="AF69" s="6">
        <f>VLOOKUP($A69,'Roll Forward Calculation'!$B:$BS,AF$1,FALSE)</f>
        <v>28190.95</v>
      </c>
      <c r="AH69" s="6">
        <f>VLOOKUP($A69,'Roll Forward Calculation'!$B:$BS,AH$1,FALSE)</f>
        <v>4381.5200000000004</v>
      </c>
      <c r="AJ69" s="6">
        <f t="shared" si="2"/>
        <v>210634.37999999998</v>
      </c>
    </row>
    <row r="70" spans="1:36" x14ac:dyDescent="0.2">
      <c r="A70" s="31" t="s">
        <v>80</v>
      </c>
      <c r="B70" s="6">
        <f>VLOOKUP($A70,'Roll Forward Calculation'!$B:$BS,B$1,FALSE)</f>
        <v>0</v>
      </c>
      <c r="C70" s="6"/>
      <c r="D70" s="6">
        <f>VLOOKUP($A70,'Roll Forward Calculation'!$B:$BS,D$1,FALSE)</f>
        <v>7388.93</v>
      </c>
      <c r="E70" s="6"/>
      <c r="F70" s="6">
        <f>VLOOKUP($A70,'Roll Forward Calculation'!$B:$BS,F$1,FALSE)</f>
        <v>0</v>
      </c>
      <c r="G70" s="6"/>
      <c r="H70" s="6">
        <f>VLOOKUP($A70,'Roll Forward Calculation'!$B:$BS,H$1,FALSE)</f>
        <v>0</v>
      </c>
      <c r="I70" s="6"/>
      <c r="J70" s="6">
        <f>VLOOKUP($A70,'Roll Forward Calculation'!$B:$BS,J$1,FALSE)</f>
        <v>0</v>
      </c>
      <c r="K70" s="6"/>
      <c r="L70" s="6">
        <f>VLOOKUP($A70,'Roll Forward Calculation'!$B:$BS,L$1,FALSE)</f>
        <v>536352.8600000001</v>
      </c>
      <c r="M70" s="6"/>
      <c r="N70" s="6">
        <f>VLOOKUP($A70,'Roll Forward Calculation'!$B:$BS,N$1,FALSE)</f>
        <v>-22477.309999999998</v>
      </c>
      <c r="O70" s="6"/>
      <c r="P70" s="6">
        <f>VLOOKUP($A70,'Roll Forward Calculation'!$B:$BS,P$1,FALSE)</f>
        <v>0</v>
      </c>
      <c r="Q70" s="6"/>
      <c r="R70" s="6">
        <f>VLOOKUP($A70,'Roll Forward Calculation'!$B:$BS,R$1,FALSE)</f>
        <v>468.20000000000005</v>
      </c>
      <c r="S70" s="6"/>
      <c r="T70" s="6">
        <f>VLOOKUP($A70,'Roll Forward Calculation'!$B:$BS,T$1,FALSE)</f>
        <v>13010.410000000003</v>
      </c>
      <c r="U70" s="6"/>
      <c r="V70" s="6">
        <f>VLOOKUP($A70,'Roll Forward Calculation'!$B:$BS,V$1,FALSE)</f>
        <v>-2003.8199999999997</v>
      </c>
      <c r="W70" s="6"/>
      <c r="X70" s="6">
        <f>VLOOKUP($A70,'Roll Forward Calculation'!$B:$BS,X$1,FALSE)</f>
        <v>0</v>
      </c>
      <c r="Y70" s="6"/>
      <c r="Z70" s="6">
        <f>VLOOKUP($A70,'Roll Forward Calculation'!$B:$BS,Z$1,FALSE)</f>
        <v>48155.150000000009</v>
      </c>
      <c r="AA70" s="6"/>
      <c r="AB70" s="6">
        <f>VLOOKUP($A70,'Roll Forward Calculation'!$B:$BS,AB$1,FALSE)</f>
        <v>1820.2099999999991</v>
      </c>
      <c r="AC70" s="6"/>
      <c r="AD70" s="6">
        <f>VLOOKUP($A70,'Roll Forward Calculation'!$B:$BS,AD$1,FALSE)</f>
        <v>0</v>
      </c>
      <c r="AF70" s="6">
        <f>VLOOKUP($A70,'Roll Forward Calculation'!$B:$BS,AF$1,FALSE)</f>
        <v>5620.11</v>
      </c>
      <c r="AH70" s="6">
        <f>VLOOKUP($A70,'Roll Forward Calculation'!$B:$BS,AH$1,FALSE)</f>
        <v>835.5</v>
      </c>
      <c r="AJ70" s="6">
        <f t="shared" si="2"/>
        <v>589170.24000000022</v>
      </c>
    </row>
    <row r="71" spans="1:36" x14ac:dyDescent="0.2">
      <c r="A71" s="31" t="s">
        <v>81</v>
      </c>
      <c r="B71" s="6">
        <f>VLOOKUP($A71,'Roll Forward Calculation'!$B:$BS,B$1,FALSE)</f>
        <v>3345.2300000000032</v>
      </c>
      <c r="C71" s="6"/>
      <c r="D71" s="6">
        <f>VLOOKUP($A71,'Roll Forward Calculation'!$B:$BS,D$1,FALSE)</f>
        <v>64.649999999999977</v>
      </c>
      <c r="E71" s="6"/>
      <c r="F71" s="6">
        <f>VLOOKUP($A71,'Roll Forward Calculation'!$B:$BS,F$1,FALSE)</f>
        <v>0</v>
      </c>
      <c r="G71" s="6"/>
      <c r="H71" s="6">
        <f>VLOOKUP($A71,'Roll Forward Calculation'!$B:$BS,H$1,FALSE)</f>
        <v>0</v>
      </c>
      <c r="I71" s="6"/>
      <c r="J71" s="6">
        <f>VLOOKUP($A71,'Roll Forward Calculation'!$B:$BS,J$1,FALSE)</f>
        <v>0</v>
      </c>
      <c r="K71" s="6"/>
      <c r="L71" s="6">
        <f>VLOOKUP($A71,'Roll Forward Calculation'!$B:$BS,L$1,FALSE)</f>
        <v>2644.7300000000005</v>
      </c>
      <c r="M71" s="6"/>
      <c r="N71" s="6">
        <f>VLOOKUP($A71,'Roll Forward Calculation'!$B:$BS,N$1,FALSE)</f>
        <v>-539.45999999999981</v>
      </c>
      <c r="O71" s="6"/>
      <c r="P71" s="6">
        <f>VLOOKUP($A71,'Roll Forward Calculation'!$B:$BS,P$1,FALSE)</f>
        <v>0</v>
      </c>
      <c r="Q71" s="6"/>
      <c r="R71" s="6">
        <f>VLOOKUP($A71,'Roll Forward Calculation'!$B:$BS,R$1,FALSE)</f>
        <v>0</v>
      </c>
      <c r="S71" s="6"/>
      <c r="T71" s="6">
        <f>VLOOKUP($A71,'Roll Forward Calculation'!$B:$BS,T$1,FALSE)</f>
        <v>470.53999999999996</v>
      </c>
      <c r="U71" s="6"/>
      <c r="V71" s="6">
        <f>VLOOKUP($A71,'Roll Forward Calculation'!$B:$BS,V$1,FALSE)</f>
        <v>63991.940000000017</v>
      </c>
      <c r="W71" s="6"/>
      <c r="X71" s="6">
        <f>VLOOKUP($A71,'Roll Forward Calculation'!$B:$BS,X$1,FALSE)</f>
        <v>0</v>
      </c>
      <c r="Y71" s="6"/>
      <c r="Z71" s="6">
        <f>VLOOKUP($A71,'Roll Forward Calculation'!$B:$BS,Z$1,FALSE)</f>
        <v>243.32999999999993</v>
      </c>
      <c r="AA71" s="6"/>
      <c r="AB71" s="6">
        <f>VLOOKUP($A71,'Roll Forward Calculation'!$B:$BS,AB$1,FALSE)</f>
        <v>3138.2800000000007</v>
      </c>
      <c r="AC71" s="6"/>
      <c r="AD71" s="6">
        <f>VLOOKUP($A71,'Roll Forward Calculation'!$B:$BS,AD$1,FALSE)</f>
        <v>1922.2999999999993</v>
      </c>
      <c r="AF71" s="6">
        <f>VLOOKUP($A71,'Roll Forward Calculation'!$B:$BS,AF$1,FALSE)</f>
        <v>0</v>
      </c>
      <c r="AH71" s="6">
        <f>VLOOKUP($A71,'Roll Forward Calculation'!$B:$BS,AH$1,FALSE)</f>
        <v>-18.519999999999982</v>
      </c>
      <c r="AJ71" s="6">
        <f t="shared" si="2"/>
        <v>75263.020000000019</v>
      </c>
    </row>
    <row r="72" spans="1:36" x14ac:dyDescent="0.2">
      <c r="A72" s="31" t="s">
        <v>82</v>
      </c>
      <c r="B72" s="6">
        <f>VLOOKUP($A72,'Roll Forward Calculation'!$B:$BS,B$1,FALSE)</f>
        <v>0</v>
      </c>
      <c r="C72" s="6"/>
      <c r="D72" s="6">
        <f>VLOOKUP($A72,'Roll Forward Calculation'!$B:$BS,D$1,FALSE)</f>
        <v>798.25</v>
      </c>
      <c r="E72" s="6"/>
      <c r="F72" s="6">
        <f>VLOOKUP($A72,'Roll Forward Calculation'!$B:$BS,F$1,FALSE)</f>
        <v>0</v>
      </c>
      <c r="G72" s="6"/>
      <c r="H72" s="6">
        <f>VLOOKUP($A72,'Roll Forward Calculation'!$B:$BS,H$1,FALSE)</f>
        <v>0</v>
      </c>
      <c r="I72" s="6"/>
      <c r="J72" s="6">
        <f>VLOOKUP($A72,'Roll Forward Calculation'!$B:$BS,J$1,FALSE)</f>
        <v>0</v>
      </c>
      <c r="K72" s="6"/>
      <c r="L72" s="6">
        <f>VLOOKUP($A72,'Roll Forward Calculation'!$B:$BS,L$1,FALSE)</f>
        <v>-4433.47</v>
      </c>
      <c r="M72" s="6"/>
      <c r="N72" s="6">
        <f>VLOOKUP($A72,'Roll Forward Calculation'!$B:$BS,N$1,FALSE)</f>
        <v>2652.66</v>
      </c>
      <c r="O72" s="6"/>
      <c r="P72" s="6">
        <f>VLOOKUP($A72,'Roll Forward Calculation'!$B:$BS,P$1,FALSE)</f>
        <v>0</v>
      </c>
      <c r="Q72" s="6"/>
      <c r="R72" s="6">
        <f>VLOOKUP($A72,'Roll Forward Calculation'!$B:$BS,R$1,FALSE)</f>
        <v>0</v>
      </c>
      <c r="S72" s="6"/>
      <c r="T72" s="6">
        <f>VLOOKUP($A72,'Roll Forward Calculation'!$B:$BS,T$1,FALSE)</f>
        <v>21264.5</v>
      </c>
      <c r="U72" s="6"/>
      <c r="V72" s="6">
        <f>VLOOKUP($A72,'Roll Forward Calculation'!$B:$BS,V$1,FALSE)</f>
        <v>-62371.450000000012</v>
      </c>
      <c r="W72" s="6"/>
      <c r="X72" s="6">
        <f>VLOOKUP($A72,'Roll Forward Calculation'!$B:$BS,X$1,FALSE)</f>
        <v>0</v>
      </c>
      <c r="Y72" s="6"/>
      <c r="Z72" s="6">
        <f>VLOOKUP($A72,'Roll Forward Calculation'!$B:$BS,Z$1,FALSE)</f>
        <v>18377.5</v>
      </c>
      <c r="AA72" s="6"/>
      <c r="AB72" s="6">
        <f>VLOOKUP($A72,'Roll Forward Calculation'!$B:$BS,AB$1,FALSE)</f>
        <v>6192.16</v>
      </c>
      <c r="AC72" s="6"/>
      <c r="AD72" s="6">
        <f>VLOOKUP($A72,'Roll Forward Calculation'!$B:$BS,AD$1,FALSE)</f>
        <v>0</v>
      </c>
      <c r="AF72" s="6">
        <f>VLOOKUP($A72,'Roll Forward Calculation'!$B:$BS,AF$1,FALSE)</f>
        <v>0</v>
      </c>
      <c r="AH72" s="6">
        <f>VLOOKUP($A72,'Roll Forward Calculation'!$B:$BS,AH$1,FALSE)</f>
        <v>-8.8700000000026193</v>
      </c>
      <c r="AJ72" s="6">
        <f t="shared" si="2"/>
        <v>-17528.720000000012</v>
      </c>
    </row>
    <row r="73" spans="1:36" x14ac:dyDescent="0.2">
      <c r="A73" s="31" t="s">
        <v>83</v>
      </c>
      <c r="B73" s="6">
        <f>VLOOKUP($A73,'Roll Forward Calculation'!$B:$BS,B$1,FALSE)</f>
        <v>0</v>
      </c>
      <c r="C73" s="6"/>
      <c r="D73" s="6">
        <f>VLOOKUP($A73,'Roll Forward Calculation'!$B:$BS,D$1,FALSE)</f>
        <v>667.66999999999985</v>
      </c>
      <c r="E73" s="6"/>
      <c r="F73" s="6">
        <f>VLOOKUP($A73,'Roll Forward Calculation'!$B:$BS,F$1,FALSE)</f>
        <v>0</v>
      </c>
      <c r="G73" s="6"/>
      <c r="H73" s="6">
        <f>VLOOKUP($A73,'Roll Forward Calculation'!$B:$BS,H$1,FALSE)</f>
        <v>0</v>
      </c>
      <c r="I73" s="6"/>
      <c r="J73" s="6">
        <f>VLOOKUP($A73,'Roll Forward Calculation'!$B:$BS,J$1,FALSE)</f>
        <v>0</v>
      </c>
      <c r="K73" s="6"/>
      <c r="L73" s="6">
        <f>VLOOKUP($A73,'Roll Forward Calculation'!$B:$BS,L$1,FALSE)</f>
        <v>0</v>
      </c>
      <c r="M73" s="6"/>
      <c r="N73" s="6">
        <f>VLOOKUP($A73,'Roll Forward Calculation'!$B:$BS,N$1,FALSE)</f>
        <v>-1537.5200000000004</v>
      </c>
      <c r="O73" s="6"/>
      <c r="P73" s="6">
        <f>VLOOKUP($A73,'Roll Forward Calculation'!$B:$BS,P$1,FALSE)</f>
        <v>0</v>
      </c>
      <c r="Q73" s="6"/>
      <c r="R73" s="6">
        <f>VLOOKUP($A73,'Roll Forward Calculation'!$B:$BS,R$1,FALSE)</f>
        <v>0</v>
      </c>
      <c r="S73" s="6"/>
      <c r="T73" s="6">
        <f>VLOOKUP($A73,'Roll Forward Calculation'!$B:$BS,T$1,FALSE)</f>
        <v>20389.780000000006</v>
      </c>
      <c r="U73" s="6"/>
      <c r="V73" s="6">
        <f>VLOOKUP($A73,'Roll Forward Calculation'!$B:$BS,V$1,FALSE)</f>
        <v>-41152.47</v>
      </c>
      <c r="W73" s="6"/>
      <c r="X73" s="6">
        <f>VLOOKUP($A73,'Roll Forward Calculation'!$B:$BS,X$1,FALSE)</f>
        <v>0</v>
      </c>
      <c r="Y73" s="6"/>
      <c r="Z73" s="6">
        <f>VLOOKUP($A73,'Roll Forward Calculation'!$B:$BS,Z$1,FALSE)</f>
        <v>37979.589999999997</v>
      </c>
      <c r="AA73" s="6"/>
      <c r="AB73" s="6">
        <f>VLOOKUP($A73,'Roll Forward Calculation'!$B:$BS,AB$1,FALSE)</f>
        <v>2874.05</v>
      </c>
      <c r="AC73" s="6"/>
      <c r="AD73" s="6">
        <f>VLOOKUP($A73,'Roll Forward Calculation'!$B:$BS,AD$1,FALSE)</f>
        <v>0</v>
      </c>
      <c r="AF73" s="6">
        <f>VLOOKUP($A73,'Roll Forward Calculation'!$B:$BS,AF$1,FALSE)</f>
        <v>0</v>
      </c>
      <c r="AH73" s="6">
        <f>VLOOKUP($A73,'Roll Forward Calculation'!$B:$BS,AH$1,FALSE)</f>
        <v>6143.8000000000029</v>
      </c>
      <c r="AJ73" s="6">
        <f t="shared" si="2"/>
        <v>25364.9</v>
      </c>
    </row>
    <row r="74" spans="1:36" x14ac:dyDescent="0.2">
      <c r="A74" s="31" t="s">
        <v>84</v>
      </c>
      <c r="B74" s="6">
        <f>VLOOKUP($A74,'Roll Forward Calculation'!$B:$BS,B$1,FALSE)</f>
        <v>0</v>
      </c>
      <c r="C74" s="6"/>
      <c r="D74" s="6">
        <f>VLOOKUP($A74,'Roll Forward Calculation'!$B:$BS,D$1,FALSE)</f>
        <v>1728.4899999999998</v>
      </c>
      <c r="E74" s="6"/>
      <c r="F74" s="6">
        <f>VLOOKUP($A74,'Roll Forward Calculation'!$B:$BS,F$1,FALSE)</f>
        <v>0</v>
      </c>
      <c r="G74" s="6"/>
      <c r="H74" s="6">
        <f>VLOOKUP($A74,'Roll Forward Calculation'!$B:$BS,H$1,FALSE)</f>
        <v>0</v>
      </c>
      <c r="I74" s="6"/>
      <c r="J74" s="6">
        <f>VLOOKUP($A74,'Roll Forward Calculation'!$B:$BS,J$1,FALSE)</f>
        <v>0</v>
      </c>
      <c r="K74" s="6"/>
      <c r="L74" s="6">
        <f>VLOOKUP($A74,'Roll Forward Calculation'!$B:$BS,L$1,FALSE)</f>
        <v>7050.0800000000017</v>
      </c>
      <c r="M74" s="6"/>
      <c r="N74" s="6">
        <f>VLOOKUP($A74,'Roll Forward Calculation'!$B:$BS,N$1,FALSE)</f>
        <v>-8305.1500000000015</v>
      </c>
      <c r="O74" s="6"/>
      <c r="P74" s="6">
        <f>VLOOKUP($A74,'Roll Forward Calculation'!$B:$BS,P$1,FALSE)</f>
        <v>0</v>
      </c>
      <c r="Q74" s="6"/>
      <c r="R74" s="6">
        <f>VLOOKUP($A74,'Roll Forward Calculation'!$B:$BS,R$1,FALSE)</f>
        <v>176.77999999999997</v>
      </c>
      <c r="S74" s="6"/>
      <c r="T74" s="6">
        <f>VLOOKUP($A74,'Roll Forward Calculation'!$B:$BS,T$1,FALSE)</f>
        <v>2876.8999999999978</v>
      </c>
      <c r="U74" s="6"/>
      <c r="V74" s="6">
        <f>VLOOKUP($A74,'Roll Forward Calculation'!$B:$BS,V$1,FALSE)</f>
        <v>-408.6899999999996</v>
      </c>
      <c r="W74" s="6"/>
      <c r="X74" s="6">
        <f>VLOOKUP($A74,'Roll Forward Calculation'!$B:$BS,X$1,FALSE)</f>
        <v>0</v>
      </c>
      <c r="Y74" s="6"/>
      <c r="Z74" s="6">
        <f>VLOOKUP($A74,'Roll Forward Calculation'!$B:$BS,Z$1,FALSE)</f>
        <v>18865.769999999997</v>
      </c>
      <c r="AA74" s="6"/>
      <c r="AB74" s="6">
        <f>VLOOKUP($A74,'Roll Forward Calculation'!$B:$BS,AB$1,FALSE)</f>
        <v>12545.009999999998</v>
      </c>
      <c r="AC74" s="6"/>
      <c r="AD74" s="6">
        <f>VLOOKUP($A74,'Roll Forward Calculation'!$B:$BS,AD$1,FALSE)</f>
        <v>0</v>
      </c>
      <c r="AF74" s="6">
        <f>VLOOKUP($A74,'Roll Forward Calculation'!$B:$BS,AF$1,FALSE)</f>
        <v>6029.5300000000007</v>
      </c>
      <c r="AH74" s="6">
        <f>VLOOKUP($A74,'Roll Forward Calculation'!$B:$BS,AH$1,FALSE)</f>
        <v>-230.96000000000095</v>
      </c>
      <c r="AJ74" s="6">
        <f t="shared" si="2"/>
        <v>40327.759999999987</v>
      </c>
    </row>
    <row r="75" spans="1:36" x14ac:dyDescent="0.2">
      <c r="A75" s="31" t="s">
        <v>85</v>
      </c>
      <c r="B75" s="6">
        <f>VLOOKUP($A75,'Roll Forward Calculation'!$B:$BS,B$1,FALSE)</f>
        <v>0</v>
      </c>
      <c r="C75" s="6"/>
      <c r="D75" s="6">
        <f>VLOOKUP($A75,'Roll Forward Calculation'!$B:$BS,D$1,FALSE)</f>
        <v>109.75999999999999</v>
      </c>
      <c r="E75" s="6"/>
      <c r="F75" s="6">
        <f>VLOOKUP($A75,'Roll Forward Calculation'!$B:$BS,F$1,FALSE)</f>
        <v>0</v>
      </c>
      <c r="G75" s="6"/>
      <c r="H75" s="6">
        <f>VLOOKUP($A75,'Roll Forward Calculation'!$B:$BS,H$1,FALSE)</f>
        <v>0</v>
      </c>
      <c r="I75" s="6"/>
      <c r="J75" s="6">
        <f>VLOOKUP($A75,'Roll Forward Calculation'!$B:$BS,J$1,FALSE)</f>
        <v>0</v>
      </c>
      <c r="K75" s="6"/>
      <c r="L75" s="6">
        <f>VLOOKUP($A75,'Roll Forward Calculation'!$B:$BS,L$1,FALSE)</f>
        <v>0</v>
      </c>
      <c r="M75" s="6"/>
      <c r="N75" s="6">
        <f>VLOOKUP($A75,'Roll Forward Calculation'!$B:$BS,N$1,FALSE)</f>
        <v>-1719.5</v>
      </c>
      <c r="O75" s="6"/>
      <c r="P75" s="6">
        <f>VLOOKUP($A75,'Roll Forward Calculation'!$B:$BS,P$1,FALSE)</f>
        <v>0</v>
      </c>
      <c r="Q75" s="6"/>
      <c r="R75" s="6">
        <f>VLOOKUP($A75,'Roll Forward Calculation'!$B:$BS,R$1,FALSE)</f>
        <v>0</v>
      </c>
      <c r="S75" s="6"/>
      <c r="T75" s="6">
        <f>VLOOKUP($A75,'Roll Forward Calculation'!$B:$BS,T$1,FALSE)</f>
        <v>2868.49</v>
      </c>
      <c r="U75" s="6"/>
      <c r="V75" s="6">
        <f>VLOOKUP($A75,'Roll Forward Calculation'!$B:$BS,V$1,FALSE)</f>
        <v>-112476.25999999998</v>
      </c>
      <c r="W75" s="6"/>
      <c r="X75" s="6">
        <f>VLOOKUP($A75,'Roll Forward Calculation'!$B:$BS,X$1,FALSE)</f>
        <v>0</v>
      </c>
      <c r="Y75" s="6"/>
      <c r="Z75" s="6">
        <f>VLOOKUP($A75,'Roll Forward Calculation'!$B:$BS,Z$1,FALSE)</f>
        <v>-2675.6399999999994</v>
      </c>
      <c r="AA75" s="6"/>
      <c r="AB75" s="6">
        <f>VLOOKUP($A75,'Roll Forward Calculation'!$B:$BS,AB$1,FALSE)</f>
        <v>1620.7900000000002</v>
      </c>
      <c r="AC75" s="6"/>
      <c r="AD75" s="6">
        <f>VLOOKUP($A75,'Roll Forward Calculation'!$B:$BS,AD$1,FALSE)</f>
        <v>0</v>
      </c>
      <c r="AF75" s="6">
        <f>VLOOKUP($A75,'Roll Forward Calculation'!$B:$BS,AF$1,FALSE)</f>
        <v>0</v>
      </c>
      <c r="AH75" s="6">
        <f>VLOOKUP($A75,'Roll Forward Calculation'!$B:$BS,AH$1,FALSE)</f>
        <v>-1772.8999999999996</v>
      </c>
      <c r="AJ75" s="6">
        <f t="shared" si="2"/>
        <v>-114045.25999999998</v>
      </c>
    </row>
    <row r="76" spans="1:36" x14ac:dyDescent="0.2">
      <c r="A76" s="31" t="s">
        <v>86</v>
      </c>
      <c r="B76" s="6">
        <f>VLOOKUP($A76,'Roll Forward Calculation'!$B:$BS,B$1,FALSE)</f>
        <v>0</v>
      </c>
      <c r="C76" s="6"/>
      <c r="D76" s="6">
        <f>VLOOKUP($A76,'Roll Forward Calculation'!$B:$BS,D$1,FALSE)</f>
        <v>3.410000000000001</v>
      </c>
      <c r="E76" s="6"/>
      <c r="F76" s="6">
        <f>VLOOKUP($A76,'Roll Forward Calculation'!$B:$BS,F$1,FALSE)</f>
        <v>0</v>
      </c>
      <c r="G76" s="6"/>
      <c r="H76" s="6">
        <f>VLOOKUP($A76,'Roll Forward Calculation'!$B:$BS,H$1,FALSE)</f>
        <v>0</v>
      </c>
      <c r="I76" s="6"/>
      <c r="J76" s="6">
        <f>VLOOKUP($A76,'Roll Forward Calculation'!$B:$BS,J$1,FALSE)</f>
        <v>0</v>
      </c>
      <c r="K76" s="6"/>
      <c r="L76" s="6">
        <f>VLOOKUP($A76,'Roll Forward Calculation'!$B:$BS,L$1,FALSE)</f>
        <v>0</v>
      </c>
      <c r="M76" s="6"/>
      <c r="N76" s="6">
        <f>VLOOKUP($A76,'Roll Forward Calculation'!$B:$BS,N$1,FALSE)</f>
        <v>-90.420000000000016</v>
      </c>
      <c r="O76" s="6"/>
      <c r="P76" s="6">
        <f>VLOOKUP($A76,'Roll Forward Calculation'!$B:$BS,P$1,FALSE)</f>
        <v>0</v>
      </c>
      <c r="Q76" s="6"/>
      <c r="R76" s="6">
        <f>VLOOKUP($A76,'Roll Forward Calculation'!$B:$BS,R$1,FALSE)</f>
        <v>0</v>
      </c>
      <c r="S76" s="6"/>
      <c r="T76" s="6">
        <f>VLOOKUP($A76,'Roll Forward Calculation'!$B:$BS,T$1,FALSE)</f>
        <v>15.050000000000011</v>
      </c>
      <c r="U76" s="6"/>
      <c r="V76" s="6">
        <f>VLOOKUP($A76,'Roll Forward Calculation'!$B:$BS,V$1,FALSE)</f>
        <v>0</v>
      </c>
      <c r="W76" s="6"/>
      <c r="X76" s="6">
        <f>VLOOKUP($A76,'Roll Forward Calculation'!$B:$BS,X$1,FALSE)</f>
        <v>0</v>
      </c>
      <c r="Y76" s="6"/>
      <c r="Z76" s="6">
        <f>VLOOKUP($A76,'Roll Forward Calculation'!$B:$BS,Z$1,FALSE)</f>
        <v>40.460000000000036</v>
      </c>
      <c r="AA76" s="6"/>
      <c r="AB76" s="6">
        <f>VLOOKUP($A76,'Roll Forward Calculation'!$B:$BS,AB$1,FALSE)</f>
        <v>14.2</v>
      </c>
      <c r="AC76" s="6"/>
      <c r="AD76" s="6">
        <f>VLOOKUP($A76,'Roll Forward Calculation'!$B:$BS,AD$1,FALSE)</f>
        <v>0</v>
      </c>
      <c r="AF76" s="6">
        <f>VLOOKUP($A76,'Roll Forward Calculation'!$B:$BS,AF$1,FALSE)</f>
        <v>0</v>
      </c>
      <c r="AH76" s="6">
        <f>VLOOKUP($A76,'Roll Forward Calculation'!$B:$BS,AH$1,FALSE)</f>
        <v>-12.210000000000008</v>
      </c>
      <c r="AJ76" s="6">
        <f t="shared" si="2"/>
        <v>-29.50999999999998</v>
      </c>
    </row>
    <row r="77" spans="1:36" x14ac:dyDescent="0.2">
      <c r="A77" s="31" t="s">
        <v>87</v>
      </c>
      <c r="B77" s="6">
        <f>VLOOKUP($A77,'Roll Forward Calculation'!$B:$BS,B$1,FALSE)</f>
        <v>25876.620000000003</v>
      </c>
      <c r="C77" s="6"/>
      <c r="D77" s="6">
        <f>VLOOKUP($A77,'Roll Forward Calculation'!$B:$BS,D$1,FALSE)</f>
        <v>127.03999999999996</v>
      </c>
      <c r="E77" s="6"/>
      <c r="F77" s="6">
        <f>VLOOKUP($A77,'Roll Forward Calculation'!$B:$BS,F$1,FALSE)</f>
        <v>0</v>
      </c>
      <c r="G77" s="6"/>
      <c r="H77" s="6">
        <f>VLOOKUP($A77,'Roll Forward Calculation'!$B:$BS,H$1,FALSE)</f>
        <v>0</v>
      </c>
      <c r="I77" s="6"/>
      <c r="J77" s="6">
        <f>VLOOKUP($A77,'Roll Forward Calculation'!$B:$BS,J$1,FALSE)</f>
        <v>0</v>
      </c>
      <c r="K77" s="6"/>
      <c r="L77" s="6">
        <f>VLOOKUP($A77,'Roll Forward Calculation'!$B:$BS,L$1,FALSE)</f>
        <v>0</v>
      </c>
      <c r="M77" s="6"/>
      <c r="N77" s="6">
        <f>VLOOKUP($A77,'Roll Forward Calculation'!$B:$BS,N$1,FALSE)</f>
        <v>-4921.3700000000008</v>
      </c>
      <c r="O77" s="6"/>
      <c r="P77" s="6">
        <f>VLOOKUP($A77,'Roll Forward Calculation'!$B:$BS,P$1,FALSE)</f>
        <v>0</v>
      </c>
      <c r="Q77" s="6"/>
      <c r="R77" s="6">
        <f>VLOOKUP($A77,'Roll Forward Calculation'!$B:$BS,R$1,FALSE)</f>
        <v>19.200000000000003</v>
      </c>
      <c r="S77" s="6"/>
      <c r="T77" s="6">
        <f>VLOOKUP($A77,'Roll Forward Calculation'!$B:$BS,T$1,FALSE)</f>
        <v>106.89000000000033</v>
      </c>
      <c r="U77" s="6"/>
      <c r="V77" s="6">
        <f>VLOOKUP($A77,'Roll Forward Calculation'!$B:$BS,V$1,FALSE)</f>
        <v>-362534.82000000007</v>
      </c>
      <c r="W77" s="6"/>
      <c r="X77" s="6">
        <f>VLOOKUP($A77,'Roll Forward Calculation'!$B:$BS,X$1,FALSE)</f>
        <v>0</v>
      </c>
      <c r="Y77" s="6"/>
      <c r="Z77" s="6">
        <f>VLOOKUP($A77,'Roll Forward Calculation'!$B:$BS,Z$1,FALSE)</f>
        <v>2265.7099999999991</v>
      </c>
      <c r="AA77" s="6"/>
      <c r="AB77" s="6">
        <f>VLOOKUP($A77,'Roll Forward Calculation'!$B:$BS,AB$1,FALSE)</f>
        <v>4677.7299999999996</v>
      </c>
      <c r="AC77" s="6"/>
      <c r="AD77" s="6">
        <f>VLOOKUP($A77,'Roll Forward Calculation'!$B:$BS,AD$1,FALSE)</f>
        <v>-23287.57</v>
      </c>
      <c r="AF77" s="6">
        <f>VLOOKUP($A77,'Roll Forward Calculation'!$B:$BS,AF$1,FALSE)</f>
        <v>1420.1299999999999</v>
      </c>
      <c r="AH77" s="6">
        <f>VLOOKUP($A77,'Roll Forward Calculation'!$B:$BS,AH$1,FALSE)</f>
        <v>-220.70000000000005</v>
      </c>
      <c r="AJ77" s="6">
        <f t="shared" si="2"/>
        <v>-356471.14000000007</v>
      </c>
    </row>
    <row r="78" spans="1:36" x14ac:dyDescent="0.2">
      <c r="A78" s="31" t="s">
        <v>88</v>
      </c>
      <c r="B78" s="6">
        <f>VLOOKUP($A78,'Roll Forward Calculation'!$B:$BS,B$1,FALSE)</f>
        <v>-406781.95</v>
      </c>
      <c r="C78" s="6"/>
      <c r="D78" s="6">
        <f>VLOOKUP($A78,'Roll Forward Calculation'!$B:$BS,D$1,FALSE)</f>
        <v>-404.71</v>
      </c>
      <c r="E78" s="6"/>
      <c r="F78" s="6">
        <f>VLOOKUP($A78,'Roll Forward Calculation'!$B:$BS,F$1,FALSE)</f>
        <v>0</v>
      </c>
      <c r="G78" s="6"/>
      <c r="H78" s="6">
        <f>VLOOKUP($A78,'Roll Forward Calculation'!$B:$BS,H$1,FALSE)</f>
        <v>0</v>
      </c>
      <c r="I78" s="6"/>
      <c r="J78" s="6">
        <f>VLOOKUP($A78,'Roll Forward Calculation'!$B:$BS,J$1,FALSE)</f>
        <v>0</v>
      </c>
      <c r="K78" s="6"/>
      <c r="L78" s="6">
        <f>VLOOKUP($A78,'Roll Forward Calculation'!$B:$BS,L$1,FALSE)</f>
        <v>1239.320000000007</v>
      </c>
      <c r="M78" s="6"/>
      <c r="N78" s="6">
        <f>VLOOKUP($A78,'Roll Forward Calculation'!$B:$BS,N$1,FALSE)</f>
        <v>-3853.23</v>
      </c>
      <c r="O78" s="6"/>
      <c r="P78" s="6">
        <f>VLOOKUP($A78,'Roll Forward Calculation'!$B:$BS,P$1,FALSE)</f>
        <v>79054.140000000014</v>
      </c>
      <c r="Q78" s="6"/>
      <c r="R78" s="6">
        <f>VLOOKUP($A78,'Roll Forward Calculation'!$B:$BS,R$1,FALSE)</f>
        <v>0</v>
      </c>
      <c r="S78" s="6"/>
      <c r="T78" s="6">
        <f>VLOOKUP($A78,'Roll Forward Calculation'!$B:$BS,T$1,FALSE)</f>
        <v>-1543.7699999999995</v>
      </c>
      <c r="U78" s="6"/>
      <c r="V78" s="6">
        <f>VLOOKUP($A78,'Roll Forward Calculation'!$B:$BS,V$1,FALSE)</f>
        <v>402580.86</v>
      </c>
      <c r="W78" s="6"/>
      <c r="X78" s="6">
        <f>VLOOKUP($A78,'Roll Forward Calculation'!$B:$BS,X$1,FALSE)</f>
        <v>55722.850000000035</v>
      </c>
      <c r="Y78" s="6"/>
      <c r="Z78" s="6">
        <f>VLOOKUP($A78,'Roll Forward Calculation'!$B:$BS,Z$1,FALSE)</f>
        <v>-1467.5699999999997</v>
      </c>
      <c r="AA78" s="6"/>
      <c r="AB78" s="6">
        <f>VLOOKUP($A78,'Roll Forward Calculation'!$B:$BS,AB$1,FALSE)</f>
        <v>6402.98</v>
      </c>
      <c r="AC78" s="6"/>
      <c r="AD78" s="6">
        <f>VLOOKUP($A78,'Roll Forward Calculation'!$B:$BS,AD$1,FALSE)</f>
        <v>0</v>
      </c>
      <c r="AF78" s="6">
        <f>VLOOKUP($A78,'Roll Forward Calculation'!$B:$BS,AF$1,FALSE)</f>
        <v>41.76</v>
      </c>
      <c r="AH78" s="6">
        <f>VLOOKUP($A78,'Roll Forward Calculation'!$B:$BS,AH$1,FALSE)</f>
        <v>-669.45999999999981</v>
      </c>
      <c r="AJ78" s="6">
        <f t="shared" si="2"/>
        <v>130321.21999999999</v>
      </c>
    </row>
    <row r="79" spans="1:36" x14ac:dyDescent="0.2">
      <c r="A79" s="31" t="s">
        <v>89</v>
      </c>
      <c r="B79" s="6">
        <f>VLOOKUP($A79,'Roll Forward Calculation'!$B:$BS,B$1,FALSE)</f>
        <v>0</v>
      </c>
      <c r="C79" s="6"/>
      <c r="D79" s="6">
        <f>VLOOKUP($A79,'Roll Forward Calculation'!$B:$BS,D$1,FALSE)</f>
        <v>1386.9</v>
      </c>
      <c r="E79" s="6"/>
      <c r="F79" s="6">
        <f>VLOOKUP($A79,'Roll Forward Calculation'!$B:$BS,F$1,FALSE)</f>
        <v>0</v>
      </c>
      <c r="G79" s="6"/>
      <c r="H79" s="6">
        <f>VLOOKUP($A79,'Roll Forward Calculation'!$B:$BS,H$1,FALSE)</f>
        <v>0</v>
      </c>
      <c r="I79" s="6"/>
      <c r="J79" s="6">
        <f>VLOOKUP($A79,'Roll Forward Calculation'!$B:$BS,J$1,FALSE)</f>
        <v>0</v>
      </c>
      <c r="K79" s="6"/>
      <c r="L79" s="6">
        <f>VLOOKUP($A79,'Roll Forward Calculation'!$B:$BS,L$1,FALSE)</f>
        <v>-4397.8399999999992</v>
      </c>
      <c r="M79" s="6"/>
      <c r="N79" s="6">
        <f>VLOOKUP($A79,'Roll Forward Calculation'!$B:$BS,N$1,FALSE)</f>
        <v>-8864.1699999999983</v>
      </c>
      <c r="O79" s="6"/>
      <c r="P79" s="6">
        <f>VLOOKUP($A79,'Roll Forward Calculation'!$B:$BS,P$1,FALSE)</f>
        <v>0</v>
      </c>
      <c r="Q79" s="6"/>
      <c r="R79" s="6">
        <f>VLOOKUP($A79,'Roll Forward Calculation'!$B:$BS,R$1,FALSE)</f>
        <v>0</v>
      </c>
      <c r="S79" s="6"/>
      <c r="T79" s="6">
        <f>VLOOKUP($A79,'Roll Forward Calculation'!$B:$BS,T$1,FALSE)</f>
        <v>1862.8300000000017</v>
      </c>
      <c r="U79" s="6"/>
      <c r="V79" s="6">
        <f>VLOOKUP($A79,'Roll Forward Calculation'!$B:$BS,V$1,FALSE)</f>
        <v>-59442.710000000006</v>
      </c>
      <c r="W79" s="6"/>
      <c r="X79" s="6">
        <f>VLOOKUP($A79,'Roll Forward Calculation'!$B:$BS,X$1,FALSE)</f>
        <v>0</v>
      </c>
      <c r="Y79" s="6"/>
      <c r="Z79" s="6">
        <f>VLOOKUP($A79,'Roll Forward Calculation'!$B:$BS,Z$1,FALSE)</f>
        <v>-4554.3199999999924</v>
      </c>
      <c r="AA79" s="6"/>
      <c r="AB79" s="6">
        <f>VLOOKUP($A79,'Roll Forward Calculation'!$B:$BS,AB$1,FALSE)</f>
        <v>182.57999999999993</v>
      </c>
      <c r="AC79" s="6"/>
      <c r="AD79" s="6">
        <f>VLOOKUP($A79,'Roll Forward Calculation'!$B:$BS,AD$1,FALSE)</f>
        <v>0</v>
      </c>
      <c r="AF79" s="6">
        <f>VLOOKUP($A79,'Roll Forward Calculation'!$B:$BS,AF$1,FALSE)</f>
        <v>0</v>
      </c>
      <c r="AH79" s="6">
        <f>VLOOKUP($A79,'Roll Forward Calculation'!$B:$BS,AH$1,FALSE)</f>
        <v>-3240.630000000001</v>
      </c>
      <c r="AJ79" s="6">
        <f t="shared" si="2"/>
        <v>-77067.360000000001</v>
      </c>
    </row>
    <row r="80" spans="1:36" x14ac:dyDescent="0.2">
      <c r="A80" s="31" t="s">
        <v>90</v>
      </c>
      <c r="B80" s="6">
        <f>VLOOKUP($A80,'Roll Forward Calculation'!$B:$BS,B$1,FALSE)</f>
        <v>0</v>
      </c>
      <c r="C80" s="6"/>
      <c r="D80" s="6">
        <f>VLOOKUP($A80,'Roll Forward Calculation'!$B:$BS,D$1,FALSE)</f>
        <v>296.93000000000006</v>
      </c>
      <c r="E80" s="6"/>
      <c r="F80" s="6">
        <f>VLOOKUP($A80,'Roll Forward Calculation'!$B:$BS,F$1,FALSE)</f>
        <v>0</v>
      </c>
      <c r="G80" s="6"/>
      <c r="H80" s="6">
        <f>VLOOKUP($A80,'Roll Forward Calculation'!$B:$BS,H$1,FALSE)</f>
        <v>0</v>
      </c>
      <c r="I80" s="6"/>
      <c r="J80" s="6">
        <f>VLOOKUP($A80,'Roll Forward Calculation'!$B:$BS,J$1,FALSE)</f>
        <v>0</v>
      </c>
      <c r="K80" s="6"/>
      <c r="L80" s="6">
        <f>VLOOKUP($A80,'Roll Forward Calculation'!$B:$BS,L$1,FALSE)</f>
        <v>0</v>
      </c>
      <c r="M80" s="6"/>
      <c r="N80" s="6">
        <f>VLOOKUP($A80,'Roll Forward Calculation'!$B:$BS,N$1,FALSE)</f>
        <v>-6834.0599999999995</v>
      </c>
      <c r="O80" s="6"/>
      <c r="P80" s="6">
        <f>VLOOKUP($A80,'Roll Forward Calculation'!$B:$BS,P$1,FALSE)</f>
        <v>0</v>
      </c>
      <c r="Q80" s="6"/>
      <c r="R80" s="6">
        <f>VLOOKUP($A80,'Roll Forward Calculation'!$B:$BS,R$1,FALSE)</f>
        <v>47.359999999999985</v>
      </c>
      <c r="S80" s="6"/>
      <c r="T80" s="6">
        <f>VLOOKUP($A80,'Roll Forward Calculation'!$B:$BS,T$1,FALSE)</f>
        <v>2183.59</v>
      </c>
      <c r="U80" s="6"/>
      <c r="V80" s="6">
        <f>VLOOKUP($A80,'Roll Forward Calculation'!$B:$BS,V$1,FALSE)</f>
        <v>-7529.0700000000006</v>
      </c>
      <c r="W80" s="6"/>
      <c r="X80" s="6">
        <f>VLOOKUP($A80,'Roll Forward Calculation'!$B:$BS,X$1,FALSE)</f>
        <v>0</v>
      </c>
      <c r="Y80" s="6"/>
      <c r="Z80" s="6">
        <f>VLOOKUP($A80,'Roll Forward Calculation'!$B:$BS,Z$1,FALSE)</f>
        <v>6948.3099999999977</v>
      </c>
      <c r="AA80" s="6"/>
      <c r="AB80" s="6">
        <f>VLOOKUP($A80,'Roll Forward Calculation'!$B:$BS,AB$1,FALSE)</f>
        <v>33054.26999999999</v>
      </c>
      <c r="AC80" s="6"/>
      <c r="AD80" s="6">
        <f>VLOOKUP($A80,'Roll Forward Calculation'!$B:$BS,AD$1,FALSE)</f>
        <v>0</v>
      </c>
      <c r="AF80" s="6">
        <f>VLOOKUP($A80,'Roll Forward Calculation'!$B:$BS,AF$1,FALSE)</f>
        <v>0</v>
      </c>
      <c r="AH80" s="6">
        <f>VLOOKUP($A80,'Roll Forward Calculation'!$B:$BS,AH$1,FALSE)</f>
        <v>-1501.3000000000002</v>
      </c>
      <c r="AJ80" s="6">
        <f t="shared" si="2"/>
        <v>26666.029999999988</v>
      </c>
    </row>
    <row r="81" spans="1:36" x14ac:dyDescent="0.2">
      <c r="A81" s="31" t="s">
        <v>91</v>
      </c>
      <c r="B81" s="6">
        <f>VLOOKUP($A81,'Roll Forward Calculation'!$B:$BS,B$1,FALSE)</f>
        <v>0</v>
      </c>
      <c r="C81" s="6"/>
      <c r="D81" s="6">
        <f>VLOOKUP($A81,'Roll Forward Calculation'!$B:$BS,D$1,FALSE)</f>
        <v>811.96</v>
      </c>
      <c r="E81" s="6"/>
      <c r="F81" s="6">
        <f>VLOOKUP($A81,'Roll Forward Calculation'!$B:$BS,F$1,FALSE)</f>
        <v>0</v>
      </c>
      <c r="G81" s="6"/>
      <c r="H81" s="6">
        <f>VLOOKUP($A81,'Roll Forward Calculation'!$B:$BS,H$1,FALSE)</f>
        <v>0</v>
      </c>
      <c r="I81" s="6"/>
      <c r="J81" s="6">
        <f>VLOOKUP($A81,'Roll Forward Calculation'!$B:$BS,J$1,FALSE)</f>
        <v>0</v>
      </c>
      <c r="K81" s="6"/>
      <c r="L81" s="6">
        <f>VLOOKUP($A81,'Roll Forward Calculation'!$B:$BS,L$1,FALSE)</f>
        <v>2475.9799999999996</v>
      </c>
      <c r="M81" s="6"/>
      <c r="N81" s="6">
        <f>VLOOKUP($A81,'Roll Forward Calculation'!$B:$BS,N$1,FALSE)</f>
        <v>-5993.840000000002</v>
      </c>
      <c r="O81" s="6"/>
      <c r="P81" s="6">
        <f>VLOOKUP($A81,'Roll Forward Calculation'!$B:$BS,P$1,FALSE)</f>
        <v>0</v>
      </c>
      <c r="Q81" s="6"/>
      <c r="R81" s="6">
        <f>VLOOKUP($A81,'Roll Forward Calculation'!$B:$BS,R$1,FALSE)</f>
        <v>64.25</v>
      </c>
      <c r="S81" s="6"/>
      <c r="T81" s="6">
        <f>VLOOKUP($A81,'Roll Forward Calculation'!$B:$BS,T$1,FALSE)</f>
        <v>2774.3500000000022</v>
      </c>
      <c r="U81" s="6"/>
      <c r="V81" s="6">
        <f>VLOOKUP($A81,'Roll Forward Calculation'!$B:$BS,V$1,FALSE)</f>
        <v>-8906.9399999999987</v>
      </c>
      <c r="W81" s="6"/>
      <c r="X81" s="6">
        <f>VLOOKUP($A81,'Roll Forward Calculation'!$B:$BS,X$1,FALSE)</f>
        <v>0</v>
      </c>
      <c r="Y81" s="6"/>
      <c r="Z81" s="6">
        <f>VLOOKUP($A81,'Roll Forward Calculation'!$B:$BS,Z$1,FALSE)</f>
        <v>17080.739999999998</v>
      </c>
      <c r="AA81" s="6"/>
      <c r="AB81" s="6">
        <f>VLOOKUP($A81,'Roll Forward Calculation'!$B:$BS,AB$1,FALSE)</f>
        <v>1973.2899999999991</v>
      </c>
      <c r="AC81" s="6"/>
      <c r="AD81" s="6">
        <f>VLOOKUP($A81,'Roll Forward Calculation'!$B:$BS,AD$1,FALSE)</f>
        <v>0</v>
      </c>
      <c r="AF81" s="6">
        <f>VLOOKUP($A81,'Roll Forward Calculation'!$B:$BS,AF$1,FALSE)</f>
        <v>8034.8700000000008</v>
      </c>
      <c r="AH81" s="6">
        <f>VLOOKUP($A81,'Roll Forward Calculation'!$B:$BS,AH$1,FALSE)</f>
        <v>-683.17999999999938</v>
      </c>
      <c r="AJ81" s="6">
        <f t="shared" si="2"/>
        <v>17631.48</v>
      </c>
    </row>
    <row r="82" spans="1:36" x14ac:dyDescent="0.2">
      <c r="A82" s="31" t="s">
        <v>92</v>
      </c>
      <c r="B82" s="6">
        <f>VLOOKUP($A82,'Roll Forward Calculation'!$B:$BS,B$1,FALSE)</f>
        <v>-1256762.08</v>
      </c>
      <c r="C82" s="6"/>
      <c r="D82" s="6">
        <f>VLOOKUP($A82,'Roll Forward Calculation'!$B:$BS,D$1,FALSE)</f>
        <v>-187.89</v>
      </c>
      <c r="E82" s="6"/>
      <c r="F82" s="6">
        <f>VLOOKUP($A82,'Roll Forward Calculation'!$B:$BS,F$1,FALSE)</f>
        <v>0</v>
      </c>
      <c r="G82" s="6"/>
      <c r="H82" s="6">
        <f>VLOOKUP($A82,'Roll Forward Calculation'!$B:$BS,H$1,FALSE)</f>
        <v>0</v>
      </c>
      <c r="I82" s="6"/>
      <c r="J82" s="6">
        <f>VLOOKUP($A82,'Roll Forward Calculation'!$B:$BS,J$1,FALSE)</f>
        <v>0</v>
      </c>
      <c r="K82" s="6"/>
      <c r="L82" s="6">
        <f>VLOOKUP($A82,'Roll Forward Calculation'!$B:$BS,L$1,FALSE)</f>
        <v>-15132.170000000002</v>
      </c>
      <c r="M82" s="6"/>
      <c r="N82" s="6">
        <f>VLOOKUP($A82,'Roll Forward Calculation'!$B:$BS,N$1,FALSE)</f>
        <v>-11296.719999999998</v>
      </c>
      <c r="O82" s="6"/>
      <c r="P82" s="6">
        <f>VLOOKUP($A82,'Roll Forward Calculation'!$B:$BS,P$1,FALSE)</f>
        <v>244239.84999999986</v>
      </c>
      <c r="Q82" s="6"/>
      <c r="R82" s="6">
        <f>VLOOKUP($A82,'Roll Forward Calculation'!$B:$BS,R$1,FALSE)</f>
        <v>0</v>
      </c>
      <c r="S82" s="6"/>
      <c r="T82" s="6">
        <f>VLOOKUP($A82,'Roll Forward Calculation'!$B:$BS,T$1,FALSE)</f>
        <v>5534.8600000000006</v>
      </c>
      <c r="U82" s="6"/>
      <c r="V82" s="6">
        <f>VLOOKUP($A82,'Roll Forward Calculation'!$B:$BS,V$1,FALSE)</f>
        <v>1245045.3599999999</v>
      </c>
      <c r="W82" s="6"/>
      <c r="X82" s="6">
        <f>VLOOKUP($A82,'Roll Forward Calculation'!$B:$BS,X$1,FALSE)</f>
        <v>172156.95000000019</v>
      </c>
      <c r="Y82" s="6"/>
      <c r="Z82" s="6">
        <f>VLOOKUP($A82,'Roll Forward Calculation'!$B:$BS,Z$1,FALSE)</f>
        <v>2589.1899999999951</v>
      </c>
      <c r="AA82" s="6"/>
      <c r="AB82" s="6">
        <f>VLOOKUP($A82,'Roll Forward Calculation'!$B:$BS,AB$1,FALSE)</f>
        <v>2506.09</v>
      </c>
      <c r="AC82" s="6"/>
      <c r="AD82" s="6">
        <f>VLOOKUP($A82,'Roll Forward Calculation'!$B:$BS,AD$1,FALSE)</f>
        <v>0</v>
      </c>
      <c r="AF82" s="6">
        <f>VLOOKUP($A82,'Roll Forward Calculation'!$B:$BS,AF$1,FALSE)</f>
        <v>0</v>
      </c>
      <c r="AH82" s="6">
        <f>VLOOKUP($A82,'Roll Forward Calculation'!$B:$BS,AH$1,FALSE)</f>
        <v>-1130.2400000000016</v>
      </c>
      <c r="AJ82" s="6">
        <f t="shared" si="2"/>
        <v>387563.20000000007</v>
      </c>
    </row>
    <row r="83" spans="1:36" x14ac:dyDescent="0.2">
      <c r="A83" s="31" t="s">
        <v>215</v>
      </c>
      <c r="B83" s="6">
        <f>VLOOKUP($A83,'Roll Forward Calculation'!$B:$BS,B$1,FALSE)</f>
        <v>0</v>
      </c>
      <c r="C83" s="6"/>
      <c r="D83" s="6">
        <f>VLOOKUP($A83,'Roll Forward Calculation'!$B:$BS,D$1,FALSE)</f>
        <v>323.25</v>
      </c>
      <c r="E83" s="6"/>
      <c r="F83" s="6">
        <f>VLOOKUP($A83,'Roll Forward Calculation'!$B:$BS,F$1,FALSE)</f>
        <v>0</v>
      </c>
      <c r="G83" s="6"/>
      <c r="H83" s="6">
        <f>VLOOKUP($A83,'Roll Forward Calculation'!$B:$BS,H$1,FALSE)</f>
        <v>0</v>
      </c>
      <c r="I83" s="6"/>
      <c r="J83" s="6">
        <f>VLOOKUP($A83,'Roll Forward Calculation'!$B:$BS,J$1,FALSE)</f>
        <v>0</v>
      </c>
      <c r="K83" s="6"/>
      <c r="L83" s="6">
        <f>VLOOKUP($A83,'Roll Forward Calculation'!$B:$BS,L$1,FALSE)</f>
        <v>1322.4700000000003</v>
      </c>
      <c r="M83" s="6"/>
      <c r="N83" s="6">
        <f>VLOOKUP($A83,'Roll Forward Calculation'!$B:$BS,N$1,FALSE)</f>
        <v>-3880.5099999999984</v>
      </c>
      <c r="O83" s="6"/>
      <c r="P83" s="6">
        <f>VLOOKUP($A83,'Roll Forward Calculation'!$B:$BS,P$1,FALSE)</f>
        <v>0</v>
      </c>
      <c r="Q83" s="6"/>
      <c r="R83" s="6">
        <f>VLOOKUP($A83,'Roll Forward Calculation'!$B:$BS,R$1,FALSE)</f>
        <v>0.69999999999999973</v>
      </c>
      <c r="S83" s="6"/>
      <c r="T83" s="6">
        <f>VLOOKUP($A83,'Roll Forward Calculation'!$B:$BS,T$1,FALSE)</f>
        <v>1167.6099999999997</v>
      </c>
      <c r="U83" s="6"/>
      <c r="V83" s="6">
        <f>VLOOKUP($A83,'Roll Forward Calculation'!$B:$BS,V$1,FALSE)</f>
        <v>-408.6899999999996</v>
      </c>
      <c r="W83" s="6"/>
      <c r="X83" s="6">
        <f>VLOOKUP($A83,'Roll Forward Calculation'!$B:$BS,X$1,FALSE)</f>
        <v>0</v>
      </c>
      <c r="Y83" s="6"/>
      <c r="Z83" s="6">
        <f>VLOOKUP($A83,'Roll Forward Calculation'!$B:$BS,Z$1,FALSE)</f>
        <v>1861.7399999999998</v>
      </c>
      <c r="AA83" s="6"/>
      <c r="AB83" s="6">
        <f>VLOOKUP($A83,'Roll Forward Calculation'!$B:$BS,AB$1,FALSE)</f>
        <v>5604.37</v>
      </c>
      <c r="AC83" s="6"/>
      <c r="AD83" s="6">
        <f>VLOOKUP($A83,'Roll Forward Calculation'!$B:$BS,AD$1,FALSE)</f>
        <v>0</v>
      </c>
      <c r="AF83" s="6">
        <f>VLOOKUP($A83,'Roll Forward Calculation'!$B:$BS,AF$1,FALSE)</f>
        <v>0</v>
      </c>
      <c r="AH83" s="6">
        <f>VLOOKUP($A83,'Roll Forward Calculation'!$B:$BS,AH$1,FALSE)</f>
        <v>16.500000000000227</v>
      </c>
      <c r="AJ83" s="6">
        <f t="shared" si="2"/>
        <v>6007.4400000000014</v>
      </c>
    </row>
    <row r="84" spans="1:36" x14ac:dyDescent="0.2">
      <c r="A84" s="31" t="s">
        <v>93</v>
      </c>
      <c r="B84" s="6">
        <f>VLOOKUP($A84,'Roll Forward Calculation'!$B:$BS,B$1,FALSE)</f>
        <v>0</v>
      </c>
      <c r="C84" s="6"/>
      <c r="D84" s="6">
        <f>VLOOKUP($A84,'Roll Forward Calculation'!$B:$BS,D$1,FALSE)</f>
        <v>716.91000000000031</v>
      </c>
      <c r="E84" s="6"/>
      <c r="F84" s="6">
        <f>VLOOKUP($A84,'Roll Forward Calculation'!$B:$BS,F$1,FALSE)</f>
        <v>0</v>
      </c>
      <c r="G84" s="6"/>
      <c r="H84" s="6">
        <f>VLOOKUP($A84,'Roll Forward Calculation'!$B:$BS,H$1,FALSE)</f>
        <v>0</v>
      </c>
      <c r="I84" s="6"/>
      <c r="J84" s="6">
        <f>VLOOKUP($A84,'Roll Forward Calculation'!$B:$BS,J$1,FALSE)</f>
        <v>0</v>
      </c>
      <c r="K84" s="6"/>
      <c r="L84" s="6">
        <f>VLOOKUP($A84,'Roll Forward Calculation'!$B:$BS,L$1,FALSE)</f>
        <v>0</v>
      </c>
      <c r="M84" s="6"/>
      <c r="N84" s="6">
        <f>VLOOKUP($A84,'Roll Forward Calculation'!$B:$BS,N$1,FALSE)</f>
        <v>-4278.2100000000009</v>
      </c>
      <c r="O84" s="6"/>
      <c r="P84" s="6">
        <f>VLOOKUP($A84,'Roll Forward Calculation'!$B:$BS,P$1,FALSE)</f>
        <v>0</v>
      </c>
      <c r="Q84" s="6"/>
      <c r="R84" s="6">
        <f>VLOOKUP($A84,'Roll Forward Calculation'!$B:$BS,R$1,FALSE)</f>
        <v>0</v>
      </c>
      <c r="S84" s="6"/>
      <c r="T84" s="6">
        <f>VLOOKUP($A84,'Roll Forward Calculation'!$B:$BS,T$1,FALSE)</f>
        <v>1709.3400000000001</v>
      </c>
      <c r="U84" s="6"/>
      <c r="V84" s="6">
        <f>VLOOKUP($A84,'Roll Forward Calculation'!$B:$BS,V$1,FALSE)</f>
        <v>16075.18</v>
      </c>
      <c r="W84" s="6"/>
      <c r="X84" s="6">
        <f>VLOOKUP($A84,'Roll Forward Calculation'!$B:$BS,X$1,FALSE)</f>
        <v>0</v>
      </c>
      <c r="Y84" s="6"/>
      <c r="Z84" s="6">
        <f>VLOOKUP($A84,'Roll Forward Calculation'!$B:$BS,Z$1,FALSE)</f>
        <v>3297.0400000000009</v>
      </c>
      <c r="AA84" s="6"/>
      <c r="AB84" s="6">
        <f>VLOOKUP($A84,'Roll Forward Calculation'!$B:$BS,AB$1,FALSE)</f>
        <v>4269.0799999999981</v>
      </c>
      <c r="AC84" s="6"/>
      <c r="AD84" s="6">
        <f>VLOOKUP($A84,'Roll Forward Calculation'!$B:$BS,AD$1,FALSE)</f>
        <v>0</v>
      </c>
      <c r="AF84" s="6">
        <f>VLOOKUP($A84,'Roll Forward Calculation'!$B:$BS,AF$1,FALSE)</f>
        <v>0</v>
      </c>
      <c r="AH84" s="6">
        <f>VLOOKUP($A84,'Roll Forward Calculation'!$B:$BS,AH$1,FALSE)</f>
        <v>303.43000000000029</v>
      </c>
      <c r="AJ84" s="6">
        <f t="shared" si="2"/>
        <v>22092.77</v>
      </c>
    </row>
    <row r="85" spans="1:36" x14ac:dyDescent="0.2">
      <c r="A85" s="31" t="s">
        <v>94</v>
      </c>
      <c r="B85" s="6">
        <f>VLOOKUP($A85,'Roll Forward Calculation'!$B:$BS,B$1,FALSE)</f>
        <v>0</v>
      </c>
      <c r="C85" s="6"/>
      <c r="D85" s="6">
        <f>VLOOKUP($A85,'Roll Forward Calculation'!$B:$BS,D$1,FALSE)</f>
        <v>6.2899999999999991</v>
      </c>
      <c r="E85" s="6"/>
      <c r="F85" s="6">
        <f>VLOOKUP($A85,'Roll Forward Calculation'!$B:$BS,F$1,FALSE)</f>
        <v>0</v>
      </c>
      <c r="G85" s="6"/>
      <c r="H85" s="6">
        <f>VLOOKUP($A85,'Roll Forward Calculation'!$B:$BS,H$1,FALSE)</f>
        <v>0</v>
      </c>
      <c r="I85" s="6"/>
      <c r="J85" s="6">
        <f>VLOOKUP($A85,'Roll Forward Calculation'!$B:$BS,J$1,FALSE)</f>
        <v>0</v>
      </c>
      <c r="K85" s="6"/>
      <c r="L85" s="6">
        <f>VLOOKUP($A85,'Roll Forward Calculation'!$B:$BS,L$1,FALSE)</f>
        <v>0</v>
      </c>
      <c r="M85" s="6"/>
      <c r="N85" s="6">
        <f>VLOOKUP($A85,'Roll Forward Calculation'!$B:$BS,N$1,FALSE)</f>
        <v>-122.41000000000001</v>
      </c>
      <c r="O85" s="6"/>
      <c r="P85" s="6">
        <f>VLOOKUP($A85,'Roll Forward Calculation'!$B:$BS,P$1,FALSE)</f>
        <v>0</v>
      </c>
      <c r="Q85" s="6"/>
      <c r="R85" s="6">
        <f>VLOOKUP($A85,'Roll Forward Calculation'!$B:$BS,R$1,FALSE)</f>
        <v>0</v>
      </c>
      <c r="S85" s="6"/>
      <c r="T85" s="6">
        <f>VLOOKUP($A85,'Roll Forward Calculation'!$B:$BS,T$1,FALSE)</f>
        <v>-84.919999999999987</v>
      </c>
      <c r="U85" s="6"/>
      <c r="V85" s="6">
        <f>VLOOKUP($A85,'Roll Forward Calculation'!$B:$BS,V$1,FALSE)</f>
        <v>0</v>
      </c>
      <c r="W85" s="6"/>
      <c r="X85" s="6">
        <f>VLOOKUP($A85,'Roll Forward Calculation'!$B:$BS,X$1,FALSE)</f>
        <v>0</v>
      </c>
      <c r="Y85" s="6"/>
      <c r="Z85" s="6">
        <f>VLOOKUP($A85,'Roll Forward Calculation'!$B:$BS,Z$1,FALSE)</f>
        <v>2.5799999999999983</v>
      </c>
      <c r="AA85" s="6"/>
      <c r="AB85" s="6">
        <f>VLOOKUP($A85,'Roll Forward Calculation'!$B:$BS,AB$1,FALSE)</f>
        <v>830.45</v>
      </c>
      <c r="AC85" s="6"/>
      <c r="AD85" s="6">
        <f>VLOOKUP($A85,'Roll Forward Calculation'!$B:$BS,AD$1,FALSE)</f>
        <v>0</v>
      </c>
      <c r="AF85" s="6">
        <f>VLOOKUP($A85,'Roll Forward Calculation'!$B:$BS,AF$1,FALSE)</f>
        <v>0</v>
      </c>
      <c r="AH85" s="6">
        <f>VLOOKUP($A85,'Roll Forward Calculation'!$B:$BS,AH$1,FALSE)</f>
        <v>-7.3400000000000034</v>
      </c>
      <c r="AJ85" s="6">
        <f t="shared" si="2"/>
        <v>624.65</v>
      </c>
    </row>
    <row r="86" spans="1:36" x14ac:dyDescent="0.2">
      <c r="A86" s="31" t="s">
        <v>95</v>
      </c>
      <c r="B86" s="6">
        <f>VLOOKUP($A86,'Roll Forward Calculation'!$B:$BS,B$1,FALSE)</f>
        <v>50396.53</v>
      </c>
      <c r="C86" s="6"/>
      <c r="D86" s="6">
        <f>VLOOKUP($A86,'Roll Forward Calculation'!$B:$BS,D$1,FALSE)</f>
        <v>-614</v>
      </c>
      <c r="E86" s="6"/>
      <c r="F86" s="6">
        <f>VLOOKUP($A86,'Roll Forward Calculation'!$B:$BS,F$1,FALSE)</f>
        <v>0</v>
      </c>
      <c r="G86" s="6"/>
      <c r="H86" s="6">
        <f>VLOOKUP($A86,'Roll Forward Calculation'!$B:$BS,H$1,FALSE)</f>
        <v>0</v>
      </c>
      <c r="I86" s="6"/>
      <c r="J86" s="6">
        <f>VLOOKUP($A86,'Roll Forward Calculation'!$B:$BS,J$1,FALSE)</f>
        <v>0</v>
      </c>
      <c r="K86" s="6"/>
      <c r="L86" s="6">
        <f>VLOOKUP($A86,'Roll Forward Calculation'!$B:$BS,L$1,FALSE)</f>
        <v>8938.2800000000007</v>
      </c>
      <c r="M86" s="6"/>
      <c r="N86" s="6">
        <f>VLOOKUP($A86,'Roll Forward Calculation'!$B:$BS,N$1,FALSE)</f>
        <v>-1653.65</v>
      </c>
      <c r="O86" s="6"/>
      <c r="P86" s="6">
        <f>VLOOKUP($A86,'Roll Forward Calculation'!$B:$BS,P$1,FALSE)</f>
        <v>0</v>
      </c>
      <c r="Q86" s="6"/>
      <c r="R86" s="6">
        <f>VLOOKUP($A86,'Roll Forward Calculation'!$B:$BS,R$1,FALSE)</f>
        <v>0</v>
      </c>
      <c r="S86" s="6"/>
      <c r="T86" s="6">
        <f>VLOOKUP($A86,'Roll Forward Calculation'!$B:$BS,T$1,FALSE)</f>
        <v>729.86999999999989</v>
      </c>
      <c r="U86" s="6"/>
      <c r="V86" s="6">
        <f>VLOOKUP($A86,'Roll Forward Calculation'!$B:$BS,V$1,FALSE)</f>
        <v>293451.2</v>
      </c>
      <c r="W86" s="6"/>
      <c r="X86" s="6">
        <f>VLOOKUP($A86,'Roll Forward Calculation'!$B:$BS,X$1,FALSE)</f>
        <v>0</v>
      </c>
      <c r="Y86" s="6"/>
      <c r="Z86" s="6">
        <f>VLOOKUP($A86,'Roll Forward Calculation'!$B:$BS,Z$1,FALSE)</f>
        <v>996.47999999999956</v>
      </c>
      <c r="AA86" s="6"/>
      <c r="AB86" s="6">
        <f>VLOOKUP($A86,'Roll Forward Calculation'!$B:$BS,AB$1,FALSE)</f>
        <v>9376.9499999999989</v>
      </c>
      <c r="AC86" s="6"/>
      <c r="AD86" s="6">
        <f>VLOOKUP($A86,'Roll Forward Calculation'!$B:$BS,AD$1,FALSE)</f>
        <v>39032.800000000003</v>
      </c>
      <c r="AF86" s="6">
        <f>VLOOKUP($A86,'Roll Forward Calculation'!$B:$BS,AF$1,FALSE)</f>
        <v>0</v>
      </c>
      <c r="AH86" s="6">
        <f>VLOOKUP($A86,'Roll Forward Calculation'!$B:$BS,AH$1,FALSE)</f>
        <v>-10.909999999999854</v>
      </c>
      <c r="AJ86" s="6">
        <f t="shared" si="2"/>
        <v>400643.55</v>
      </c>
    </row>
    <row r="87" spans="1:36" x14ac:dyDescent="0.2">
      <c r="A87" s="31" t="s">
        <v>96</v>
      </c>
      <c r="B87" s="6">
        <f>VLOOKUP($A87,'Roll Forward Calculation'!$B:$BS,B$1,FALSE)</f>
        <v>1336.4799999999959</v>
      </c>
      <c r="C87" s="6"/>
      <c r="D87" s="6">
        <f>VLOOKUP($A87,'Roll Forward Calculation'!$B:$BS,D$1,FALSE)</f>
        <v>493.71999999999935</v>
      </c>
      <c r="E87" s="6"/>
      <c r="F87" s="6">
        <f>VLOOKUP($A87,'Roll Forward Calculation'!$B:$BS,F$1,FALSE)</f>
        <v>0</v>
      </c>
      <c r="G87" s="6"/>
      <c r="H87" s="6">
        <f>VLOOKUP($A87,'Roll Forward Calculation'!$B:$BS,H$1,FALSE)</f>
        <v>0</v>
      </c>
      <c r="I87" s="6"/>
      <c r="J87" s="6">
        <f>VLOOKUP($A87,'Roll Forward Calculation'!$B:$BS,J$1,FALSE)</f>
        <v>-1188.01</v>
      </c>
      <c r="K87" s="6"/>
      <c r="L87" s="6">
        <f>VLOOKUP($A87,'Roll Forward Calculation'!$B:$BS,L$1,FALSE)</f>
        <v>4469.12</v>
      </c>
      <c r="M87" s="6"/>
      <c r="N87" s="6">
        <f>VLOOKUP($A87,'Roll Forward Calculation'!$B:$BS,N$1,FALSE)</f>
        <v>-42185.490000000005</v>
      </c>
      <c r="O87" s="6"/>
      <c r="P87" s="6">
        <f>VLOOKUP($A87,'Roll Forward Calculation'!$B:$BS,P$1,FALSE)</f>
        <v>0</v>
      </c>
      <c r="Q87" s="6"/>
      <c r="R87" s="6">
        <f>VLOOKUP($A87,'Roll Forward Calculation'!$B:$BS,R$1,FALSE)</f>
        <v>119.76000000000005</v>
      </c>
      <c r="S87" s="6"/>
      <c r="T87" s="6">
        <f>VLOOKUP($A87,'Roll Forward Calculation'!$B:$BS,T$1,FALSE)</f>
        <v>13907.690000000017</v>
      </c>
      <c r="U87" s="6"/>
      <c r="V87" s="6">
        <f>VLOOKUP($A87,'Roll Forward Calculation'!$B:$BS,V$1,FALSE)</f>
        <v>191961.48999999993</v>
      </c>
      <c r="W87" s="6"/>
      <c r="X87" s="6">
        <f>VLOOKUP($A87,'Roll Forward Calculation'!$B:$BS,X$1,FALSE)</f>
        <v>0</v>
      </c>
      <c r="Y87" s="6"/>
      <c r="Z87" s="6">
        <f>VLOOKUP($A87,'Roll Forward Calculation'!$B:$BS,Z$1,FALSE)</f>
        <v>22860.720000000001</v>
      </c>
      <c r="AA87" s="6"/>
      <c r="AB87" s="6">
        <f>VLOOKUP($A87,'Roll Forward Calculation'!$B:$BS,AB$1,FALSE)</f>
        <v>29804.00999999998</v>
      </c>
      <c r="AC87" s="6"/>
      <c r="AD87" s="6">
        <f>VLOOKUP($A87,'Roll Forward Calculation'!$B:$BS,AD$1,FALSE)</f>
        <v>-2060</v>
      </c>
      <c r="AF87" s="6">
        <f>VLOOKUP($A87,'Roll Forward Calculation'!$B:$BS,AF$1,FALSE)</f>
        <v>86999.069999999992</v>
      </c>
      <c r="AH87" s="6">
        <f>VLOOKUP($A87,'Roll Forward Calculation'!$B:$BS,AH$1,FALSE)</f>
        <v>-1068.5</v>
      </c>
      <c r="AJ87" s="6">
        <f t="shared" si="2"/>
        <v>305450.05999999994</v>
      </c>
    </row>
    <row r="88" spans="1:36" x14ac:dyDescent="0.2">
      <c r="A88" s="31" t="s">
        <v>97</v>
      </c>
      <c r="B88" s="6">
        <f>VLOOKUP($A88,'Roll Forward Calculation'!$B:$BS,B$1,FALSE)</f>
        <v>0</v>
      </c>
      <c r="C88" s="6"/>
      <c r="D88" s="6">
        <f>VLOOKUP($A88,'Roll Forward Calculation'!$B:$BS,D$1,FALSE)</f>
        <v>-270.62</v>
      </c>
      <c r="E88" s="6"/>
      <c r="F88" s="6">
        <f>VLOOKUP($A88,'Roll Forward Calculation'!$B:$BS,F$1,FALSE)</f>
        <v>0</v>
      </c>
      <c r="G88" s="6"/>
      <c r="H88" s="6">
        <f>VLOOKUP($A88,'Roll Forward Calculation'!$B:$BS,H$1,FALSE)</f>
        <v>0</v>
      </c>
      <c r="I88" s="6"/>
      <c r="J88" s="6">
        <f>VLOOKUP($A88,'Roll Forward Calculation'!$B:$BS,J$1,FALSE)</f>
        <v>0</v>
      </c>
      <c r="K88" s="6"/>
      <c r="L88" s="6">
        <f>VLOOKUP($A88,'Roll Forward Calculation'!$B:$BS,L$1,FALSE)</f>
        <v>0</v>
      </c>
      <c r="M88" s="6"/>
      <c r="N88" s="6">
        <f>VLOOKUP($A88,'Roll Forward Calculation'!$B:$BS,N$1,FALSE)</f>
        <v>-1132</v>
      </c>
      <c r="O88" s="6"/>
      <c r="P88" s="6">
        <f>VLOOKUP($A88,'Roll Forward Calculation'!$B:$BS,P$1,FALSE)</f>
        <v>0</v>
      </c>
      <c r="Q88" s="6"/>
      <c r="R88" s="6">
        <f>VLOOKUP($A88,'Roll Forward Calculation'!$B:$BS,R$1,FALSE)</f>
        <v>0</v>
      </c>
      <c r="S88" s="6"/>
      <c r="T88" s="6">
        <f>VLOOKUP($A88,'Roll Forward Calculation'!$B:$BS,T$1,FALSE)</f>
        <v>913.85999999999967</v>
      </c>
      <c r="U88" s="6"/>
      <c r="V88" s="6">
        <f>VLOOKUP($A88,'Roll Forward Calculation'!$B:$BS,V$1,FALSE)</f>
        <v>0</v>
      </c>
      <c r="W88" s="6"/>
      <c r="X88" s="6">
        <f>VLOOKUP($A88,'Roll Forward Calculation'!$B:$BS,X$1,FALSE)</f>
        <v>0</v>
      </c>
      <c r="Y88" s="6"/>
      <c r="Z88" s="6">
        <f>VLOOKUP($A88,'Roll Forward Calculation'!$B:$BS,Z$1,FALSE)</f>
        <v>1745.6500000000005</v>
      </c>
      <c r="AA88" s="6"/>
      <c r="AB88" s="6">
        <f>VLOOKUP($A88,'Roll Forward Calculation'!$B:$BS,AB$1,FALSE)</f>
        <v>-415.26000000000022</v>
      </c>
      <c r="AC88" s="6"/>
      <c r="AD88" s="6">
        <f>VLOOKUP($A88,'Roll Forward Calculation'!$B:$BS,AD$1,FALSE)</f>
        <v>0</v>
      </c>
      <c r="AF88" s="6">
        <f>VLOOKUP($A88,'Roll Forward Calculation'!$B:$BS,AF$1,FALSE)</f>
        <v>0</v>
      </c>
      <c r="AH88" s="6">
        <f>VLOOKUP($A88,'Roll Forward Calculation'!$B:$BS,AH$1,FALSE)</f>
        <v>-51.629999999999995</v>
      </c>
      <c r="AJ88" s="6">
        <f t="shared" si="2"/>
        <v>790.00000000000011</v>
      </c>
    </row>
    <row r="89" spans="1:36" x14ac:dyDescent="0.2">
      <c r="A89" s="31" t="s">
        <v>98</v>
      </c>
      <c r="B89" s="6">
        <f>VLOOKUP($A89,'Roll Forward Calculation'!$B:$BS,B$1,FALSE)</f>
        <v>0</v>
      </c>
      <c r="C89" s="6"/>
      <c r="D89" s="6">
        <f>VLOOKUP($A89,'Roll Forward Calculation'!$B:$BS,D$1,FALSE)</f>
        <v>78.38</v>
      </c>
      <c r="E89" s="6"/>
      <c r="F89" s="6">
        <f>VLOOKUP($A89,'Roll Forward Calculation'!$B:$BS,F$1,FALSE)</f>
        <v>0</v>
      </c>
      <c r="G89" s="6"/>
      <c r="H89" s="6">
        <f>VLOOKUP($A89,'Roll Forward Calculation'!$B:$BS,H$1,FALSE)</f>
        <v>0</v>
      </c>
      <c r="I89" s="6"/>
      <c r="J89" s="6">
        <f>VLOOKUP($A89,'Roll Forward Calculation'!$B:$BS,J$1,FALSE)</f>
        <v>0</v>
      </c>
      <c r="K89" s="6"/>
      <c r="L89" s="6">
        <f>VLOOKUP($A89,'Roll Forward Calculation'!$B:$BS,L$1,FALSE)</f>
        <v>0</v>
      </c>
      <c r="M89" s="6"/>
      <c r="N89" s="6">
        <f>VLOOKUP($A89,'Roll Forward Calculation'!$B:$BS,N$1,FALSE)</f>
        <v>-1016.6699999999996</v>
      </c>
      <c r="O89" s="6"/>
      <c r="P89" s="6">
        <f>VLOOKUP($A89,'Roll Forward Calculation'!$B:$BS,P$1,FALSE)</f>
        <v>0</v>
      </c>
      <c r="Q89" s="6"/>
      <c r="R89" s="6">
        <f>VLOOKUP($A89,'Roll Forward Calculation'!$B:$BS,R$1,FALSE)</f>
        <v>2.1799999999999997</v>
      </c>
      <c r="S89" s="6"/>
      <c r="T89" s="6">
        <f>VLOOKUP($A89,'Roll Forward Calculation'!$B:$BS,T$1,FALSE)</f>
        <v>54.980000000000018</v>
      </c>
      <c r="U89" s="6"/>
      <c r="V89" s="6">
        <f>VLOOKUP($A89,'Roll Forward Calculation'!$B:$BS,V$1,FALSE)</f>
        <v>0</v>
      </c>
      <c r="W89" s="6"/>
      <c r="X89" s="6">
        <f>VLOOKUP($A89,'Roll Forward Calculation'!$B:$BS,X$1,FALSE)</f>
        <v>0</v>
      </c>
      <c r="Y89" s="6"/>
      <c r="Z89" s="6">
        <f>VLOOKUP($A89,'Roll Forward Calculation'!$B:$BS,Z$1,FALSE)</f>
        <v>745.72</v>
      </c>
      <c r="AA89" s="6"/>
      <c r="AB89" s="6">
        <f>VLOOKUP($A89,'Roll Forward Calculation'!$B:$BS,AB$1,FALSE)</f>
        <v>1477.8</v>
      </c>
      <c r="AC89" s="6"/>
      <c r="AD89" s="6">
        <f>VLOOKUP($A89,'Roll Forward Calculation'!$B:$BS,AD$1,FALSE)</f>
        <v>0</v>
      </c>
      <c r="AF89" s="6">
        <f>VLOOKUP($A89,'Roll Forward Calculation'!$B:$BS,AF$1,FALSE)</f>
        <v>2.3499999999999996</v>
      </c>
      <c r="AH89" s="6">
        <f>VLOOKUP($A89,'Roll Forward Calculation'!$B:$BS,AH$1,FALSE)</f>
        <v>12.920000000000016</v>
      </c>
      <c r="AJ89" s="6">
        <f t="shared" si="2"/>
        <v>1357.6600000000003</v>
      </c>
    </row>
    <row r="90" spans="1:36" x14ac:dyDescent="0.2">
      <c r="A90" s="31" t="s">
        <v>99</v>
      </c>
      <c r="B90" s="6">
        <f>VLOOKUP($A90,'Roll Forward Calculation'!$B:$BS,B$1,FALSE)</f>
        <v>0</v>
      </c>
      <c r="C90" s="6"/>
      <c r="D90" s="6">
        <f>VLOOKUP($A90,'Roll Forward Calculation'!$B:$BS,D$1,FALSE)</f>
        <v>21445.199999999997</v>
      </c>
      <c r="E90" s="6"/>
      <c r="F90" s="6">
        <f>VLOOKUP($A90,'Roll Forward Calculation'!$B:$BS,F$1,FALSE)</f>
        <v>0</v>
      </c>
      <c r="G90" s="6"/>
      <c r="H90" s="6">
        <f>VLOOKUP($A90,'Roll Forward Calculation'!$B:$BS,H$1,FALSE)</f>
        <v>0</v>
      </c>
      <c r="I90" s="6"/>
      <c r="J90" s="6">
        <f>VLOOKUP($A90,'Roll Forward Calculation'!$B:$BS,J$1,FALSE)</f>
        <v>0</v>
      </c>
      <c r="K90" s="6"/>
      <c r="L90" s="6">
        <f>VLOOKUP($A90,'Roll Forward Calculation'!$B:$BS,L$1,FALSE)</f>
        <v>-17394.089999999997</v>
      </c>
      <c r="M90" s="6"/>
      <c r="N90" s="6">
        <f>VLOOKUP($A90,'Roll Forward Calculation'!$B:$BS,N$1,FALSE)</f>
        <v>-19825.870000000003</v>
      </c>
      <c r="O90" s="6"/>
      <c r="P90" s="6">
        <f>VLOOKUP($A90,'Roll Forward Calculation'!$B:$BS,P$1,FALSE)</f>
        <v>0</v>
      </c>
      <c r="Q90" s="6"/>
      <c r="R90" s="6">
        <f>VLOOKUP($A90,'Roll Forward Calculation'!$B:$BS,R$1,FALSE)</f>
        <v>0</v>
      </c>
      <c r="S90" s="6"/>
      <c r="T90" s="6">
        <f>VLOOKUP($A90,'Roll Forward Calculation'!$B:$BS,T$1,FALSE)</f>
        <v>10748.479999999996</v>
      </c>
      <c r="U90" s="6"/>
      <c r="V90" s="6">
        <f>VLOOKUP($A90,'Roll Forward Calculation'!$B:$BS,V$1,FALSE)</f>
        <v>-10389.75</v>
      </c>
      <c r="W90" s="6"/>
      <c r="X90" s="6">
        <f>VLOOKUP($A90,'Roll Forward Calculation'!$B:$BS,X$1,FALSE)</f>
        <v>0</v>
      </c>
      <c r="Y90" s="6"/>
      <c r="Z90" s="6">
        <f>VLOOKUP($A90,'Roll Forward Calculation'!$B:$BS,Z$1,FALSE)</f>
        <v>1574.5600000000049</v>
      </c>
      <c r="AA90" s="6"/>
      <c r="AB90" s="6">
        <f>VLOOKUP($A90,'Roll Forward Calculation'!$B:$BS,AB$1,FALSE)</f>
        <v>36568.179999999993</v>
      </c>
      <c r="AC90" s="6"/>
      <c r="AD90" s="6">
        <f>VLOOKUP($A90,'Roll Forward Calculation'!$B:$BS,AD$1,FALSE)</f>
        <v>0</v>
      </c>
      <c r="AF90" s="6">
        <f>VLOOKUP($A90,'Roll Forward Calculation'!$B:$BS,AF$1,FALSE)</f>
        <v>0</v>
      </c>
      <c r="AH90" s="6">
        <f>VLOOKUP($A90,'Roll Forward Calculation'!$B:$BS,AH$1,FALSE)</f>
        <v>-432.95999999999913</v>
      </c>
      <c r="AJ90" s="6">
        <f t="shared" si="2"/>
        <v>22293.749999999993</v>
      </c>
    </row>
    <row r="91" spans="1:36" x14ac:dyDescent="0.2">
      <c r="A91" s="31" t="s">
        <v>100</v>
      </c>
      <c r="B91" s="6">
        <f>VLOOKUP($A91,'Roll Forward Calculation'!$B:$BS,B$1,FALSE)</f>
        <v>0</v>
      </c>
      <c r="C91" s="6"/>
      <c r="D91" s="6">
        <f>VLOOKUP($A91,'Roll Forward Calculation'!$B:$BS,D$1,FALSE)</f>
        <v>0</v>
      </c>
      <c r="E91" s="6"/>
      <c r="F91" s="6">
        <f>VLOOKUP($A91,'Roll Forward Calculation'!$B:$BS,F$1,FALSE)</f>
        <v>0</v>
      </c>
      <c r="G91" s="6"/>
      <c r="H91" s="6">
        <f>VLOOKUP($A91,'Roll Forward Calculation'!$B:$BS,H$1,FALSE)</f>
        <v>0</v>
      </c>
      <c r="I91" s="6"/>
      <c r="J91" s="6">
        <f>VLOOKUP($A91,'Roll Forward Calculation'!$B:$BS,J$1,FALSE)</f>
        <v>0</v>
      </c>
      <c r="K91" s="6"/>
      <c r="L91" s="6">
        <f>VLOOKUP($A91,'Roll Forward Calculation'!$B:$BS,L$1,FALSE)</f>
        <v>0</v>
      </c>
      <c r="M91" s="6"/>
      <c r="N91" s="6">
        <f>VLOOKUP($A91,'Roll Forward Calculation'!$B:$BS,N$1,FALSE)</f>
        <v>0</v>
      </c>
      <c r="O91" s="6"/>
      <c r="P91" s="6">
        <f>VLOOKUP($A91,'Roll Forward Calculation'!$B:$BS,P$1,FALSE)</f>
        <v>0</v>
      </c>
      <c r="Q91" s="6"/>
      <c r="R91" s="6">
        <f>VLOOKUP($A91,'Roll Forward Calculation'!$B:$BS,R$1,FALSE)</f>
        <v>0</v>
      </c>
      <c r="S91" s="6"/>
      <c r="T91" s="6">
        <f>VLOOKUP($A91,'Roll Forward Calculation'!$B:$BS,T$1,FALSE)</f>
        <v>0</v>
      </c>
      <c r="U91" s="6"/>
      <c r="V91" s="6">
        <f>VLOOKUP($A91,'Roll Forward Calculation'!$B:$BS,V$1,FALSE)</f>
        <v>0</v>
      </c>
      <c r="W91" s="6"/>
      <c r="X91" s="6">
        <f>VLOOKUP($A91,'Roll Forward Calculation'!$B:$BS,X$1,FALSE)</f>
        <v>0</v>
      </c>
      <c r="Y91" s="6"/>
      <c r="Z91" s="6">
        <f>VLOOKUP($A91,'Roll Forward Calculation'!$B:$BS,Z$1,FALSE)</f>
        <v>0</v>
      </c>
      <c r="AA91" s="6"/>
      <c r="AB91" s="6">
        <f>VLOOKUP($A91,'Roll Forward Calculation'!$B:$BS,AB$1,FALSE)</f>
        <v>0</v>
      </c>
      <c r="AC91" s="6"/>
      <c r="AD91" s="6">
        <f>VLOOKUP($A91,'Roll Forward Calculation'!$B:$BS,AD$1,FALSE)</f>
        <v>0</v>
      </c>
      <c r="AF91" s="6">
        <f>VLOOKUP($A91,'Roll Forward Calculation'!$B:$BS,AF$1,FALSE)</f>
        <v>0</v>
      </c>
      <c r="AH91" s="6">
        <f>VLOOKUP($A91,'Roll Forward Calculation'!$B:$BS,AH$1,FALSE)</f>
        <v>0</v>
      </c>
      <c r="AJ91" s="6">
        <f t="shared" si="2"/>
        <v>0</v>
      </c>
    </row>
    <row r="92" spans="1:36" x14ac:dyDescent="0.2">
      <c r="A92" s="31" t="s">
        <v>101</v>
      </c>
      <c r="B92" s="6">
        <f>VLOOKUP($A92,'Roll Forward Calculation'!$B:$BS,B$1,FALSE)</f>
        <v>0</v>
      </c>
      <c r="C92" s="6"/>
      <c r="D92" s="6">
        <f>VLOOKUP($A92,'Roll Forward Calculation'!$B:$BS,D$1,FALSE)</f>
        <v>923.69999999999982</v>
      </c>
      <c r="E92" s="6"/>
      <c r="F92" s="6">
        <f>VLOOKUP($A92,'Roll Forward Calculation'!$B:$BS,F$1,FALSE)</f>
        <v>0</v>
      </c>
      <c r="G92" s="6"/>
      <c r="H92" s="6">
        <f>VLOOKUP($A92,'Roll Forward Calculation'!$B:$BS,H$1,FALSE)</f>
        <v>0</v>
      </c>
      <c r="I92" s="6"/>
      <c r="J92" s="6">
        <f>VLOOKUP($A92,'Roll Forward Calculation'!$B:$BS,J$1,FALSE)</f>
        <v>0</v>
      </c>
      <c r="K92" s="6"/>
      <c r="L92" s="6">
        <f>VLOOKUP($A92,'Roll Forward Calculation'!$B:$BS,L$1,FALSE)</f>
        <v>0</v>
      </c>
      <c r="M92" s="6"/>
      <c r="N92" s="6">
        <f>VLOOKUP($A92,'Roll Forward Calculation'!$B:$BS,N$1,FALSE)</f>
        <v>-12568.119999999999</v>
      </c>
      <c r="O92" s="6"/>
      <c r="P92" s="6">
        <f>VLOOKUP($A92,'Roll Forward Calculation'!$B:$BS,P$1,FALSE)</f>
        <v>0</v>
      </c>
      <c r="Q92" s="6"/>
      <c r="R92" s="6">
        <f>VLOOKUP($A92,'Roll Forward Calculation'!$B:$BS,R$1,FALSE)</f>
        <v>0</v>
      </c>
      <c r="S92" s="6"/>
      <c r="T92" s="6">
        <f>VLOOKUP($A92,'Roll Forward Calculation'!$B:$BS,T$1,FALSE)</f>
        <v>-595</v>
      </c>
      <c r="U92" s="6"/>
      <c r="V92" s="6">
        <f>VLOOKUP($A92,'Roll Forward Calculation'!$B:$BS,V$1,FALSE)</f>
        <v>-7367.4400000000023</v>
      </c>
      <c r="W92" s="6"/>
      <c r="X92" s="6">
        <f>VLOOKUP($A92,'Roll Forward Calculation'!$B:$BS,X$1,FALSE)</f>
        <v>0</v>
      </c>
      <c r="Y92" s="6"/>
      <c r="Z92" s="6">
        <f>VLOOKUP($A92,'Roll Forward Calculation'!$B:$BS,Z$1,FALSE)</f>
        <v>1928.3099999999977</v>
      </c>
      <c r="AA92" s="6"/>
      <c r="AB92" s="6">
        <f>VLOOKUP($A92,'Roll Forward Calculation'!$B:$BS,AB$1,FALSE)</f>
        <v>1176.4000000000001</v>
      </c>
      <c r="AC92" s="6"/>
      <c r="AD92" s="6">
        <f>VLOOKUP($A92,'Roll Forward Calculation'!$B:$BS,AD$1,FALSE)</f>
        <v>0</v>
      </c>
      <c r="AF92" s="6">
        <f>VLOOKUP($A92,'Roll Forward Calculation'!$B:$BS,AF$1,FALSE)</f>
        <v>0</v>
      </c>
      <c r="AH92" s="6">
        <f>VLOOKUP($A92,'Roll Forward Calculation'!$B:$BS,AH$1,FALSE)</f>
        <v>-1411.7099999999991</v>
      </c>
      <c r="AJ92" s="6">
        <f t="shared" si="2"/>
        <v>-17913.86</v>
      </c>
    </row>
    <row r="93" spans="1:36" x14ac:dyDescent="0.2">
      <c r="A93" s="31" t="s">
        <v>102</v>
      </c>
      <c r="B93" s="6">
        <f>VLOOKUP($A93,'Roll Forward Calculation'!$B:$BS,B$1,FALSE)</f>
        <v>0</v>
      </c>
      <c r="C93" s="6"/>
      <c r="D93" s="6">
        <f>VLOOKUP($A93,'Roll Forward Calculation'!$B:$BS,D$1,FALSE)</f>
        <v>890.15999999999985</v>
      </c>
      <c r="E93" s="6"/>
      <c r="F93" s="6">
        <f>VLOOKUP($A93,'Roll Forward Calculation'!$B:$BS,F$1,FALSE)</f>
        <v>0</v>
      </c>
      <c r="G93" s="6"/>
      <c r="H93" s="6">
        <f>VLOOKUP($A93,'Roll Forward Calculation'!$B:$BS,H$1,FALSE)</f>
        <v>0</v>
      </c>
      <c r="I93" s="6"/>
      <c r="J93" s="6">
        <f>VLOOKUP($A93,'Roll Forward Calculation'!$B:$BS,J$1,FALSE)</f>
        <v>0</v>
      </c>
      <c r="K93" s="6"/>
      <c r="L93" s="6">
        <f>VLOOKUP($A93,'Roll Forward Calculation'!$B:$BS,L$1,FALSE)</f>
        <v>35.649999999999636</v>
      </c>
      <c r="M93" s="6"/>
      <c r="N93" s="6">
        <f>VLOOKUP($A93,'Roll Forward Calculation'!$B:$BS,N$1,FALSE)</f>
        <v>-6194.630000000001</v>
      </c>
      <c r="O93" s="6"/>
      <c r="P93" s="6">
        <f>VLOOKUP($A93,'Roll Forward Calculation'!$B:$BS,P$1,FALSE)</f>
        <v>0</v>
      </c>
      <c r="Q93" s="6"/>
      <c r="R93" s="6">
        <f>VLOOKUP($A93,'Roll Forward Calculation'!$B:$BS,R$1,FALSE)</f>
        <v>0</v>
      </c>
      <c r="S93" s="6"/>
      <c r="T93" s="6">
        <f>VLOOKUP($A93,'Roll Forward Calculation'!$B:$BS,T$1,FALSE)</f>
        <v>2619.5400000000009</v>
      </c>
      <c r="U93" s="6"/>
      <c r="V93" s="6">
        <f>VLOOKUP($A93,'Roll Forward Calculation'!$B:$BS,V$1,FALSE)</f>
        <v>-1899.1700000000128</v>
      </c>
      <c r="W93" s="6"/>
      <c r="X93" s="6">
        <f>VLOOKUP($A93,'Roll Forward Calculation'!$B:$BS,X$1,FALSE)</f>
        <v>0</v>
      </c>
      <c r="Y93" s="6"/>
      <c r="Z93" s="6">
        <f>VLOOKUP($A93,'Roll Forward Calculation'!$B:$BS,Z$1,FALSE)</f>
        <v>56.320000000006985</v>
      </c>
      <c r="AA93" s="6"/>
      <c r="AB93" s="6">
        <f>VLOOKUP($A93,'Roll Forward Calculation'!$B:$BS,AB$1,FALSE)</f>
        <v>3279.82</v>
      </c>
      <c r="AC93" s="6"/>
      <c r="AD93" s="6">
        <f>VLOOKUP($A93,'Roll Forward Calculation'!$B:$BS,AD$1,FALSE)</f>
        <v>0</v>
      </c>
      <c r="AF93" s="6">
        <f>VLOOKUP($A93,'Roll Forward Calculation'!$B:$BS,AF$1,FALSE)</f>
        <v>0</v>
      </c>
      <c r="AH93" s="6">
        <f>VLOOKUP($A93,'Roll Forward Calculation'!$B:$BS,AH$1,FALSE)</f>
        <v>-3439.5200000000041</v>
      </c>
      <c r="AJ93" s="6">
        <f t="shared" si="2"/>
        <v>-4651.8300000000108</v>
      </c>
    </row>
    <row r="94" spans="1:36" x14ac:dyDescent="0.2">
      <c r="A94" s="31" t="s">
        <v>239</v>
      </c>
      <c r="B94" s="6">
        <f>VLOOKUP($A94,'Roll Forward Calculation'!$B:$BS,B$1,FALSE)</f>
        <v>0</v>
      </c>
      <c r="C94" s="6"/>
      <c r="D94" s="6">
        <f>VLOOKUP($A94,'Roll Forward Calculation'!$B:$BS,D$1,FALSE)</f>
        <v>8051.4900000000016</v>
      </c>
      <c r="E94" s="6"/>
      <c r="F94" s="6">
        <f>VLOOKUP($A94,'Roll Forward Calculation'!$B:$BS,F$1,FALSE)</f>
        <v>0</v>
      </c>
      <c r="G94" s="6"/>
      <c r="H94" s="6">
        <f>VLOOKUP($A94,'Roll Forward Calculation'!$B:$BS,H$1,FALSE)</f>
        <v>0</v>
      </c>
      <c r="I94" s="6"/>
      <c r="J94" s="6">
        <f>VLOOKUP($A94,'Roll Forward Calculation'!$B:$BS,J$1,FALSE)</f>
        <v>0</v>
      </c>
      <c r="K94" s="6"/>
      <c r="L94" s="6">
        <f>VLOOKUP($A94,'Roll Forward Calculation'!$B:$BS,L$1,FALSE)</f>
        <v>-2100.14</v>
      </c>
      <c r="M94" s="6"/>
      <c r="N94" s="6">
        <f>VLOOKUP($A94,'Roll Forward Calculation'!$B:$BS,N$1,FALSE)</f>
        <v>0</v>
      </c>
      <c r="O94" s="6"/>
      <c r="P94" s="6">
        <f>VLOOKUP($A94,'Roll Forward Calculation'!$B:$BS,P$1,FALSE)</f>
        <v>0</v>
      </c>
      <c r="Q94" s="6"/>
      <c r="R94" s="6">
        <f>VLOOKUP($A94,'Roll Forward Calculation'!$B:$BS,R$1,FALSE)</f>
        <v>101.19</v>
      </c>
      <c r="S94" s="6"/>
      <c r="T94" s="6">
        <f>VLOOKUP($A94,'Roll Forward Calculation'!$B:$BS,T$1,FALSE)</f>
        <v>76313.589999999967</v>
      </c>
      <c r="U94" s="6"/>
      <c r="V94" s="6">
        <f>VLOOKUP($A94,'Roll Forward Calculation'!$B:$BS,V$1,FALSE)</f>
        <v>0</v>
      </c>
      <c r="W94" s="6"/>
      <c r="X94" s="6">
        <f>VLOOKUP($A94,'Roll Forward Calculation'!$B:$BS,X$1,FALSE)</f>
        <v>0</v>
      </c>
      <c r="Y94" s="6"/>
      <c r="Z94" s="6">
        <f>VLOOKUP($A94,'Roll Forward Calculation'!$B:$BS,Z$1,FALSE)</f>
        <v>42882.639999999898</v>
      </c>
      <c r="AA94" s="6"/>
      <c r="AB94" s="6">
        <f>VLOOKUP($A94,'Roll Forward Calculation'!$B:$BS,AB$1,FALSE)</f>
        <v>12131.32</v>
      </c>
      <c r="AC94" s="6"/>
      <c r="AD94" s="6">
        <f>VLOOKUP($A94,'Roll Forward Calculation'!$B:$BS,AD$1,FALSE)</f>
        <v>0</v>
      </c>
      <c r="AF94" s="6">
        <f>VLOOKUP($A94,'Roll Forward Calculation'!$B:$BS,AF$1,FALSE)</f>
        <v>0</v>
      </c>
      <c r="AH94" s="6">
        <f>VLOOKUP($A94,'Roll Forward Calculation'!$B:$BS,AH$1,FALSE)</f>
        <v>-7575.3999999999942</v>
      </c>
      <c r="AJ94" s="6">
        <f t="shared" si="2"/>
        <v>129804.68999999989</v>
      </c>
    </row>
    <row r="95" spans="1:36" x14ac:dyDescent="0.2">
      <c r="A95" s="31" t="s">
        <v>103</v>
      </c>
      <c r="B95" s="6">
        <f>VLOOKUP($A95,'Roll Forward Calculation'!$B:$BS,B$1,FALSE)</f>
        <v>0</v>
      </c>
      <c r="C95" s="6"/>
      <c r="D95" s="6">
        <f>VLOOKUP($A95,'Roll Forward Calculation'!$B:$BS,D$1,FALSE)</f>
        <v>1064.1100000000001</v>
      </c>
      <c r="E95" s="6"/>
      <c r="F95" s="6">
        <f>VLOOKUP($A95,'Roll Forward Calculation'!$B:$BS,F$1,FALSE)</f>
        <v>0</v>
      </c>
      <c r="G95" s="6"/>
      <c r="H95" s="6">
        <f>VLOOKUP($A95,'Roll Forward Calculation'!$B:$BS,H$1,FALSE)</f>
        <v>0</v>
      </c>
      <c r="I95" s="6"/>
      <c r="J95" s="6">
        <f>VLOOKUP($A95,'Roll Forward Calculation'!$B:$BS,J$1,FALSE)</f>
        <v>0</v>
      </c>
      <c r="K95" s="6"/>
      <c r="L95" s="6">
        <f>VLOOKUP($A95,'Roll Forward Calculation'!$B:$BS,L$1,FALSE)</f>
        <v>35.649999999999636</v>
      </c>
      <c r="M95" s="6"/>
      <c r="N95" s="6">
        <f>VLOOKUP($A95,'Roll Forward Calculation'!$B:$BS,N$1,FALSE)</f>
        <v>-8529.11</v>
      </c>
      <c r="O95" s="6"/>
      <c r="P95" s="6">
        <f>VLOOKUP($A95,'Roll Forward Calculation'!$B:$BS,P$1,FALSE)</f>
        <v>0</v>
      </c>
      <c r="Q95" s="6"/>
      <c r="R95" s="6">
        <f>VLOOKUP($A95,'Roll Forward Calculation'!$B:$BS,R$1,FALSE)</f>
        <v>0</v>
      </c>
      <c r="S95" s="6"/>
      <c r="T95" s="6">
        <f>VLOOKUP($A95,'Roll Forward Calculation'!$B:$BS,T$1,FALSE)</f>
        <v>5276.6899999999951</v>
      </c>
      <c r="U95" s="6"/>
      <c r="V95" s="6">
        <f>VLOOKUP($A95,'Roll Forward Calculation'!$B:$BS,V$1,FALSE)</f>
        <v>-25263.570000000003</v>
      </c>
      <c r="W95" s="6"/>
      <c r="X95" s="6">
        <f>VLOOKUP($A95,'Roll Forward Calculation'!$B:$BS,X$1,FALSE)</f>
        <v>0</v>
      </c>
      <c r="Y95" s="6"/>
      <c r="Z95" s="6">
        <f>VLOOKUP($A95,'Roll Forward Calculation'!$B:$BS,Z$1,FALSE)</f>
        <v>5580.1900000000023</v>
      </c>
      <c r="AA95" s="6"/>
      <c r="AB95" s="6">
        <f>VLOOKUP($A95,'Roll Forward Calculation'!$B:$BS,AB$1,FALSE)</f>
        <v>9074.23</v>
      </c>
      <c r="AC95" s="6"/>
      <c r="AD95" s="6">
        <f>VLOOKUP($A95,'Roll Forward Calculation'!$B:$BS,AD$1,FALSE)</f>
        <v>0</v>
      </c>
      <c r="AF95" s="6">
        <f>VLOOKUP($A95,'Roll Forward Calculation'!$B:$BS,AF$1,FALSE)</f>
        <v>0</v>
      </c>
      <c r="AH95" s="6">
        <f>VLOOKUP($A95,'Roll Forward Calculation'!$B:$BS,AH$1,FALSE)</f>
        <v>-2354.0800000000017</v>
      </c>
      <c r="AJ95" s="6">
        <f t="shared" si="2"/>
        <v>-15115.89000000001</v>
      </c>
    </row>
    <row r="96" spans="1:36" x14ac:dyDescent="0.2">
      <c r="A96" s="31" t="s">
        <v>104</v>
      </c>
      <c r="B96" s="6">
        <f>VLOOKUP($A96,'Roll Forward Calculation'!$B:$BS,B$1,FALSE)</f>
        <v>261.55999999999995</v>
      </c>
      <c r="C96" s="6"/>
      <c r="D96" s="6">
        <f>VLOOKUP($A96,'Roll Forward Calculation'!$B:$BS,D$1,FALSE)</f>
        <v>2302.5100000000002</v>
      </c>
      <c r="E96" s="6"/>
      <c r="F96" s="6">
        <f>VLOOKUP($A96,'Roll Forward Calculation'!$B:$BS,F$1,FALSE)</f>
        <v>0</v>
      </c>
      <c r="G96" s="6"/>
      <c r="H96" s="6">
        <f>VLOOKUP($A96,'Roll Forward Calculation'!$B:$BS,H$1,FALSE)</f>
        <v>0</v>
      </c>
      <c r="I96" s="6"/>
      <c r="J96" s="6">
        <f>VLOOKUP($A96,'Roll Forward Calculation'!$B:$BS,J$1,FALSE)</f>
        <v>0</v>
      </c>
      <c r="K96" s="6"/>
      <c r="L96" s="6">
        <f>VLOOKUP($A96,'Roll Forward Calculation'!$B:$BS,L$1,FALSE)</f>
        <v>-1010.8600000000001</v>
      </c>
      <c r="M96" s="6"/>
      <c r="N96" s="6">
        <f>VLOOKUP($A96,'Roll Forward Calculation'!$B:$BS,N$1,FALSE)</f>
        <v>-6234.6699999999983</v>
      </c>
      <c r="O96" s="6"/>
      <c r="P96" s="6">
        <f>VLOOKUP($A96,'Roll Forward Calculation'!$B:$BS,P$1,FALSE)</f>
        <v>0</v>
      </c>
      <c r="Q96" s="6"/>
      <c r="R96" s="6">
        <f>VLOOKUP($A96,'Roll Forward Calculation'!$B:$BS,R$1,FALSE)</f>
        <v>80.609999999999985</v>
      </c>
      <c r="S96" s="6"/>
      <c r="T96" s="6">
        <f>VLOOKUP($A96,'Roll Forward Calculation'!$B:$BS,T$1,FALSE)</f>
        <v>3454.7599999999984</v>
      </c>
      <c r="U96" s="6"/>
      <c r="V96" s="6">
        <f>VLOOKUP($A96,'Roll Forward Calculation'!$B:$BS,V$1,FALSE)</f>
        <v>4594.9399999999987</v>
      </c>
      <c r="W96" s="6"/>
      <c r="X96" s="6">
        <f>VLOOKUP($A96,'Roll Forward Calculation'!$B:$BS,X$1,FALSE)</f>
        <v>0</v>
      </c>
      <c r="Y96" s="6"/>
      <c r="Z96" s="6">
        <f>VLOOKUP($A96,'Roll Forward Calculation'!$B:$BS,Z$1,FALSE)</f>
        <v>420.56000000000131</v>
      </c>
      <c r="AA96" s="6"/>
      <c r="AB96" s="6">
        <f>VLOOKUP($A96,'Roll Forward Calculation'!$B:$BS,AB$1,FALSE)</f>
        <v>42479.510000000009</v>
      </c>
      <c r="AC96" s="6"/>
      <c r="AD96" s="6">
        <f>VLOOKUP($A96,'Roll Forward Calculation'!$B:$BS,AD$1,FALSE)</f>
        <v>150.26999999999998</v>
      </c>
      <c r="AF96" s="6">
        <f>VLOOKUP($A96,'Roll Forward Calculation'!$B:$BS,AF$1,FALSE)</f>
        <v>7027.35</v>
      </c>
      <c r="AH96" s="6">
        <f>VLOOKUP($A96,'Roll Forward Calculation'!$B:$BS,AH$1,FALSE)</f>
        <v>-128.11999999999989</v>
      </c>
      <c r="AJ96" s="6">
        <f t="shared" si="2"/>
        <v>53398.420000000006</v>
      </c>
    </row>
    <row r="97" spans="1:39" x14ac:dyDescent="0.2">
      <c r="A97" s="31" t="s">
        <v>105</v>
      </c>
      <c r="B97" s="6">
        <f>VLOOKUP($A97,'Roll Forward Calculation'!$B:$BS,B$1,FALSE)</f>
        <v>0</v>
      </c>
      <c r="C97" s="6"/>
      <c r="D97" s="6">
        <f>VLOOKUP($A97,'Roll Forward Calculation'!$B:$BS,D$1,FALSE)</f>
        <v>1232.48</v>
      </c>
      <c r="E97" s="6"/>
      <c r="F97" s="6">
        <f>VLOOKUP($A97,'Roll Forward Calculation'!$B:$BS,F$1,FALSE)</f>
        <v>0</v>
      </c>
      <c r="G97" s="6"/>
      <c r="H97" s="6">
        <f>VLOOKUP($A97,'Roll Forward Calculation'!$B:$BS,H$1,FALSE)</f>
        <v>0</v>
      </c>
      <c r="I97" s="6"/>
      <c r="J97" s="6">
        <f>VLOOKUP($A97,'Roll Forward Calculation'!$B:$BS,J$1,FALSE)</f>
        <v>0</v>
      </c>
      <c r="K97" s="6"/>
      <c r="L97" s="6">
        <f>VLOOKUP($A97,'Roll Forward Calculation'!$B:$BS,L$1,FALSE)</f>
        <v>71.320000000001528</v>
      </c>
      <c r="M97" s="6"/>
      <c r="N97" s="6">
        <f>VLOOKUP($A97,'Roll Forward Calculation'!$B:$BS,N$1,FALSE)</f>
        <v>-11538.86</v>
      </c>
      <c r="O97" s="6"/>
      <c r="P97" s="6">
        <f>VLOOKUP($A97,'Roll Forward Calculation'!$B:$BS,P$1,FALSE)</f>
        <v>0</v>
      </c>
      <c r="Q97" s="6"/>
      <c r="R97" s="6">
        <f>VLOOKUP($A97,'Roll Forward Calculation'!$B:$BS,R$1,FALSE)</f>
        <v>0</v>
      </c>
      <c r="S97" s="6"/>
      <c r="T97" s="6">
        <f>VLOOKUP($A97,'Roll Forward Calculation'!$B:$BS,T$1,FALSE)</f>
        <v>2751.9799999999959</v>
      </c>
      <c r="U97" s="6"/>
      <c r="V97" s="6">
        <f>VLOOKUP($A97,'Roll Forward Calculation'!$B:$BS,V$1,FALSE)</f>
        <v>68548.770000000019</v>
      </c>
      <c r="W97" s="6"/>
      <c r="X97" s="6">
        <f>VLOOKUP($A97,'Roll Forward Calculation'!$B:$BS,X$1,FALSE)</f>
        <v>0</v>
      </c>
      <c r="Y97" s="6"/>
      <c r="Z97" s="6">
        <f>VLOOKUP($A97,'Roll Forward Calculation'!$B:$BS,Z$1,FALSE)</f>
        <v>6478.1300000000047</v>
      </c>
      <c r="AA97" s="6"/>
      <c r="AB97" s="6">
        <f>VLOOKUP($A97,'Roll Forward Calculation'!$B:$BS,AB$1,FALSE)</f>
        <v>5748.22</v>
      </c>
      <c r="AC97" s="6"/>
      <c r="AD97" s="6">
        <f>VLOOKUP($A97,'Roll Forward Calculation'!$B:$BS,AD$1,FALSE)</f>
        <v>0</v>
      </c>
      <c r="AF97" s="6">
        <f>VLOOKUP($A97,'Roll Forward Calculation'!$B:$BS,AF$1,FALSE)</f>
        <v>0</v>
      </c>
      <c r="AH97" s="6">
        <f>VLOOKUP($A97,'Roll Forward Calculation'!$B:$BS,AH$1,FALSE)</f>
        <v>-103.30999999999767</v>
      </c>
      <c r="AJ97" s="6">
        <f t="shared" si="2"/>
        <v>73188.730000000025</v>
      </c>
    </row>
    <row r="98" spans="1:39" x14ac:dyDescent="0.2">
      <c r="A98" s="31" t="s">
        <v>106</v>
      </c>
      <c r="B98" s="6">
        <f>VLOOKUP($A98,'Roll Forward Calculation'!$B:$BS,B$1,FALSE)</f>
        <v>0</v>
      </c>
      <c r="C98" s="6"/>
      <c r="D98" s="6">
        <f>VLOOKUP($A98,'Roll Forward Calculation'!$B:$BS,D$1,FALSE)</f>
        <v>7739.08</v>
      </c>
      <c r="E98" s="6"/>
      <c r="F98" s="6">
        <f>VLOOKUP($A98,'Roll Forward Calculation'!$B:$BS,F$1,FALSE)</f>
        <v>0</v>
      </c>
      <c r="G98" s="6"/>
      <c r="H98" s="6">
        <f>VLOOKUP($A98,'Roll Forward Calculation'!$B:$BS,H$1,FALSE)</f>
        <v>0</v>
      </c>
      <c r="I98" s="6"/>
      <c r="J98" s="6">
        <f>VLOOKUP($A98,'Roll Forward Calculation'!$B:$BS,J$1,FALSE)</f>
        <v>0</v>
      </c>
      <c r="K98" s="6"/>
      <c r="L98" s="6">
        <f>VLOOKUP($A98,'Roll Forward Calculation'!$B:$BS,L$1,FALSE)</f>
        <v>0</v>
      </c>
      <c r="M98" s="6"/>
      <c r="N98" s="6">
        <f>VLOOKUP($A98,'Roll Forward Calculation'!$B:$BS,N$1,FALSE)</f>
        <v>-592.84000000000015</v>
      </c>
      <c r="O98" s="6"/>
      <c r="P98" s="6">
        <f>VLOOKUP($A98,'Roll Forward Calculation'!$B:$BS,P$1,FALSE)</f>
        <v>0</v>
      </c>
      <c r="Q98" s="6"/>
      <c r="R98" s="6">
        <f>VLOOKUP($A98,'Roll Forward Calculation'!$B:$BS,R$1,FALSE)</f>
        <v>0.69999999999999973</v>
      </c>
      <c r="S98" s="6"/>
      <c r="T98" s="6">
        <f>VLOOKUP($A98,'Roll Forward Calculation'!$B:$BS,T$1,FALSE)</f>
        <v>2560.9699999999993</v>
      </c>
      <c r="U98" s="6"/>
      <c r="V98" s="6">
        <f>VLOOKUP($A98,'Roll Forward Calculation'!$B:$BS,V$1,FALSE)</f>
        <v>-408.6899999999996</v>
      </c>
      <c r="W98" s="6"/>
      <c r="X98" s="6">
        <f>VLOOKUP($A98,'Roll Forward Calculation'!$B:$BS,X$1,FALSE)</f>
        <v>0</v>
      </c>
      <c r="Y98" s="6"/>
      <c r="Z98" s="6">
        <f>VLOOKUP($A98,'Roll Forward Calculation'!$B:$BS,Z$1,FALSE)</f>
        <v>465.34999999999945</v>
      </c>
      <c r="AA98" s="6"/>
      <c r="AB98" s="6">
        <f>VLOOKUP($A98,'Roll Forward Calculation'!$B:$BS,AB$1,FALSE)</f>
        <v>-385.23999999999796</v>
      </c>
      <c r="AC98" s="6"/>
      <c r="AD98" s="6">
        <f>VLOOKUP($A98,'Roll Forward Calculation'!$B:$BS,AD$1,FALSE)</f>
        <v>0</v>
      </c>
      <c r="AF98" s="6">
        <f>VLOOKUP($A98,'Roll Forward Calculation'!$B:$BS,AF$1,FALSE)</f>
        <v>2803.59</v>
      </c>
      <c r="AH98" s="6">
        <f>VLOOKUP($A98,'Roll Forward Calculation'!$B:$BS,AH$1,FALSE)</f>
        <v>60.099999999999909</v>
      </c>
      <c r="AJ98" s="6">
        <f t="shared" si="2"/>
        <v>12243.020000000002</v>
      </c>
    </row>
    <row r="99" spans="1:39" x14ac:dyDescent="0.2">
      <c r="A99" s="31" t="s">
        <v>213</v>
      </c>
      <c r="B99" s="6">
        <f>VLOOKUP($A99,'Roll Forward Calculation'!$B:$BS,B$1,FALSE)</f>
        <v>0</v>
      </c>
      <c r="C99" s="6"/>
      <c r="D99" s="6">
        <f>VLOOKUP($A99,'Roll Forward Calculation'!$B:$BS,D$1,FALSE)</f>
        <v>1901.3200000000002</v>
      </c>
      <c r="E99" s="6"/>
      <c r="F99" s="6">
        <f>VLOOKUP($A99,'Roll Forward Calculation'!$B:$BS,F$1,FALSE)</f>
        <v>0</v>
      </c>
      <c r="G99" s="6"/>
      <c r="H99" s="6">
        <f>VLOOKUP($A99,'Roll Forward Calculation'!$B:$BS,H$1,FALSE)</f>
        <v>0</v>
      </c>
      <c r="I99" s="6"/>
      <c r="J99" s="6">
        <f>VLOOKUP($A99,'Roll Forward Calculation'!$B:$BS,J$1,FALSE)</f>
        <v>0</v>
      </c>
      <c r="K99" s="6"/>
      <c r="L99" s="6">
        <f>VLOOKUP($A99,'Roll Forward Calculation'!$B:$BS,L$1,FALSE)</f>
        <v>0</v>
      </c>
      <c r="M99" s="6"/>
      <c r="N99" s="6">
        <f>VLOOKUP($A99,'Roll Forward Calculation'!$B:$BS,N$1,FALSE)</f>
        <v>-4570.8000000000011</v>
      </c>
      <c r="O99" s="6"/>
      <c r="P99" s="6">
        <f>VLOOKUP($A99,'Roll Forward Calculation'!$B:$BS,P$1,FALSE)</f>
        <v>0</v>
      </c>
      <c r="Q99" s="6"/>
      <c r="R99" s="6">
        <f>VLOOKUP($A99,'Roll Forward Calculation'!$B:$BS,R$1,FALSE)</f>
        <v>0</v>
      </c>
      <c r="S99" s="6"/>
      <c r="T99" s="6">
        <f>VLOOKUP($A99,'Roll Forward Calculation'!$B:$BS,T$1,FALSE)</f>
        <v>5386.7599999999984</v>
      </c>
      <c r="U99" s="6"/>
      <c r="V99" s="6">
        <f>VLOOKUP($A99,'Roll Forward Calculation'!$B:$BS,V$1,FALSE)</f>
        <v>-408.6899999999996</v>
      </c>
      <c r="W99" s="6"/>
      <c r="X99" s="6">
        <f>VLOOKUP($A99,'Roll Forward Calculation'!$B:$BS,X$1,FALSE)</f>
        <v>0</v>
      </c>
      <c r="Y99" s="6"/>
      <c r="Z99" s="6">
        <f>VLOOKUP($A99,'Roll Forward Calculation'!$B:$BS,Z$1,FALSE)</f>
        <v>3633.5700000000015</v>
      </c>
      <c r="AA99" s="6"/>
      <c r="AB99" s="6">
        <f>VLOOKUP($A99,'Roll Forward Calculation'!$B:$BS,AB$1,FALSE)</f>
        <v>-1042.9300000000003</v>
      </c>
      <c r="AC99" s="6"/>
      <c r="AD99" s="6">
        <f>VLOOKUP($A99,'Roll Forward Calculation'!$B:$BS,AD$1,FALSE)</f>
        <v>0</v>
      </c>
      <c r="AF99" s="6">
        <f>VLOOKUP($A99,'Roll Forward Calculation'!$B:$BS,AF$1,FALSE)</f>
        <v>6616.5899999999992</v>
      </c>
      <c r="AH99" s="6">
        <f>VLOOKUP($A99,'Roll Forward Calculation'!$B:$BS,AH$1,FALSE)</f>
        <v>250.46000000000004</v>
      </c>
      <c r="AJ99" s="6">
        <f t="shared" si="2"/>
        <v>11766.279999999999</v>
      </c>
    </row>
    <row r="100" spans="1:39" x14ac:dyDescent="0.2">
      <c r="A100" s="31" t="s">
        <v>107</v>
      </c>
      <c r="B100" s="6">
        <f>VLOOKUP($A100,'Roll Forward Calculation'!$B:$BS,B$1,FALSE)</f>
        <v>0</v>
      </c>
      <c r="C100" s="6"/>
      <c r="D100" s="6">
        <f>VLOOKUP($A100,'Roll Forward Calculation'!$B:$BS,D$1,FALSE)</f>
        <v>106.74999999999999</v>
      </c>
      <c r="E100" s="6"/>
      <c r="F100" s="6">
        <f>VLOOKUP($A100,'Roll Forward Calculation'!$B:$BS,F$1,FALSE)</f>
        <v>0</v>
      </c>
      <c r="G100" s="6"/>
      <c r="H100" s="6">
        <f>VLOOKUP($A100,'Roll Forward Calculation'!$B:$BS,H$1,FALSE)</f>
        <v>0</v>
      </c>
      <c r="I100" s="6"/>
      <c r="J100" s="6">
        <f>VLOOKUP($A100,'Roll Forward Calculation'!$B:$BS,J$1,FALSE)</f>
        <v>0</v>
      </c>
      <c r="K100" s="6"/>
      <c r="L100" s="6">
        <f>VLOOKUP($A100,'Roll Forward Calculation'!$B:$BS,L$1,FALSE)</f>
        <v>0</v>
      </c>
      <c r="M100" s="6"/>
      <c r="N100" s="6">
        <f>VLOOKUP($A100,'Roll Forward Calculation'!$B:$BS,N$1,FALSE)</f>
        <v>-273.32000000000016</v>
      </c>
      <c r="O100" s="6"/>
      <c r="P100" s="6">
        <f>VLOOKUP($A100,'Roll Forward Calculation'!$B:$BS,P$1,FALSE)</f>
        <v>0</v>
      </c>
      <c r="Q100" s="6"/>
      <c r="R100" s="6">
        <f>VLOOKUP($A100,'Roll Forward Calculation'!$B:$BS,R$1,FALSE)</f>
        <v>0</v>
      </c>
      <c r="S100" s="6"/>
      <c r="T100" s="6">
        <f>VLOOKUP($A100,'Roll Forward Calculation'!$B:$BS,T$1,FALSE)</f>
        <v>604.91000000000008</v>
      </c>
      <c r="U100" s="6"/>
      <c r="V100" s="6">
        <f>VLOOKUP($A100,'Roll Forward Calculation'!$B:$BS,V$1,FALSE)</f>
        <v>-408.6899999999996</v>
      </c>
      <c r="W100" s="6"/>
      <c r="X100" s="6">
        <f>VLOOKUP($A100,'Roll Forward Calculation'!$B:$BS,X$1,FALSE)</f>
        <v>0</v>
      </c>
      <c r="Y100" s="6"/>
      <c r="Z100" s="6">
        <f>VLOOKUP($A100,'Roll Forward Calculation'!$B:$BS,Z$1,FALSE)</f>
        <v>628.10000000000014</v>
      </c>
      <c r="AA100" s="6"/>
      <c r="AB100" s="6">
        <f>VLOOKUP($A100,'Roll Forward Calculation'!$B:$BS,AB$1,FALSE)</f>
        <v>929.98999999999978</v>
      </c>
      <c r="AC100" s="6"/>
      <c r="AD100" s="6">
        <f>VLOOKUP($A100,'Roll Forward Calculation'!$B:$BS,AD$1,FALSE)</f>
        <v>0</v>
      </c>
      <c r="AF100" s="6">
        <f>VLOOKUP($A100,'Roll Forward Calculation'!$B:$BS,AF$1,FALSE)</f>
        <v>0</v>
      </c>
      <c r="AH100" s="6">
        <f>VLOOKUP($A100,'Roll Forward Calculation'!$B:$BS,AH$1,FALSE)</f>
        <v>111.61999999999995</v>
      </c>
      <c r="AJ100" s="6">
        <f t="shared" ref="AJ100:AJ131" si="3">SUM(B100:AH100)</f>
        <v>1699.3600000000001</v>
      </c>
    </row>
    <row r="101" spans="1:39" x14ac:dyDescent="0.2">
      <c r="A101" s="31" t="s">
        <v>108</v>
      </c>
      <c r="B101" s="6">
        <f>VLOOKUP($A101,'Roll Forward Calculation'!$B:$BS,B$1,FALSE)</f>
        <v>0</v>
      </c>
      <c r="C101" s="6"/>
      <c r="D101" s="6">
        <f>VLOOKUP($A101,'Roll Forward Calculation'!$B:$BS,D$1,FALSE)</f>
        <v>488.17000000000007</v>
      </c>
      <c r="E101" s="6"/>
      <c r="F101" s="6">
        <f>VLOOKUP($A101,'Roll Forward Calculation'!$B:$BS,F$1,FALSE)</f>
        <v>0</v>
      </c>
      <c r="G101" s="6"/>
      <c r="H101" s="6">
        <f>VLOOKUP($A101,'Roll Forward Calculation'!$B:$BS,H$1,FALSE)</f>
        <v>0</v>
      </c>
      <c r="I101" s="6"/>
      <c r="J101" s="6">
        <f>VLOOKUP($A101,'Roll Forward Calculation'!$B:$BS,J$1,FALSE)</f>
        <v>0</v>
      </c>
      <c r="K101" s="6"/>
      <c r="L101" s="6">
        <f>VLOOKUP($A101,'Roll Forward Calculation'!$B:$BS,L$1,FALSE)</f>
        <v>2368.98</v>
      </c>
      <c r="M101" s="6"/>
      <c r="N101" s="6">
        <f>VLOOKUP($A101,'Roll Forward Calculation'!$B:$BS,N$1,FALSE)</f>
        <v>-3857.58</v>
      </c>
      <c r="O101" s="6"/>
      <c r="P101" s="6">
        <f>VLOOKUP($A101,'Roll Forward Calculation'!$B:$BS,P$1,FALSE)</f>
        <v>0</v>
      </c>
      <c r="Q101" s="6"/>
      <c r="R101" s="6">
        <f>VLOOKUP($A101,'Roll Forward Calculation'!$B:$BS,R$1,FALSE)</f>
        <v>0</v>
      </c>
      <c r="S101" s="6"/>
      <c r="T101" s="6">
        <f>VLOOKUP($A101,'Roll Forward Calculation'!$B:$BS,T$1,FALSE)</f>
        <v>1712.5999999999985</v>
      </c>
      <c r="U101" s="6"/>
      <c r="V101" s="6">
        <f>VLOOKUP($A101,'Roll Forward Calculation'!$B:$BS,V$1,FALSE)</f>
        <v>-408.6899999999996</v>
      </c>
      <c r="W101" s="6"/>
      <c r="X101" s="6">
        <f>VLOOKUP($A101,'Roll Forward Calculation'!$B:$BS,X$1,FALSE)</f>
        <v>0</v>
      </c>
      <c r="Y101" s="6"/>
      <c r="Z101" s="6">
        <f>VLOOKUP($A101,'Roll Forward Calculation'!$B:$BS,Z$1,FALSE)</f>
        <v>1274.1499999999978</v>
      </c>
      <c r="AA101" s="6"/>
      <c r="AB101" s="6">
        <f>VLOOKUP($A101,'Roll Forward Calculation'!$B:$BS,AB$1,FALSE)</f>
        <v>6957.3999999999978</v>
      </c>
      <c r="AC101" s="6"/>
      <c r="AD101" s="6">
        <f>VLOOKUP($A101,'Roll Forward Calculation'!$B:$BS,AD$1,FALSE)</f>
        <v>0</v>
      </c>
      <c r="AF101" s="6">
        <f>VLOOKUP($A101,'Roll Forward Calculation'!$B:$BS,AF$1,FALSE)</f>
        <v>0</v>
      </c>
      <c r="AH101" s="6">
        <f>VLOOKUP($A101,'Roll Forward Calculation'!$B:$BS,AH$1,FALSE)</f>
        <v>-182.82000000000062</v>
      </c>
      <c r="AJ101" s="6">
        <f t="shared" si="3"/>
        <v>8352.2099999999955</v>
      </c>
    </row>
    <row r="102" spans="1:39" x14ac:dyDescent="0.2">
      <c r="A102" s="31" t="s">
        <v>109</v>
      </c>
      <c r="B102" s="6">
        <f>VLOOKUP($A102,'Roll Forward Calculation'!$B:$BS,B$1,FALSE)</f>
        <v>0</v>
      </c>
      <c r="C102" s="6"/>
      <c r="D102" s="6">
        <f>VLOOKUP($A102,'Roll Forward Calculation'!$B:$BS,D$1,FALSE)</f>
        <v>2132.5300000000007</v>
      </c>
      <c r="E102" s="6"/>
      <c r="F102" s="6">
        <f>VLOOKUP($A102,'Roll Forward Calculation'!$B:$BS,F$1,FALSE)</f>
        <v>0</v>
      </c>
      <c r="G102" s="6"/>
      <c r="H102" s="6">
        <f>VLOOKUP($A102,'Roll Forward Calculation'!$B:$BS,H$1,FALSE)</f>
        <v>0</v>
      </c>
      <c r="I102" s="6"/>
      <c r="J102" s="6">
        <f>VLOOKUP($A102,'Roll Forward Calculation'!$B:$BS,J$1,FALSE)</f>
        <v>0</v>
      </c>
      <c r="K102" s="6"/>
      <c r="L102" s="6">
        <f>VLOOKUP($A102,'Roll Forward Calculation'!$B:$BS,L$1,FALSE)</f>
        <v>35.649999999999636</v>
      </c>
      <c r="M102" s="6"/>
      <c r="N102" s="6">
        <f>VLOOKUP($A102,'Roll Forward Calculation'!$B:$BS,N$1,FALSE)</f>
        <v>-18265.289999999997</v>
      </c>
      <c r="O102" s="6"/>
      <c r="P102" s="6">
        <f>VLOOKUP($A102,'Roll Forward Calculation'!$B:$BS,P$1,FALSE)</f>
        <v>0</v>
      </c>
      <c r="Q102" s="6"/>
      <c r="R102" s="6">
        <f>VLOOKUP($A102,'Roll Forward Calculation'!$B:$BS,R$1,FALSE)</f>
        <v>69.889999999999986</v>
      </c>
      <c r="S102" s="6"/>
      <c r="T102" s="6">
        <f>VLOOKUP($A102,'Roll Forward Calculation'!$B:$BS,T$1,FALSE)</f>
        <v>-4277.0500000000029</v>
      </c>
      <c r="U102" s="6"/>
      <c r="V102" s="6">
        <f>VLOOKUP($A102,'Roll Forward Calculation'!$B:$BS,V$1,FALSE)</f>
        <v>29964.660000000003</v>
      </c>
      <c r="W102" s="6"/>
      <c r="X102" s="6">
        <f>VLOOKUP($A102,'Roll Forward Calculation'!$B:$BS,X$1,FALSE)</f>
        <v>0</v>
      </c>
      <c r="Y102" s="6"/>
      <c r="Z102" s="6">
        <f>VLOOKUP($A102,'Roll Forward Calculation'!$B:$BS,Z$1,FALSE)</f>
        <v>31344.89</v>
      </c>
      <c r="AA102" s="6"/>
      <c r="AB102" s="6">
        <f>VLOOKUP($A102,'Roll Forward Calculation'!$B:$BS,AB$1,FALSE)</f>
        <v>9437.9199999999983</v>
      </c>
      <c r="AC102" s="6"/>
      <c r="AD102" s="6">
        <f>VLOOKUP($A102,'Roll Forward Calculation'!$B:$BS,AD$1,FALSE)</f>
        <v>0</v>
      </c>
      <c r="AF102" s="6">
        <f>VLOOKUP($A102,'Roll Forward Calculation'!$B:$BS,AF$1,FALSE)</f>
        <v>10592.599999999999</v>
      </c>
      <c r="AH102" s="6">
        <f>VLOOKUP($A102,'Roll Forward Calculation'!$B:$BS,AH$1,FALSE)</f>
        <v>-586.02999999999884</v>
      </c>
      <c r="AJ102" s="6">
        <f t="shared" si="3"/>
        <v>60449.77</v>
      </c>
    </row>
    <row r="103" spans="1:39" x14ac:dyDescent="0.2">
      <c r="A103" s="31" t="s">
        <v>110</v>
      </c>
      <c r="B103" s="6">
        <f>VLOOKUP($A103,'Roll Forward Calculation'!$B:$BS,B$1,FALSE)</f>
        <v>0</v>
      </c>
      <c r="C103" s="6"/>
      <c r="D103" s="6">
        <f>VLOOKUP($A103,'Roll Forward Calculation'!$B:$BS,D$1,FALSE)</f>
        <v>1157.4499999999998</v>
      </c>
      <c r="E103" s="6"/>
      <c r="F103" s="6">
        <f>VLOOKUP($A103,'Roll Forward Calculation'!$B:$BS,F$1,FALSE)</f>
        <v>0</v>
      </c>
      <c r="G103" s="6"/>
      <c r="H103" s="6">
        <f>VLOOKUP($A103,'Roll Forward Calculation'!$B:$BS,H$1,FALSE)</f>
        <v>0</v>
      </c>
      <c r="I103" s="6"/>
      <c r="J103" s="6">
        <f>VLOOKUP($A103,'Roll Forward Calculation'!$B:$BS,J$1,FALSE)</f>
        <v>0</v>
      </c>
      <c r="K103" s="6"/>
      <c r="L103" s="6">
        <f>VLOOKUP($A103,'Roll Forward Calculation'!$B:$BS,L$1,FALSE)</f>
        <v>35.649999999999636</v>
      </c>
      <c r="M103" s="6"/>
      <c r="N103" s="6">
        <f>VLOOKUP($A103,'Roll Forward Calculation'!$B:$BS,N$1,FALSE)</f>
        <v>-5377.5399999999991</v>
      </c>
      <c r="O103" s="6"/>
      <c r="P103" s="6">
        <f>VLOOKUP($A103,'Roll Forward Calculation'!$B:$BS,P$1,FALSE)</f>
        <v>0</v>
      </c>
      <c r="Q103" s="6"/>
      <c r="R103" s="6">
        <f>VLOOKUP($A103,'Roll Forward Calculation'!$B:$BS,R$1,FALSE)</f>
        <v>0</v>
      </c>
      <c r="S103" s="6"/>
      <c r="T103" s="6">
        <f>VLOOKUP($A103,'Roll Forward Calculation'!$B:$BS,T$1,FALSE)</f>
        <v>3306.8999999999978</v>
      </c>
      <c r="U103" s="6"/>
      <c r="V103" s="6">
        <f>VLOOKUP($A103,'Roll Forward Calculation'!$B:$BS,V$1,FALSE)</f>
        <v>-131124.13999999998</v>
      </c>
      <c r="W103" s="6"/>
      <c r="X103" s="6">
        <f>VLOOKUP($A103,'Roll Forward Calculation'!$B:$BS,X$1,FALSE)</f>
        <v>0</v>
      </c>
      <c r="Y103" s="6"/>
      <c r="Z103" s="6">
        <f>VLOOKUP($A103,'Roll Forward Calculation'!$B:$BS,Z$1,FALSE)</f>
        <v>559.86000000000058</v>
      </c>
      <c r="AA103" s="6"/>
      <c r="AB103" s="6">
        <f>VLOOKUP($A103,'Roll Forward Calculation'!$B:$BS,AB$1,FALSE)</f>
        <v>1398.26</v>
      </c>
      <c r="AC103" s="6"/>
      <c r="AD103" s="6">
        <f>VLOOKUP($A103,'Roll Forward Calculation'!$B:$BS,AD$1,FALSE)</f>
        <v>0</v>
      </c>
      <c r="AF103" s="6">
        <f>VLOOKUP($A103,'Roll Forward Calculation'!$B:$BS,AF$1,FALSE)</f>
        <v>0</v>
      </c>
      <c r="AH103" s="6">
        <f>VLOOKUP($A103,'Roll Forward Calculation'!$B:$BS,AH$1,FALSE)</f>
        <v>-1631.2899999999991</v>
      </c>
      <c r="AJ103" s="6">
        <f t="shared" si="3"/>
        <v>-131674.85</v>
      </c>
    </row>
    <row r="104" spans="1:39" x14ac:dyDescent="0.2">
      <c r="A104" s="31" t="s">
        <v>210</v>
      </c>
      <c r="B104" s="6">
        <f>VLOOKUP($A104,'Roll Forward Calculation'!$B:$BS,B$1,FALSE)</f>
        <v>0</v>
      </c>
      <c r="C104" s="6"/>
      <c r="D104" s="6">
        <f>VLOOKUP($A104,'Roll Forward Calculation'!$B:$BS,D$1,FALSE)</f>
        <v>353.75</v>
      </c>
      <c r="E104" s="6"/>
      <c r="F104" s="6">
        <f>VLOOKUP($A104,'Roll Forward Calculation'!$B:$BS,F$1,FALSE)</f>
        <v>0</v>
      </c>
      <c r="G104" s="6"/>
      <c r="H104" s="6">
        <f>VLOOKUP($A104,'Roll Forward Calculation'!$B:$BS,H$1,FALSE)</f>
        <v>0</v>
      </c>
      <c r="I104" s="6"/>
      <c r="J104" s="6">
        <f>VLOOKUP($A104,'Roll Forward Calculation'!$B:$BS,J$1,FALSE)</f>
        <v>0</v>
      </c>
      <c r="K104" s="6"/>
      <c r="L104" s="6">
        <f>VLOOKUP($A104,'Roll Forward Calculation'!$B:$BS,L$1,FALSE)</f>
        <v>0</v>
      </c>
      <c r="M104" s="6"/>
      <c r="N104" s="6">
        <f>VLOOKUP($A104,'Roll Forward Calculation'!$B:$BS,N$1,FALSE)</f>
        <v>-2168.4200000000005</v>
      </c>
      <c r="O104" s="6"/>
      <c r="P104" s="6">
        <f>VLOOKUP($A104,'Roll Forward Calculation'!$B:$BS,P$1,FALSE)</f>
        <v>0</v>
      </c>
      <c r="Q104" s="6"/>
      <c r="R104" s="6">
        <f>VLOOKUP($A104,'Roll Forward Calculation'!$B:$BS,R$1,FALSE)</f>
        <v>-2.2000000000000002</v>
      </c>
      <c r="S104" s="6"/>
      <c r="T104" s="6">
        <f>VLOOKUP($A104,'Roll Forward Calculation'!$B:$BS,T$1,FALSE)</f>
        <v>-717.80000000000018</v>
      </c>
      <c r="U104" s="6"/>
      <c r="V104" s="6">
        <f>VLOOKUP($A104,'Roll Forward Calculation'!$B:$BS,V$1,FALSE)</f>
        <v>0</v>
      </c>
      <c r="W104" s="6"/>
      <c r="X104" s="6">
        <f>VLOOKUP($A104,'Roll Forward Calculation'!$B:$BS,X$1,FALSE)</f>
        <v>0</v>
      </c>
      <c r="Y104" s="6"/>
      <c r="Z104" s="6">
        <f>VLOOKUP($A104,'Roll Forward Calculation'!$B:$BS,Z$1,FALSE)</f>
        <v>1100.99</v>
      </c>
      <c r="AA104" s="6"/>
      <c r="AB104" s="6">
        <f>VLOOKUP($A104,'Roll Forward Calculation'!$B:$BS,AB$1,FALSE)</f>
        <v>-3224.71</v>
      </c>
      <c r="AC104" s="6"/>
      <c r="AD104" s="6">
        <f>VLOOKUP($A104,'Roll Forward Calculation'!$B:$BS,AD$1,FALSE)</f>
        <v>0</v>
      </c>
      <c r="AF104" s="6">
        <f>VLOOKUP($A104,'Roll Forward Calculation'!$B:$BS,AF$1,FALSE)</f>
        <v>9653.7999999999993</v>
      </c>
      <c r="AH104" s="6">
        <f>VLOOKUP($A104,'Roll Forward Calculation'!$B:$BS,AH$1,FALSE)</f>
        <v>39.559999999999945</v>
      </c>
      <c r="AJ104" s="6">
        <f t="shared" si="3"/>
        <v>5034.9699999999975</v>
      </c>
    </row>
    <row r="105" spans="1:39" x14ac:dyDescent="0.2">
      <c r="A105" s="31" t="s">
        <v>111</v>
      </c>
      <c r="B105" s="6">
        <f>VLOOKUP($A105,'Roll Forward Calculation'!$B:$BS,B$1,FALSE)</f>
        <v>0</v>
      </c>
      <c r="C105" s="6"/>
      <c r="D105" s="6">
        <f>VLOOKUP($A105,'Roll Forward Calculation'!$B:$BS,D$1,FALSE)</f>
        <v>69959.56</v>
      </c>
      <c r="E105" s="6"/>
      <c r="F105" s="6">
        <f>VLOOKUP($A105,'Roll Forward Calculation'!$B:$BS,F$1,FALSE)</f>
        <v>0</v>
      </c>
      <c r="G105" s="6"/>
      <c r="H105" s="6">
        <f>VLOOKUP($A105,'Roll Forward Calculation'!$B:$BS,H$1,FALSE)</f>
        <v>0</v>
      </c>
      <c r="I105" s="6"/>
      <c r="J105" s="6">
        <f>VLOOKUP($A105,'Roll Forward Calculation'!$B:$BS,J$1,FALSE)</f>
        <v>0</v>
      </c>
      <c r="K105" s="6"/>
      <c r="L105" s="6">
        <f>VLOOKUP($A105,'Roll Forward Calculation'!$B:$BS,L$1,FALSE)</f>
        <v>5791.59</v>
      </c>
      <c r="M105" s="6"/>
      <c r="N105" s="6">
        <f>VLOOKUP($A105,'Roll Forward Calculation'!$B:$BS,N$1,FALSE)</f>
        <v>-39108.720000000001</v>
      </c>
      <c r="O105" s="6"/>
      <c r="P105" s="6">
        <f>VLOOKUP($A105,'Roll Forward Calculation'!$B:$BS,P$1,FALSE)</f>
        <v>0</v>
      </c>
      <c r="Q105" s="6"/>
      <c r="R105" s="6">
        <f>VLOOKUP($A105,'Roll Forward Calculation'!$B:$BS,R$1,FALSE)</f>
        <v>428.42999999999984</v>
      </c>
      <c r="S105" s="6"/>
      <c r="T105" s="6">
        <f>VLOOKUP($A105,'Roll Forward Calculation'!$B:$BS,T$1,FALSE)</f>
        <v>15420.800000000003</v>
      </c>
      <c r="U105" s="6"/>
      <c r="V105" s="6">
        <f>VLOOKUP($A105,'Roll Forward Calculation'!$B:$BS,V$1,FALSE)</f>
        <v>-35428.739999999991</v>
      </c>
      <c r="W105" s="6"/>
      <c r="X105" s="6">
        <f>VLOOKUP($A105,'Roll Forward Calculation'!$B:$BS,X$1,FALSE)</f>
        <v>0</v>
      </c>
      <c r="Y105" s="6"/>
      <c r="Z105" s="6">
        <f>VLOOKUP($A105,'Roll Forward Calculation'!$B:$BS,Z$1,FALSE)</f>
        <v>32218.23000000001</v>
      </c>
      <c r="AA105" s="6"/>
      <c r="AB105" s="6">
        <f>VLOOKUP($A105,'Roll Forward Calculation'!$B:$BS,AB$1,FALSE)</f>
        <v>831264.59000000008</v>
      </c>
      <c r="AC105" s="6"/>
      <c r="AD105" s="6">
        <f>VLOOKUP($A105,'Roll Forward Calculation'!$B:$BS,AD$1,FALSE)</f>
        <v>0</v>
      </c>
      <c r="AF105" s="6">
        <f>VLOOKUP($A105,'Roll Forward Calculation'!$B:$BS,AF$1,FALSE)</f>
        <v>41177.840000000004</v>
      </c>
      <c r="AH105" s="6">
        <f>VLOOKUP($A105,'Roll Forward Calculation'!$B:$BS,AH$1,FALSE)</f>
        <v>-2416.5699999999997</v>
      </c>
      <c r="AJ105" s="6">
        <f t="shared" si="3"/>
        <v>919307.01000000013</v>
      </c>
    </row>
    <row r="106" spans="1:39" x14ac:dyDescent="0.2">
      <c r="A106" s="31" t="s">
        <v>246</v>
      </c>
      <c r="B106" s="6">
        <f>VLOOKUP($A106,'Roll Forward Calculation'!$B:$BS,B$1,FALSE)</f>
        <v>0</v>
      </c>
      <c r="C106" s="6"/>
      <c r="D106" s="6">
        <f>VLOOKUP($A106,'Roll Forward Calculation'!$B:$BS,D$1,FALSE)</f>
        <v>0</v>
      </c>
      <c r="E106" s="6"/>
      <c r="F106" s="6">
        <f>VLOOKUP($A106,'Roll Forward Calculation'!$B:$BS,F$1,FALSE)</f>
        <v>0</v>
      </c>
      <c r="G106" s="6"/>
      <c r="H106" s="6">
        <f>VLOOKUP($A106,'Roll Forward Calculation'!$B:$BS,H$1,FALSE)</f>
        <v>0</v>
      </c>
      <c r="I106" s="6"/>
      <c r="J106" s="6">
        <f>VLOOKUP($A106,'Roll Forward Calculation'!$B:$BS,J$1,FALSE)</f>
        <v>0</v>
      </c>
      <c r="K106" s="6"/>
      <c r="L106" s="6">
        <f>VLOOKUP($A106,'Roll Forward Calculation'!$B:$BS,L$1,FALSE)</f>
        <v>0</v>
      </c>
      <c r="M106" s="6"/>
      <c r="N106" s="6">
        <f>VLOOKUP($A106,'Roll Forward Calculation'!$B:$BS,N$1,FALSE)</f>
        <v>0</v>
      </c>
      <c r="O106" s="6"/>
      <c r="P106" s="6">
        <f>VLOOKUP($A106,'Roll Forward Calculation'!$B:$BS,P$1,FALSE)</f>
        <v>0</v>
      </c>
      <c r="Q106" s="6"/>
      <c r="R106" s="6">
        <f>VLOOKUP($A106,'Roll Forward Calculation'!$B:$BS,R$1,FALSE)</f>
        <v>0</v>
      </c>
      <c r="S106" s="6"/>
      <c r="T106" s="6">
        <f>VLOOKUP($A106,'Roll Forward Calculation'!$B:$BS,T$1,FALSE)</f>
        <v>0</v>
      </c>
      <c r="U106" s="6"/>
      <c r="V106" s="6">
        <f>VLOOKUP($A106,'Roll Forward Calculation'!$B:$BS,V$1,FALSE)</f>
        <v>-817.34000000000015</v>
      </c>
      <c r="W106" s="6"/>
      <c r="X106" s="6">
        <f>VLOOKUP($A106,'Roll Forward Calculation'!$B:$BS,X$1,FALSE)</f>
        <v>0</v>
      </c>
      <c r="Y106" s="6"/>
      <c r="Z106" s="6">
        <f>VLOOKUP($A106,'Roll Forward Calculation'!$B:$BS,Z$1,FALSE)</f>
        <v>0</v>
      </c>
      <c r="AA106" s="6"/>
      <c r="AB106" s="6">
        <f>VLOOKUP($A106,'Roll Forward Calculation'!$B:$BS,AB$1,FALSE)</f>
        <v>0</v>
      </c>
      <c r="AC106" s="6"/>
      <c r="AD106" s="6">
        <f>VLOOKUP($A106,'Roll Forward Calculation'!$B:$BS,AD$1,FALSE)</f>
        <v>0</v>
      </c>
      <c r="AF106" s="6">
        <f>VLOOKUP($A106,'Roll Forward Calculation'!$B:$BS,AF$1,FALSE)</f>
        <v>0</v>
      </c>
      <c r="AH106" s="6">
        <f>VLOOKUP($A106,'Roll Forward Calculation'!$B:$BS,AH$1,FALSE)</f>
        <v>0</v>
      </c>
      <c r="AJ106" s="6">
        <f t="shared" si="3"/>
        <v>-817.34000000000015</v>
      </c>
    </row>
    <row r="107" spans="1:39" x14ac:dyDescent="0.2">
      <c r="A107" s="31" t="s">
        <v>112</v>
      </c>
      <c r="B107" s="6">
        <f>VLOOKUP($A107,'Roll Forward Calculation'!$B:$BS,B$1,FALSE)</f>
        <v>0</v>
      </c>
      <c r="C107" s="6"/>
      <c r="D107" s="6">
        <f>VLOOKUP($A107,'Roll Forward Calculation'!$B:$BS,D$1,FALSE)</f>
        <v>118.25</v>
      </c>
      <c r="E107" s="6"/>
      <c r="F107" s="6">
        <f>VLOOKUP($A107,'Roll Forward Calculation'!$B:$BS,F$1,FALSE)</f>
        <v>0</v>
      </c>
      <c r="G107" s="6"/>
      <c r="H107" s="6">
        <f>VLOOKUP($A107,'Roll Forward Calculation'!$B:$BS,H$1,FALSE)</f>
        <v>0</v>
      </c>
      <c r="I107" s="6"/>
      <c r="J107" s="6">
        <f>VLOOKUP($A107,'Roll Forward Calculation'!$B:$BS,J$1,FALSE)</f>
        <v>0</v>
      </c>
      <c r="K107" s="6"/>
      <c r="L107" s="6">
        <f>VLOOKUP($A107,'Roll Forward Calculation'!$B:$BS,L$1,FALSE)</f>
        <v>4469.12</v>
      </c>
      <c r="M107" s="6"/>
      <c r="N107" s="6">
        <f>VLOOKUP($A107,'Roll Forward Calculation'!$B:$BS,N$1,FALSE)</f>
        <v>2633.1399999999994</v>
      </c>
      <c r="O107" s="6"/>
      <c r="P107" s="6">
        <f>VLOOKUP($A107,'Roll Forward Calculation'!$B:$BS,P$1,FALSE)</f>
        <v>0</v>
      </c>
      <c r="Q107" s="6"/>
      <c r="R107" s="6">
        <f>VLOOKUP($A107,'Roll Forward Calculation'!$B:$BS,R$1,FALSE)</f>
        <v>0</v>
      </c>
      <c r="S107" s="6"/>
      <c r="T107" s="6">
        <f>VLOOKUP($A107,'Roll Forward Calculation'!$B:$BS,T$1,FALSE)</f>
        <v>11972.099999999999</v>
      </c>
      <c r="U107" s="6"/>
      <c r="V107" s="6">
        <f>VLOOKUP($A107,'Roll Forward Calculation'!$B:$BS,V$1,FALSE)</f>
        <v>-7750.5399999999936</v>
      </c>
      <c r="W107" s="6"/>
      <c r="X107" s="6">
        <f>VLOOKUP($A107,'Roll Forward Calculation'!$B:$BS,X$1,FALSE)</f>
        <v>0</v>
      </c>
      <c r="Y107" s="6"/>
      <c r="Z107" s="6">
        <f>VLOOKUP($A107,'Roll Forward Calculation'!$B:$BS,Z$1,FALSE)</f>
        <v>4165.0599999999977</v>
      </c>
      <c r="AA107" s="6"/>
      <c r="AB107" s="6">
        <f>VLOOKUP($A107,'Roll Forward Calculation'!$B:$BS,AB$1,FALSE)</f>
        <v>1292.5</v>
      </c>
      <c r="AC107" s="6"/>
      <c r="AD107" s="6">
        <f>VLOOKUP($A107,'Roll Forward Calculation'!$B:$BS,AD$1,FALSE)</f>
        <v>0</v>
      </c>
      <c r="AF107" s="6">
        <f>VLOOKUP($A107,'Roll Forward Calculation'!$B:$BS,AF$1,FALSE)</f>
        <v>0</v>
      </c>
      <c r="AH107" s="6">
        <f>VLOOKUP($A107,'Roll Forward Calculation'!$B:$BS,AH$1,FALSE)</f>
        <v>-20.099999999998545</v>
      </c>
      <c r="AJ107" s="6">
        <f t="shared" si="3"/>
        <v>16879.530000000002</v>
      </c>
    </row>
    <row r="108" spans="1:39" x14ac:dyDescent="0.2">
      <c r="A108" s="31" t="s">
        <v>113</v>
      </c>
      <c r="B108" s="6">
        <f>VLOOKUP($A108,'Roll Forward Calculation'!$B:$BS,B$1,FALSE)</f>
        <v>0</v>
      </c>
      <c r="C108" s="6"/>
      <c r="D108" s="6">
        <f>VLOOKUP($A108,'Roll Forward Calculation'!$B:$BS,D$1,FALSE)</f>
        <v>350.82000000000005</v>
      </c>
      <c r="E108" s="6"/>
      <c r="F108" s="6">
        <f>VLOOKUP($A108,'Roll Forward Calculation'!$B:$BS,F$1,FALSE)</f>
        <v>0</v>
      </c>
      <c r="G108" s="6"/>
      <c r="H108" s="6">
        <f>VLOOKUP($A108,'Roll Forward Calculation'!$B:$BS,H$1,FALSE)</f>
        <v>0</v>
      </c>
      <c r="I108" s="6"/>
      <c r="J108" s="6">
        <f>VLOOKUP($A108,'Roll Forward Calculation'!$B:$BS,J$1,FALSE)</f>
        <v>0</v>
      </c>
      <c r="K108" s="6"/>
      <c r="L108" s="6">
        <f>VLOOKUP($A108,'Roll Forward Calculation'!$B:$BS,L$1,FALSE)</f>
        <v>0</v>
      </c>
      <c r="M108" s="6"/>
      <c r="N108" s="6">
        <f>VLOOKUP($A108,'Roll Forward Calculation'!$B:$BS,N$1,FALSE)</f>
        <v>-3928.8900000000012</v>
      </c>
      <c r="O108" s="6"/>
      <c r="P108" s="6">
        <f>VLOOKUP($A108,'Roll Forward Calculation'!$B:$BS,P$1,FALSE)</f>
        <v>0</v>
      </c>
      <c r="Q108" s="6"/>
      <c r="R108" s="6">
        <f>VLOOKUP($A108,'Roll Forward Calculation'!$B:$BS,R$1,FALSE)</f>
        <v>0</v>
      </c>
      <c r="S108" s="6"/>
      <c r="T108" s="6">
        <f>VLOOKUP($A108,'Roll Forward Calculation'!$B:$BS,T$1,FALSE)</f>
        <v>3298.1100000000006</v>
      </c>
      <c r="U108" s="6"/>
      <c r="V108" s="6">
        <f>VLOOKUP($A108,'Roll Forward Calculation'!$B:$BS,V$1,FALSE)</f>
        <v>34522.709999999992</v>
      </c>
      <c r="W108" s="6"/>
      <c r="X108" s="6">
        <f>VLOOKUP($A108,'Roll Forward Calculation'!$B:$BS,X$1,FALSE)</f>
        <v>0</v>
      </c>
      <c r="Y108" s="6"/>
      <c r="Z108" s="6">
        <f>VLOOKUP($A108,'Roll Forward Calculation'!$B:$BS,Z$1,FALSE)</f>
        <v>-1431</v>
      </c>
      <c r="AA108" s="6"/>
      <c r="AB108" s="6">
        <f>VLOOKUP($A108,'Roll Forward Calculation'!$B:$BS,AB$1,FALSE)</f>
        <v>-14.07000000000005</v>
      </c>
      <c r="AC108" s="6"/>
      <c r="AD108" s="6">
        <f>VLOOKUP($A108,'Roll Forward Calculation'!$B:$BS,AD$1,FALSE)</f>
        <v>0</v>
      </c>
      <c r="AF108" s="6">
        <f>VLOOKUP($A108,'Roll Forward Calculation'!$B:$BS,AF$1,FALSE)</f>
        <v>0</v>
      </c>
      <c r="AH108" s="6">
        <f>VLOOKUP($A108,'Roll Forward Calculation'!$B:$BS,AH$1,FALSE)</f>
        <v>-1602.0900000000001</v>
      </c>
      <c r="AJ108" s="6">
        <f t="shared" si="3"/>
        <v>31195.589999999993</v>
      </c>
    </row>
    <row r="109" spans="1:39" x14ac:dyDescent="0.2">
      <c r="A109" s="31" t="s">
        <v>114</v>
      </c>
      <c r="B109" s="6">
        <f>VLOOKUP($A109,'Roll Forward Calculation'!$B:$BS,B$1,FALSE)</f>
        <v>0</v>
      </c>
      <c r="C109" s="6"/>
      <c r="D109" s="6">
        <f>VLOOKUP($A109,'Roll Forward Calculation'!$B:$BS,D$1,FALSE)</f>
        <v>825.61000000000013</v>
      </c>
      <c r="E109" s="6"/>
      <c r="F109" s="6">
        <f>VLOOKUP($A109,'Roll Forward Calculation'!$B:$BS,F$1,FALSE)</f>
        <v>0</v>
      </c>
      <c r="G109" s="6"/>
      <c r="H109" s="6">
        <f>VLOOKUP($A109,'Roll Forward Calculation'!$B:$BS,H$1,FALSE)</f>
        <v>0</v>
      </c>
      <c r="I109" s="6"/>
      <c r="J109" s="6">
        <f>VLOOKUP($A109,'Roll Forward Calculation'!$B:$BS,J$1,FALSE)</f>
        <v>0</v>
      </c>
      <c r="K109" s="6"/>
      <c r="L109" s="6">
        <f>VLOOKUP($A109,'Roll Forward Calculation'!$B:$BS,L$1,FALSE)</f>
        <v>-4433.47</v>
      </c>
      <c r="M109" s="6"/>
      <c r="N109" s="6">
        <f>VLOOKUP($A109,'Roll Forward Calculation'!$B:$BS,N$1,FALSE)</f>
        <v>-950.95000000000073</v>
      </c>
      <c r="O109" s="6"/>
      <c r="P109" s="6">
        <f>VLOOKUP($A109,'Roll Forward Calculation'!$B:$BS,P$1,FALSE)</f>
        <v>0</v>
      </c>
      <c r="Q109" s="6"/>
      <c r="R109" s="6">
        <f>VLOOKUP($A109,'Roll Forward Calculation'!$B:$BS,R$1,FALSE)</f>
        <v>0</v>
      </c>
      <c r="S109" s="6"/>
      <c r="T109" s="6">
        <f>VLOOKUP($A109,'Roll Forward Calculation'!$B:$BS,T$1,FALSE)</f>
        <v>8599.0999999999985</v>
      </c>
      <c r="U109" s="6"/>
      <c r="V109" s="6">
        <f>VLOOKUP($A109,'Roll Forward Calculation'!$B:$BS,V$1,FALSE)</f>
        <v>53861.770000000004</v>
      </c>
      <c r="W109" s="6"/>
      <c r="X109" s="6">
        <f>VLOOKUP($A109,'Roll Forward Calculation'!$B:$BS,X$1,FALSE)</f>
        <v>0</v>
      </c>
      <c r="Y109" s="6"/>
      <c r="Z109" s="6">
        <f>VLOOKUP($A109,'Roll Forward Calculation'!$B:$BS,Z$1,FALSE)</f>
        <v>-7932.8199999999924</v>
      </c>
      <c r="AA109" s="6"/>
      <c r="AB109" s="6">
        <f>VLOOKUP($A109,'Roll Forward Calculation'!$B:$BS,AB$1,FALSE)</f>
        <v>7033.84</v>
      </c>
      <c r="AC109" s="6"/>
      <c r="AD109" s="6">
        <f>VLOOKUP($A109,'Roll Forward Calculation'!$B:$BS,AD$1,FALSE)</f>
        <v>0</v>
      </c>
      <c r="AF109" s="6">
        <f>VLOOKUP($A109,'Roll Forward Calculation'!$B:$BS,AF$1,FALSE)</f>
        <v>0</v>
      </c>
      <c r="AH109" s="6">
        <f>VLOOKUP($A109,'Roll Forward Calculation'!$B:$BS,AH$1,FALSE)</f>
        <v>-2842.8499999999985</v>
      </c>
      <c r="AJ109" s="6">
        <f t="shared" si="3"/>
        <v>54160.23</v>
      </c>
    </row>
    <row r="110" spans="1:39" x14ac:dyDescent="0.2">
      <c r="A110" s="31" t="s">
        <v>115</v>
      </c>
      <c r="B110" s="6">
        <f>VLOOKUP($A110,'Roll Forward Calculation'!$B:$BS,B$1,FALSE)</f>
        <v>0</v>
      </c>
      <c r="C110" s="6"/>
      <c r="D110" s="6">
        <f>VLOOKUP($A110,'Roll Forward Calculation'!$B:$BS,D$1,FALSE)</f>
        <v>250.84000000000003</v>
      </c>
      <c r="E110" s="6"/>
      <c r="F110" s="6">
        <f>VLOOKUP($A110,'Roll Forward Calculation'!$B:$BS,F$1,FALSE)</f>
        <v>0</v>
      </c>
      <c r="G110" s="6"/>
      <c r="H110" s="6">
        <f>VLOOKUP($A110,'Roll Forward Calculation'!$B:$BS,H$1,FALSE)</f>
        <v>0</v>
      </c>
      <c r="I110" s="6"/>
      <c r="J110" s="6">
        <f>VLOOKUP($A110,'Roll Forward Calculation'!$B:$BS,J$1,FALSE)</f>
        <v>0</v>
      </c>
      <c r="K110" s="6"/>
      <c r="L110" s="6">
        <f>VLOOKUP($A110,'Roll Forward Calculation'!$B:$BS,L$1,FALSE)</f>
        <v>35.649999999999636</v>
      </c>
      <c r="M110" s="6"/>
      <c r="N110" s="6">
        <f>VLOOKUP($A110,'Roll Forward Calculation'!$B:$BS,N$1,FALSE)</f>
        <v>-2899.5500000000011</v>
      </c>
      <c r="O110" s="6"/>
      <c r="P110" s="6">
        <f>VLOOKUP($A110,'Roll Forward Calculation'!$B:$BS,P$1,FALSE)</f>
        <v>0</v>
      </c>
      <c r="Q110" s="6"/>
      <c r="R110" s="6">
        <f>VLOOKUP($A110,'Roll Forward Calculation'!$B:$BS,R$1,FALSE)</f>
        <v>0</v>
      </c>
      <c r="S110" s="6"/>
      <c r="T110" s="6">
        <f>VLOOKUP($A110,'Roll Forward Calculation'!$B:$BS,T$1,FALSE)</f>
        <v>1686.75</v>
      </c>
      <c r="U110" s="6"/>
      <c r="V110" s="6">
        <f>VLOOKUP($A110,'Roll Forward Calculation'!$B:$BS,V$1,FALSE)</f>
        <v>-408.6899999999996</v>
      </c>
      <c r="W110" s="6"/>
      <c r="X110" s="6">
        <f>VLOOKUP($A110,'Roll Forward Calculation'!$B:$BS,X$1,FALSE)</f>
        <v>0</v>
      </c>
      <c r="Y110" s="6"/>
      <c r="Z110" s="6">
        <f>VLOOKUP($A110,'Roll Forward Calculation'!$B:$BS,Z$1,FALSE)</f>
        <v>1482.6000000000004</v>
      </c>
      <c r="AA110" s="6"/>
      <c r="AB110" s="6">
        <f>VLOOKUP($A110,'Roll Forward Calculation'!$B:$BS,AB$1,FALSE)</f>
        <v>14126.099999999995</v>
      </c>
      <c r="AC110" s="6"/>
      <c r="AD110" s="6">
        <f>VLOOKUP($A110,'Roll Forward Calculation'!$B:$BS,AD$1,FALSE)</f>
        <v>0</v>
      </c>
      <c r="AF110" s="6">
        <f>VLOOKUP($A110,'Roll Forward Calculation'!$B:$BS,AF$1,FALSE)</f>
        <v>0</v>
      </c>
      <c r="AH110" s="6">
        <f>VLOOKUP($A110,'Roll Forward Calculation'!$B:$BS,AH$1,FALSE)</f>
        <v>3.2599999999997635</v>
      </c>
      <c r="AJ110" s="6">
        <f t="shared" si="3"/>
        <v>14276.959999999994</v>
      </c>
    </row>
    <row r="111" spans="1:39" x14ac:dyDescent="0.2">
      <c r="A111" s="31" t="s">
        <v>116</v>
      </c>
      <c r="B111" s="6">
        <f>VLOOKUP($A111,'Roll Forward Calculation'!$B:$BS,B$1,FALSE)</f>
        <v>0</v>
      </c>
      <c r="C111" s="6"/>
      <c r="D111" s="6">
        <f>VLOOKUP($A111,'Roll Forward Calculation'!$B:$BS,D$1,FALSE)</f>
        <v>294.16999999999996</v>
      </c>
      <c r="E111" s="6"/>
      <c r="F111" s="6">
        <f>VLOOKUP($A111,'Roll Forward Calculation'!$B:$BS,F$1,FALSE)</f>
        <v>0</v>
      </c>
      <c r="G111" s="6"/>
      <c r="H111" s="6">
        <f>VLOOKUP($A111,'Roll Forward Calculation'!$B:$BS,H$1,FALSE)</f>
        <v>0</v>
      </c>
      <c r="I111" s="6"/>
      <c r="J111" s="6">
        <f>VLOOKUP($A111,'Roll Forward Calculation'!$B:$BS,J$1,FALSE)</f>
        <v>0</v>
      </c>
      <c r="K111" s="6"/>
      <c r="L111" s="6">
        <f>VLOOKUP($A111,'Roll Forward Calculation'!$B:$BS,L$1,FALSE)</f>
        <v>-8329.6999999999989</v>
      </c>
      <c r="M111" s="6"/>
      <c r="N111" s="6">
        <f>VLOOKUP($A111,'Roll Forward Calculation'!$B:$BS,N$1,FALSE)</f>
        <v>-5435.7199999999993</v>
      </c>
      <c r="O111" s="6"/>
      <c r="P111" s="6">
        <f>VLOOKUP($A111,'Roll Forward Calculation'!$B:$BS,P$1,FALSE)</f>
        <v>0</v>
      </c>
      <c r="Q111" s="6"/>
      <c r="R111" s="6">
        <f>VLOOKUP($A111,'Roll Forward Calculation'!$B:$BS,R$1,FALSE)</f>
        <v>0</v>
      </c>
      <c r="S111" s="6"/>
      <c r="T111" s="6">
        <f>VLOOKUP($A111,'Roll Forward Calculation'!$B:$BS,T$1,FALSE)</f>
        <v>1967.7100000000028</v>
      </c>
      <c r="U111" s="6"/>
      <c r="V111" s="6">
        <f>VLOOKUP($A111,'Roll Forward Calculation'!$B:$BS,V$1,FALSE)</f>
        <v>-1226.0599999999977</v>
      </c>
      <c r="W111" s="6"/>
      <c r="X111" s="6">
        <f>VLOOKUP($A111,'Roll Forward Calculation'!$B:$BS,X$1,FALSE)</f>
        <v>0</v>
      </c>
      <c r="Y111" s="6"/>
      <c r="Z111" s="6">
        <f>VLOOKUP($A111,'Roll Forward Calculation'!$B:$BS,Z$1,FALSE)</f>
        <v>783.18000000000029</v>
      </c>
      <c r="AA111" s="6"/>
      <c r="AB111" s="6">
        <f>VLOOKUP($A111,'Roll Forward Calculation'!$B:$BS,AB$1,FALSE)</f>
        <v>11440.330000000002</v>
      </c>
      <c r="AC111" s="6"/>
      <c r="AD111" s="6">
        <f>VLOOKUP($A111,'Roll Forward Calculation'!$B:$BS,AD$1,FALSE)</f>
        <v>0</v>
      </c>
      <c r="AF111" s="6">
        <f>VLOOKUP($A111,'Roll Forward Calculation'!$B:$BS,AF$1,FALSE)</f>
        <v>0</v>
      </c>
      <c r="AH111" s="6">
        <f>VLOOKUP($A111,'Roll Forward Calculation'!$B:$BS,AH$1,FALSE)</f>
        <v>-474.9399999999996</v>
      </c>
      <c r="AJ111" s="6">
        <f t="shared" si="3"/>
        <v>-981.02999999999065</v>
      </c>
    </row>
    <row r="112" spans="1:39" s="8" customFormat="1" ht="10.8" thickBot="1" x14ac:dyDescent="0.25">
      <c r="A112" s="31" t="s">
        <v>117</v>
      </c>
      <c r="B112" s="6">
        <f>VLOOKUP($A112,'Roll Forward Calculation'!$B:$BS,B$1,FALSE)</f>
        <v>0</v>
      </c>
      <c r="C112" s="6"/>
      <c r="D112" s="6">
        <f>VLOOKUP($A112,'Roll Forward Calculation'!$B:$BS,D$1,FALSE)</f>
        <v>940.84000000000015</v>
      </c>
      <c r="E112" s="6"/>
      <c r="F112" s="6">
        <f>VLOOKUP($A112,'Roll Forward Calculation'!$B:$BS,F$1,FALSE)</f>
        <v>0</v>
      </c>
      <c r="G112" s="6"/>
      <c r="H112" s="6">
        <f>VLOOKUP($A112,'Roll Forward Calculation'!$B:$BS,H$1,FALSE)</f>
        <v>0</v>
      </c>
      <c r="I112" s="6"/>
      <c r="J112" s="6">
        <f>VLOOKUP($A112,'Roll Forward Calculation'!$B:$BS,J$1,FALSE)</f>
        <v>0</v>
      </c>
      <c r="K112" s="6"/>
      <c r="L112" s="6">
        <f>VLOOKUP($A112,'Roll Forward Calculation'!$B:$BS,L$1,FALSE)</f>
        <v>71.320000000001528</v>
      </c>
      <c r="M112" s="6"/>
      <c r="N112" s="6">
        <f>VLOOKUP($A112,'Roll Forward Calculation'!$B:$BS,N$1,FALSE)</f>
        <v>-521.62000000000262</v>
      </c>
      <c r="O112" s="6"/>
      <c r="P112" s="6">
        <f>VLOOKUP($A112,'Roll Forward Calculation'!$B:$BS,P$1,FALSE)</f>
        <v>0</v>
      </c>
      <c r="Q112" s="6"/>
      <c r="R112" s="6">
        <f>VLOOKUP($A112,'Roll Forward Calculation'!$B:$BS,R$1,FALSE)</f>
        <v>0</v>
      </c>
      <c r="S112" s="6"/>
      <c r="T112" s="6">
        <f>VLOOKUP($A112,'Roll Forward Calculation'!$B:$BS,T$1,FALSE)</f>
        <v>11011.400000000001</v>
      </c>
      <c r="U112" s="6"/>
      <c r="V112" s="6">
        <f>VLOOKUP($A112,'Roll Forward Calculation'!$B:$BS,V$1,FALSE)</f>
        <v>89396.129999999976</v>
      </c>
      <c r="W112" s="6"/>
      <c r="X112" s="6">
        <f>VLOOKUP($A112,'Roll Forward Calculation'!$B:$BS,X$1,FALSE)</f>
        <v>0</v>
      </c>
      <c r="Y112" s="6"/>
      <c r="Z112" s="6">
        <f>VLOOKUP($A112,'Roll Forward Calculation'!$B:$BS,Z$1,FALSE)</f>
        <v>2317.8500000000058</v>
      </c>
      <c r="AA112" s="6"/>
      <c r="AB112" s="6">
        <f>VLOOKUP($A112,'Roll Forward Calculation'!$B:$BS,AB$1,FALSE)</f>
        <v>1887.9899999999998</v>
      </c>
      <c r="AC112" s="6"/>
      <c r="AD112" s="6">
        <f>VLOOKUP($A112,'Roll Forward Calculation'!$B:$BS,AD$1,FALSE)</f>
        <v>0</v>
      </c>
      <c r="AE112" s="3"/>
      <c r="AF112" s="6">
        <f>VLOOKUP($A112,'Roll Forward Calculation'!$B:$BS,AF$1,FALSE)</f>
        <v>0</v>
      </c>
      <c r="AG112" s="3"/>
      <c r="AH112" s="6">
        <f>VLOOKUP($A112,'Roll Forward Calculation'!$B:$BS,AH$1,FALSE)</f>
        <v>-987.17000000000189</v>
      </c>
      <c r="AI112" s="3"/>
      <c r="AJ112" s="6">
        <f t="shared" si="3"/>
        <v>104116.73999999999</v>
      </c>
      <c r="AK112" s="7"/>
      <c r="AL112" s="7"/>
      <c r="AM112" s="7"/>
    </row>
    <row r="113" spans="1:39" ht="13.2" x14ac:dyDescent="0.25">
      <c r="A113" s="31" t="s">
        <v>203</v>
      </c>
      <c r="B113" s="6">
        <f>VLOOKUP($A113,'Roll Forward Calculation'!$B:$BS,B$1,FALSE)</f>
        <v>0</v>
      </c>
      <c r="C113" s="6"/>
      <c r="D113" s="6">
        <f>VLOOKUP($A113,'Roll Forward Calculation'!$B:$BS,D$1,FALSE)</f>
        <v>55.890000000000015</v>
      </c>
      <c r="E113" s="6"/>
      <c r="F113" s="6">
        <f>VLOOKUP($A113,'Roll Forward Calculation'!$B:$BS,F$1,FALSE)</f>
        <v>0</v>
      </c>
      <c r="G113" s="6"/>
      <c r="H113" s="6">
        <f>VLOOKUP($A113,'Roll Forward Calculation'!$B:$BS,H$1,FALSE)</f>
        <v>0</v>
      </c>
      <c r="I113" s="6"/>
      <c r="J113" s="6">
        <f>VLOOKUP($A113,'Roll Forward Calculation'!$B:$BS,J$1,FALSE)</f>
        <v>0</v>
      </c>
      <c r="K113" s="6"/>
      <c r="L113" s="6">
        <f>VLOOKUP($A113,'Roll Forward Calculation'!$B:$BS,L$1,FALSE)</f>
        <v>0</v>
      </c>
      <c r="M113" s="6"/>
      <c r="N113" s="6">
        <f>VLOOKUP($A113,'Roll Forward Calculation'!$B:$BS,N$1,FALSE)</f>
        <v>-112.72000000000003</v>
      </c>
      <c r="O113" s="6"/>
      <c r="P113" s="6">
        <f>VLOOKUP($A113,'Roll Forward Calculation'!$B:$BS,P$1,FALSE)</f>
        <v>0</v>
      </c>
      <c r="Q113" s="6"/>
      <c r="R113" s="6">
        <f>VLOOKUP($A113,'Roll Forward Calculation'!$B:$BS,R$1,FALSE)</f>
        <v>0</v>
      </c>
      <c r="S113" s="6"/>
      <c r="T113" s="6">
        <f>VLOOKUP($A113,'Roll Forward Calculation'!$B:$BS,T$1,FALSE)</f>
        <v>74.639999999999986</v>
      </c>
      <c r="U113" s="6"/>
      <c r="V113" s="6">
        <f>VLOOKUP($A113,'Roll Forward Calculation'!$B:$BS,V$1,FALSE)</f>
        <v>-408.6899999999996</v>
      </c>
      <c r="W113" s="6"/>
      <c r="X113" s="6">
        <f>VLOOKUP($A113,'Roll Forward Calculation'!$B:$BS,X$1,FALSE)</f>
        <v>0</v>
      </c>
      <c r="Y113" s="6"/>
      <c r="Z113" s="6">
        <f>VLOOKUP($A113,'Roll Forward Calculation'!$B:$BS,Z$1,FALSE)</f>
        <v>100.58999999999992</v>
      </c>
      <c r="AA113" s="6"/>
      <c r="AB113" s="6">
        <f>VLOOKUP($A113,'Roll Forward Calculation'!$B:$BS,AB$1,FALSE)</f>
        <v>1472.2600000000002</v>
      </c>
      <c r="AC113" s="6"/>
      <c r="AD113" s="6">
        <f>VLOOKUP($A113,'Roll Forward Calculation'!$B:$BS,AD$1,FALSE)</f>
        <v>0</v>
      </c>
      <c r="AF113" s="6">
        <f>VLOOKUP($A113,'Roll Forward Calculation'!$B:$BS,AF$1,FALSE)</f>
        <v>0</v>
      </c>
      <c r="AH113" s="6">
        <f>VLOOKUP($A113,'Roll Forward Calculation'!$B:$BS,AH$1,FALSE)</f>
        <v>7.9399999999999977</v>
      </c>
      <c r="AJ113" s="6">
        <f t="shared" si="3"/>
        <v>1189.9100000000005</v>
      </c>
      <c r="AK113"/>
      <c r="AL113" s="7"/>
      <c r="AM113" s="7"/>
    </row>
    <row r="114" spans="1:39" x14ac:dyDescent="0.2">
      <c r="A114" s="31" t="s">
        <v>118</v>
      </c>
      <c r="B114" s="6">
        <f>VLOOKUP($A114,'Roll Forward Calculation'!$B:$BS,B$1,FALSE)</f>
        <v>0</v>
      </c>
      <c r="C114" s="6"/>
      <c r="D114" s="6">
        <f>VLOOKUP($A114,'Roll Forward Calculation'!$B:$BS,D$1,FALSE)</f>
        <v>388.49</v>
      </c>
      <c r="E114" s="6"/>
      <c r="F114" s="6">
        <f>VLOOKUP($A114,'Roll Forward Calculation'!$B:$BS,F$1,FALSE)</f>
        <v>0</v>
      </c>
      <c r="G114" s="6"/>
      <c r="H114" s="6">
        <f>VLOOKUP($A114,'Roll Forward Calculation'!$B:$BS,H$1,FALSE)</f>
        <v>0</v>
      </c>
      <c r="I114" s="6"/>
      <c r="J114" s="6">
        <f>VLOOKUP($A114,'Roll Forward Calculation'!$B:$BS,J$1,FALSE)</f>
        <v>0</v>
      </c>
      <c r="K114" s="6"/>
      <c r="L114" s="6">
        <f>VLOOKUP($A114,'Roll Forward Calculation'!$B:$BS,L$1,FALSE)</f>
        <v>4469.12</v>
      </c>
      <c r="M114" s="6"/>
      <c r="N114" s="6">
        <f>VLOOKUP($A114,'Roll Forward Calculation'!$B:$BS,N$1,FALSE)</f>
        <v>-1411.6599999999999</v>
      </c>
      <c r="O114" s="6"/>
      <c r="P114" s="6">
        <f>VLOOKUP($A114,'Roll Forward Calculation'!$B:$BS,P$1,FALSE)</f>
        <v>0</v>
      </c>
      <c r="Q114" s="6"/>
      <c r="R114" s="6">
        <f>VLOOKUP($A114,'Roll Forward Calculation'!$B:$BS,R$1,FALSE)</f>
        <v>0</v>
      </c>
      <c r="S114" s="6"/>
      <c r="T114" s="6">
        <f>VLOOKUP($A114,'Roll Forward Calculation'!$B:$BS,T$1,FALSE)</f>
        <v>1636.83</v>
      </c>
      <c r="U114" s="6"/>
      <c r="V114" s="6">
        <f>VLOOKUP($A114,'Roll Forward Calculation'!$B:$BS,V$1,FALSE)</f>
        <v>-817.34000000000015</v>
      </c>
      <c r="W114" s="6"/>
      <c r="X114" s="6">
        <f>VLOOKUP($A114,'Roll Forward Calculation'!$B:$BS,X$1,FALSE)</f>
        <v>0</v>
      </c>
      <c r="Y114" s="6"/>
      <c r="Z114" s="6">
        <f>VLOOKUP($A114,'Roll Forward Calculation'!$B:$BS,Z$1,FALSE)</f>
        <v>1050.5300000000007</v>
      </c>
      <c r="AA114" s="6"/>
      <c r="AB114" s="6">
        <f>VLOOKUP($A114,'Roll Forward Calculation'!$B:$BS,AB$1,FALSE)</f>
        <v>-422.22999999999956</v>
      </c>
      <c r="AC114" s="6"/>
      <c r="AD114" s="6">
        <f>VLOOKUP($A114,'Roll Forward Calculation'!$B:$BS,AD$1,FALSE)</f>
        <v>0</v>
      </c>
      <c r="AF114" s="6">
        <f>VLOOKUP($A114,'Roll Forward Calculation'!$B:$BS,AF$1,FALSE)</f>
        <v>0</v>
      </c>
      <c r="AH114" s="6">
        <f>VLOOKUP($A114,'Roll Forward Calculation'!$B:$BS,AH$1,FALSE)</f>
        <v>43.170000000000073</v>
      </c>
      <c r="AJ114" s="6">
        <f t="shared" si="3"/>
        <v>4936.9100000000008</v>
      </c>
    </row>
    <row r="115" spans="1:39" x14ac:dyDescent="0.2">
      <c r="A115" s="31" t="s">
        <v>235</v>
      </c>
      <c r="B115" s="6">
        <f>VLOOKUP($A115,'Roll Forward Calculation'!$B:$BS,B$1,FALSE)</f>
        <v>10486.72</v>
      </c>
      <c r="C115" s="6"/>
      <c r="D115" s="6">
        <f>VLOOKUP($A115,'Roll Forward Calculation'!$B:$BS,D$1,FALSE)</f>
        <v>69.819999999999993</v>
      </c>
      <c r="E115" s="6"/>
      <c r="F115" s="6">
        <f>VLOOKUP($A115,'Roll Forward Calculation'!$B:$BS,F$1,FALSE)</f>
        <v>0</v>
      </c>
      <c r="G115" s="6"/>
      <c r="H115" s="6">
        <f>VLOOKUP($A115,'Roll Forward Calculation'!$B:$BS,H$1,FALSE)</f>
        <v>0</v>
      </c>
      <c r="I115" s="6"/>
      <c r="J115" s="6">
        <f>VLOOKUP($A115,'Roll Forward Calculation'!$B:$BS,J$1,FALSE)</f>
        <v>0</v>
      </c>
      <c r="K115" s="6"/>
      <c r="L115" s="6">
        <f>VLOOKUP($A115,'Roll Forward Calculation'!$B:$BS,L$1,FALSE)</f>
        <v>0</v>
      </c>
      <c r="M115" s="6"/>
      <c r="N115" s="6">
        <f>VLOOKUP($A115,'Roll Forward Calculation'!$B:$BS,N$1,FALSE)</f>
        <v>691.91000000000008</v>
      </c>
      <c r="O115" s="6"/>
      <c r="P115" s="6">
        <f>VLOOKUP($A115,'Roll Forward Calculation'!$B:$BS,P$1,FALSE)</f>
        <v>0</v>
      </c>
      <c r="Q115" s="6"/>
      <c r="R115" s="6">
        <f>VLOOKUP($A115,'Roll Forward Calculation'!$B:$BS,R$1,FALSE)</f>
        <v>0</v>
      </c>
      <c r="S115" s="6"/>
      <c r="T115" s="6">
        <f>VLOOKUP($A115,'Roll Forward Calculation'!$B:$BS,T$1,FALSE)</f>
        <v>1869</v>
      </c>
      <c r="U115" s="6"/>
      <c r="V115" s="6">
        <f>VLOOKUP($A115,'Roll Forward Calculation'!$B:$BS,V$1,FALSE)</f>
        <v>61062.42</v>
      </c>
      <c r="W115" s="6"/>
      <c r="X115" s="6">
        <f>VLOOKUP($A115,'Roll Forward Calculation'!$B:$BS,X$1,FALSE)</f>
        <v>0</v>
      </c>
      <c r="Y115" s="6"/>
      <c r="Z115" s="6">
        <f>VLOOKUP($A115,'Roll Forward Calculation'!$B:$BS,Z$1,FALSE)</f>
        <v>632.56999999999994</v>
      </c>
      <c r="AA115" s="6"/>
      <c r="AB115" s="6">
        <f>VLOOKUP($A115,'Roll Forward Calculation'!$B:$BS,AB$1,FALSE)</f>
        <v>1570.0199999999995</v>
      </c>
      <c r="AC115" s="6"/>
      <c r="AD115" s="6">
        <f>VLOOKUP($A115,'Roll Forward Calculation'!$B:$BS,AD$1,FALSE)</f>
        <v>8122.09</v>
      </c>
      <c r="AF115" s="6">
        <f>VLOOKUP($A115,'Roll Forward Calculation'!$B:$BS,AF$1,FALSE)</f>
        <v>0</v>
      </c>
      <c r="AH115" s="6">
        <f>VLOOKUP($A115,'Roll Forward Calculation'!$B:$BS,AH$1,FALSE)</f>
        <v>197.32000000000005</v>
      </c>
      <c r="AJ115" s="6">
        <f t="shared" si="3"/>
        <v>84701.87000000001</v>
      </c>
    </row>
    <row r="116" spans="1:39" x14ac:dyDescent="0.2">
      <c r="A116" s="31" t="s">
        <v>119</v>
      </c>
      <c r="B116" s="6">
        <f>VLOOKUP($A116,'Roll Forward Calculation'!$B:$BS,B$1,FALSE)</f>
        <v>0</v>
      </c>
      <c r="C116" s="6"/>
      <c r="D116" s="6">
        <f>VLOOKUP($A116,'Roll Forward Calculation'!$B:$BS,D$1,FALSE)</f>
        <v>4804.2899999999991</v>
      </c>
      <c r="E116" s="6"/>
      <c r="F116" s="6">
        <f>VLOOKUP($A116,'Roll Forward Calculation'!$B:$BS,F$1,FALSE)</f>
        <v>0</v>
      </c>
      <c r="G116" s="6"/>
      <c r="H116" s="6">
        <f>VLOOKUP($A116,'Roll Forward Calculation'!$B:$BS,H$1,FALSE)</f>
        <v>0</v>
      </c>
      <c r="I116" s="6"/>
      <c r="J116" s="6">
        <f>VLOOKUP($A116,'Roll Forward Calculation'!$B:$BS,J$1,FALSE)</f>
        <v>0</v>
      </c>
      <c r="K116" s="6"/>
      <c r="L116" s="6">
        <f>VLOOKUP($A116,'Roll Forward Calculation'!$B:$BS,L$1,FALSE)</f>
        <v>24045.25</v>
      </c>
      <c r="M116" s="6"/>
      <c r="N116" s="6">
        <f>VLOOKUP($A116,'Roll Forward Calculation'!$B:$BS,N$1,FALSE)</f>
        <v>-12120.260000000009</v>
      </c>
      <c r="O116" s="6"/>
      <c r="P116" s="6">
        <f>VLOOKUP($A116,'Roll Forward Calculation'!$B:$BS,P$1,FALSE)</f>
        <v>0</v>
      </c>
      <c r="Q116" s="6"/>
      <c r="R116" s="6">
        <f>VLOOKUP($A116,'Roll Forward Calculation'!$B:$BS,R$1,FALSE)</f>
        <v>290.75</v>
      </c>
      <c r="S116" s="6"/>
      <c r="T116" s="6">
        <f>VLOOKUP($A116,'Roll Forward Calculation'!$B:$BS,T$1,FALSE)</f>
        <v>94183.060000000027</v>
      </c>
      <c r="U116" s="6"/>
      <c r="V116" s="6">
        <f>VLOOKUP($A116,'Roll Forward Calculation'!$B:$BS,V$1,FALSE)</f>
        <v>0</v>
      </c>
      <c r="W116" s="6"/>
      <c r="X116" s="6">
        <f>VLOOKUP($A116,'Roll Forward Calculation'!$B:$BS,X$1,FALSE)</f>
        <v>0</v>
      </c>
      <c r="Y116" s="6"/>
      <c r="Z116" s="6">
        <f>VLOOKUP($A116,'Roll Forward Calculation'!$B:$BS,Z$1,FALSE)</f>
        <v>26740.339999999997</v>
      </c>
      <c r="AA116" s="6"/>
      <c r="AB116" s="6">
        <f>VLOOKUP($A116,'Roll Forward Calculation'!$B:$BS,AB$1,FALSE)</f>
        <v>-25422.870000000003</v>
      </c>
      <c r="AC116" s="6"/>
      <c r="AD116" s="6">
        <f>VLOOKUP($A116,'Roll Forward Calculation'!$B:$BS,AD$1,FALSE)</f>
        <v>0</v>
      </c>
      <c r="AF116" s="6">
        <f>VLOOKUP($A116,'Roll Forward Calculation'!$B:$BS,AF$1,FALSE)</f>
        <v>160088.12</v>
      </c>
      <c r="AH116" s="6">
        <f>VLOOKUP($A116,'Roll Forward Calculation'!$B:$BS,AH$1,FALSE)</f>
        <v>9880.25</v>
      </c>
      <c r="AJ116" s="6">
        <f t="shared" si="3"/>
        <v>282488.93000000005</v>
      </c>
    </row>
    <row r="117" spans="1:39" x14ac:dyDescent="0.2">
      <c r="A117" s="31" t="s">
        <v>120</v>
      </c>
      <c r="B117" s="6">
        <f>VLOOKUP($A117,'Roll Forward Calculation'!$B:$BS,B$1,FALSE)</f>
        <v>1968.3999999999996</v>
      </c>
      <c r="C117" s="6"/>
      <c r="D117" s="6">
        <f>VLOOKUP($A117,'Roll Forward Calculation'!$B:$BS,D$1,FALSE)</f>
        <v>53.060000000000031</v>
      </c>
      <c r="E117" s="6"/>
      <c r="F117" s="6">
        <f>VLOOKUP($A117,'Roll Forward Calculation'!$B:$BS,F$1,FALSE)</f>
        <v>0</v>
      </c>
      <c r="G117" s="6"/>
      <c r="H117" s="6">
        <f>VLOOKUP($A117,'Roll Forward Calculation'!$B:$BS,H$1,FALSE)</f>
        <v>0</v>
      </c>
      <c r="I117" s="6"/>
      <c r="J117" s="6">
        <f>VLOOKUP($A117,'Roll Forward Calculation'!$B:$BS,J$1,FALSE)</f>
        <v>0</v>
      </c>
      <c r="K117" s="6"/>
      <c r="L117" s="6">
        <f>VLOOKUP($A117,'Roll Forward Calculation'!$B:$BS,L$1,FALSE)</f>
        <v>35.649999999999636</v>
      </c>
      <c r="M117" s="6"/>
      <c r="N117" s="6">
        <f>VLOOKUP($A117,'Roll Forward Calculation'!$B:$BS,N$1,FALSE)</f>
        <v>-379.9699999999998</v>
      </c>
      <c r="O117" s="6"/>
      <c r="P117" s="6">
        <f>VLOOKUP($A117,'Roll Forward Calculation'!$B:$BS,P$1,FALSE)</f>
        <v>0</v>
      </c>
      <c r="Q117" s="6"/>
      <c r="R117" s="6">
        <f>VLOOKUP($A117,'Roll Forward Calculation'!$B:$BS,R$1,FALSE)</f>
        <v>4.1999999999999993</v>
      </c>
      <c r="S117" s="6"/>
      <c r="T117" s="6">
        <f>VLOOKUP($A117,'Roll Forward Calculation'!$B:$BS,T$1,FALSE)</f>
        <v>248.01999999999998</v>
      </c>
      <c r="U117" s="6"/>
      <c r="V117" s="6">
        <f>VLOOKUP($A117,'Roll Forward Calculation'!$B:$BS,V$1,FALSE)</f>
        <v>37653.85</v>
      </c>
      <c r="W117" s="6"/>
      <c r="X117" s="6">
        <f>VLOOKUP($A117,'Roll Forward Calculation'!$B:$BS,X$1,FALSE)</f>
        <v>0</v>
      </c>
      <c r="Y117" s="6"/>
      <c r="Z117" s="6">
        <f>VLOOKUP($A117,'Roll Forward Calculation'!$B:$BS,Z$1,FALSE)</f>
        <v>892.58999999999992</v>
      </c>
      <c r="AA117" s="6"/>
      <c r="AB117" s="6">
        <f>VLOOKUP($A117,'Roll Forward Calculation'!$B:$BS,AB$1,FALSE)</f>
        <v>-1689.75</v>
      </c>
      <c r="AC117" s="6"/>
      <c r="AD117" s="6">
        <f>VLOOKUP($A117,'Roll Forward Calculation'!$B:$BS,AD$1,FALSE)</f>
        <v>1131.0499999999993</v>
      </c>
      <c r="AF117" s="6">
        <f>VLOOKUP($A117,'Roll Forward Calculation'!$B:$BS,AF$1,FALSE)</f>
        <v>3.03</v>
      </c>
      <c r="AH117" s="6">
        <f>VLOOKUP($A117,'Roll Forward Calculation'!$B:$BS,AH$1,FALSE)</f>
        <v>-41.450000000000045</v>
      </c>
      <c r="AJ117" s="6">
        <f t="shared" si="3"/>
        <v>39878.679999999993</v>
      </c>
    </row>
    <row r="118" spans="1:39" x14ac:dyDescent="0.2">
      <c r="A118" s="31" t="s">
        <v>121</v>
      </c>
      <c r="B118" s="6">
        <f>VLOOKUP($A118,'Roll Forward Calculation'!$B:$BS,B$1,FALSE)</f>
        <v>0</v>
      </c>
      <c r="C118" s="6"/>
      <c r="D118" s="6">
        <f>VLOOKUP($A118,'Roll Forward Calculation'!$B:$BS,D$1,FALSE)</f>
        <v>25348.959999999999</v>
      </c>
      <c r="E118" s="6"/>
      <c r="F118" s="6">
        <f>VLOOKUP($A118,'Roll Forward Calculation'!$B:$BS,F$1,FALSE)</f>
        <v>0</v>
      </c>
      <c r="G118" s="6"/>
      <c r="H118" s="6">
        <f>VLOOKUP($A118,'Roll Forward Calculation'!$B:$BS,H$1,FALSE)</f>
        <v>0</v>
      </c>
      <c r="I118" s="6"/>
      <c r="J118" s="6">
        <f>VLOOKUP($A118,'Roll Forward Calculation'!$B:$BS,J$1,FALSE)</f>
        <v>0</v>
      </c>
      <c r="K118" s="6"/>
      <c r="L118" s="6">
        <f>VLOOKUP($A118,'Roll Forward Calculation'!$B:$BS,L$1,FALSE)</f>
        <v>0</v>
      </c>
      <c r="M118" s="6"/>
      <c r="N118" s="6">
        <f>VLOOKUP($A118,'Roll Forward Calculation'!$B:$BS,N$1,FALSE)</f>
        <v>7665.4</v>
      </c>
      <c r="O118" s="6"/>
      <c r="P118" s="6">
        <f>VLOOKUP($A118,'Roll Forward Calculation'!$B:$BS,P$1,FALSE)</f>
        <v>0</v>
      </c>
      <c r="Q118" s="6"/>
      <c r="R118" s="6">
        <f>VLOOKUP($A118,'Roll Forward Calculation'!$B:$BS,R$1,FALSE)</f>
        <v>5.6899999999999977</v>
      </c>
      <c r="S118" s="6"/>
      <c r="T118" s="6">
        <f>VLOOKUP($A118,'Roll Forward Calculation'!$B:$BS,T$1,FALSE)</f>
        <v>13426.84</v>
      </c>
      <c r="U118" s="6"/>
      <c r="V118" s="6">
        <f>VLOOKUP($A118,'Roll Forward Calculation'!$B:$BS,V$1,FALSE)</f>
        <v>-408.6899999999996</v>
      </c>
      <c r="W118" s="6"/>
      <c r="X118" s="6">
        <f>VLOOKUP($A118,'Roll Forward Calculation'!$B:$BS,X$1,FALSE)</f>
        <v>0</v>
      </c>
      <c r="Y118" s="6"/>
      <c r="Z118" s="6">
        <f>VLOOKUP($A118,'Roll Forward Calculation'!$B:$BS,Z$1,FALSE)</f>
        <v>1298.5100000000002</v>
      </c>
      <c r="AA118" s="6"/>
      <c r="AB118" s="6">
        <f>VLOOKUP($A118,'Roll Forward Calculation'!$B:$BS,AB$1,FALSE)</f>
        <v>2846.35</v>
      </c>
      <c r="AC118" s="6"/>
      <c r="AD118" s="6">
        <f>VLOOKUP($A118,'Roll Forward Calculation'!$B:$BS,AD$1,FALSE)</f>
        <v>0</v>
      </c>
      <c r="AF118" s="6">
        <f>VLOOKUP($A118,'Roll Forward Calculation'!$B:$BS,AF$1,FALSE)</f>
        <v>1046.31</v>
      </c>
      <c r="AH118" s="6">
        <f>VLOOKUP($A118,'Roll Forward Calculation'!$B:$BS,AH$1,FALSE)</f>
        <v>749.91</v>
      </c>
      <c r="AJ118" s="6">
        <f t="shared" si="3"/>
        <v>51979.28</v>
      </c>
    </row>
    <row r="119" spans="1:39" x14ac:dyDescent="0.2">
      <c r="A119" s="31" t="s">
        <v>122</v>
      </c>
      <c r="B119" s="6">
        <f>VLOOKUP($A119,'Roll Forward Calculation'!$B:$BS,B$1,FALSE)</f>
        <v>0</v>
      </c>
      <c r="C119" s="6"/>
      <c r="D119" s="6">
        <f>VLOOKUP($A119,'Roll Forward Calculation'!$B:$BS,D$1,FALSE)</f>
        <v>69.990000000000009</v>
      </c>
      <c r="E119" s="6"/>
      <c r="F119" s="6">
        <f>VLOOKUP($A119,'Roll Forward Calculation'!$B:$BS,F$1,FALSE)</f>
        <v>0</v>
      </c>
      <c r="G119" s="6"/>
      <c r="H119" s="6">
        <f>VLOOKUP($A119,'Roll Forward Calculation'!$B:$BS,H$1,FALSE)</f>
        <v>0</v>
      </c>
      <c r="I119" s="6"/>
      <c r="J119" s="6">
        <f>VLOOKUP($A119,'Roll Forward Calculation'!$B:$BS,J$1,FALSE)</f>
        <v>0</v>
      </c>
      <c r="K119" s="6"/>
      <c r="L119" s="6">
        <f>VLOOKUP($A119,'Roll Forward Calculation'!$B:$BS,L$1,FALSE)</f>
        <v>-3541.8500000000022</v>
      </c>
      <c r="M119" s="6"/>
      <c r="N119" s="6">
        <f>VLOOKUP($A119,'Roll Forward Calculation'!$B:$BS,N$1,FALSE)</f>
        <v>0</v>
      </c>
      <c r="O119" s="6"/>
      <c r="P119" s="6">
        <f>VLOOKUP($A119,'Roll Forward Calculation'!$B:$BS,P$1,FALSE)</f>
        <v>0</v>
      </c>
      <c r="Q119" s="6"/>
      <c r="R119" s="6">
        <f>VLOOKUP($A119,'Roll Forward Calculation'!$B:$BS,R$1,FALSE)</f>
        <v>0</v>
      </c>
      <c r="S119" s="6"/>
      <c r="T119" s="6">
        <f>VLOOKUP($A119,'Roll Forward Calculation'!$B:$BS,T$1,FALSE)</f>
        <v>0</v>
      </c>
      <c r="U119" s="6"/>
      <c r="V119" s="6">
        <f>VLOOKUP($A119,'Roll Forward Calculation'!$B:$BS,V$1,FALSE)</f>
        <v>0</v>
      </c>
      <c r="W119" s="6"/>
      <c r="X119" s="6">
        <f>VLOOKUP($A119,'Roll Forward Calculation'!$B:$BS,X$1,FALSE)</f>
        <v>0</v>
      </c>
      <c r="Y119" s="6"/>
      <c r="Z119" s="6">
        <f>VLOOKUP($A119,'Roll Forward Calculation'!$B:$BS,Z$1,FALSE)</f>
        <v>0</v>
      </c>
      <c r="AA119" s="6"/>
      <c r="AB119" s="6">
        <f>VLOOKUP($A119,'Roll Forward Calculation'!$B:$BS,AB$1,FALSE)</f>
        <v>0</v>
      </c>
      <c r="AC119" s="6"/>
      <c r="AD119" s="6">
        <f>VLOOKUP($A119,'Roll Forward Calculation'!$B:$BS,AD$1,FALSE)</f>
        <v>0</v>
      </c>
      <c r="AF119" s="6">
        <f>VLOOKUP($A119,'Roll Forward Calculation'!$B:$BS,AF$1,FALSE)</f>
        <v>0</v>
      </c>
      <c r="AH119" s="6">
        <f>VLOOKUP($A119,'Roll Forward Calculation'!$B:$BS,AH$1,FALSE)</f>
        <v>0</v>
      </c>
      <c r="AJ119" s="6">
        <f t="shared" si="3"/>
        <v>-3471.8600000000024</v>
      </c>
    </row>
    <row r="120" spans="1:39" x14ac:dyDescent="0.2">
      <c r="A120" s="31" t="s">
        <v>124</v>
      </c>
      <c r="B120" s="6">
        <f>VLOOKUP($A120,'Roll Forward Calculation'!$B:$BS,B$1,FALSE)</f>
        <v>0</v>
      </c>
      <c r="C120" s="6"/>
      <c r="D120" s="6">
        <f>VLOOKUP($A120,'Roll Forward Calculation'!$B:$BS,D$1,FALSE)</f>
        <v>245.67000000000007</v>
      </c>
      <c r="E120" s="6"/>
      <c r="F120" s="6">
        <f>VLOOKUP($A120,'Roll Forward Calculation'!$B:$BS,F$1,FALSE)</f>
        <v>0</v>
      </c>
      <c r="G120" s="6"/>
      <c r="H120" s="6">
        <f>VLOOKUP($A120,'Roll Forward Calculation'!$B:$BS,H$1,FALSE)</f>
        <v>0</v>
      </c>
      <c r="I120" s="6"/>
      <c r="J120" s="6">
        <f>VLOOKUP($A120,'Roll Forward Calculation'!$B:$BS,J$1,FALSE)</f>
        <v>0</v>
      </c>
      <c r="K120" s="6"/>
      <c r="L120" s="6">
        <f>VLOOKUP($A120,'Roll Forward Calculation'!$B:$BS,L$1,FALSE)</f>
        <v>-15167.75</v>
      </c>
      <c r="M120" s="6"/>
      <c r="N120" s="6">
        <f>VLOOKUP($A120,'Roll Forward Calculation'!$B:$BS,N$1,FALSE)</f>
        <v>-5656.7800000000007</v>
      </c>
      <c r="O120" s="6"/>
      <c r="P120" s="6">
        <f>VLOOKUP($A120,'Roll Forward Calculation'!$B:$BS,P$1,FALSE)</f>
        <v>0</v>
      </c>
      <c r="Q120" s="6"/>
      <c r="R120" s="6">
        <f>VLOOKUP($A120,'Roll Forward Calculation'!$B:$BS,R$1,FALSE)</f>
        <v>40.889999999999986</v>
      </c>
      <c r="S120" s="6"/>
      <c r="T120" s="6">
        <f>VLOOKUP($A120,'Roll Forward Calculation'!$B:$BS,T$1,FALSE)</f>
        <v>1928.4900000000016</v>
      </c>
      <c r="U120" s="6"/>
      <c r="V120" s="6">
        <f>VLOOKUP($A120,'Roll Forward Calculation'!$B:$BS,V$1,FALSE)</f>
        <v>-9163.6500000000015</v>
      </c>
      <c r="W120" s="6"/>
      <c r="X120" s="6">
        <f>VLOOKUP($A120,'Roll Forward Calculation'!$B:$BS,X$1,FALSE)</f>
        <v>0</v>
      </c>
      <c r="Y120" s="6"/>
      <c r="Z120" s="6">
        <f>VLOOKUP($A120,'Roll Forward Calculation'!$B:$BS,Z$1,FALSE)</f>
        <v>11347.96</v>
      </c>
      <c r="AA120" s="6"/>
      <c r="AB120" s="6">
        <f>VLOOKUP($A120,'Roll Forward Calculation'!$B:$BS,AB$1,FALSE)</f>
        <v>281.98999999999978</v>
      </c>
      <c r="AC120" s="6"/>
      <c r="AD120" s="6">
        <f>VLOOKUP($A120,'Roll Forward Calculation'!$B:$BS,AD$1,FALSE)</f>
        <v>0</v>
      </c>
      <c r="AF120" s="6">
        <f>VLOOKUP($A120,'Roll Forward Calculation'!$B:$BS,AF$1,FALSE)</f>
        <v>346.08</v>
      </c>
      <c r="AH120" s="6">
        <f>VLOOKUP($A120,'Roll Forward Calculation'!$B:$BS,AH$1,FALSE)</f>
        <v>-438.96000000000004</v>
      </c>
      <c r="AJ120" s="6">
        <f t="shared" si="3"/>
        <v>-16236.060000000001</v>
      </c>
    </row>
    <row r="121" spans="1:39" x14ac:dyDescent="0.2">
      <c r="A121" s="31" t="s">
        <v>125</v>
      </c>
      <c r="B121" s="6">
        <f>VLOOKUP($A121,'Roll Forward Calculation'!$B:$BS,B$1,FALSE)</f>
        <v>0</v>
      </c>
      <c r="C121" s="6"/>
      <c r="D121" s="6">
        <f>VLOOKUP($A121,'Roll Forward Calculation'!$B:$BS,D$1,FALSE)</f>
        <v>771.42000000000007</v>
      </c>
      <c r="E121" s="6"/>
      <c r="F121" s="6">
        <f>VLOOKUP($A121,'Roll Forward Calculation'!$B:$BS,F$1,FALSE)</f>
        <v>0</v>
      </c>
      <c r="G121" s="6"/>
      <c r="H121" s="6">
        <f>VLOOKUP($A121,'Roll Forward Calculation'!$B:$BS,H$1,FALSE)</f>
        <v>0</v>
      </c>
      <c r="I121" s="6"/>
      <c r="J121" s="6">
        <f>VLOOKUP($A121,'Roll Forward Calculation'!$B:$BS,J$1,FALSE)</f>
        <v>0</v>
      </c>
      <c r="K121" s="6"/>
      <c r="L121" s="6">
        <f>VLOOKUP($A121,'Roll Forward Calculation'!$B:$BS,L$1,FALSE)</f>
        <v>-4821.6899999999987</v>
      </c>
      <c r="M121" s="6"/>
      <c r="N121" s="6">
        <f>VLOOKUP($A121,'Roll Forward Calculation'!$B:$BS,N$1,FALSE)</f>
        <v>-5150.2499999999982</v>
      </c>
      <c r="O121" s="6"/>
      <c r="P121" s="6">
        <f>VLOOKUP($A121,'Roll Forward Calculation'!$B:$BS,P$1,FALSE)</f>
        <v>0</v>
      </c>
      <c r="Q121" s="6"/>
      <c r="R121" s="6">
        <f>VLOOKUP($A121,'Roll Forward Calculation'!$B:$BS,R$1,FALSE)</f>
        <v>0</v>
      </c>
      <c r="S121" s="6"/>
      <c r="T121" s="6">
        <f>VLOOKUP($A121,'Roll Forward Calculation'!$B:$BS,T$1,FALSE)</f>
        <v>141.17999999999938</v>
      </c>
      <c r="U121" s="6"/>
      <c r="V121" s="6">
        <f>VLOOKUP($A121,'Roll Forward Calculation'!$B:$BS,V$1,FALSE)</f>
        <v>-408.6899999999996</v>
      </c>
      <c r="W121" s="6"/>
      <c r="X121" s="6">
        <f>VLOOKUP($A121,'Roll Forward Calculation'!$B:$BS,X$1,FALSE)</f>
        <v>0</v>
      </c>
      <c r="Y121" s="6"/>
      <c r="Z121" s="6">
        <f>VLOOKUP($A121,'Roll Forward Calculation'!$B:$BS,Z$1,FALSE)</f>
        <v>177.34999999999945</v>
      </c>
      <c r="AA121" s="6"/>
      <c r="AB121" s="6">
        <f>VLOOKUP($A121,'Roll Forward Calculation'!$B:$BS,AB$1,FALSE)</f>
        <v>4812.5499999999993</v>
      </c>
      <c r="AC121" s="6"/>
      <c r="AD121" s="6">
        <f>VLOOKUP($A121,'Roll Forward Calculation'!$B:$BS,AD$1,FALSE)</f>
        <v>0</v>
      </c>
      <c r="AF121" s="6">
        <f>VLOOKUP($A121,'Roll Forward Calculation'!$B:$BS,AF$1,FALSE)</f>
        <v>792.77</v>
      </c>
      <c r="AH121" s="6">
        <f>VLOOKUP($A121,'Roll Forward Calculation'!$B:$BS,AH$1,FALSE)</f>
        <v>-231.81999999999994</v>
      </c>
      <c r="AJ121" s="6">
        <f t="shared" si="3"/>
        <v>-3917.1799999999976</v>
      </c>
    </row>
    <row r="122" spans="1:39" x14ac:dyDescent="0.2">
      <c r="A122" s="31" t="s">
        <v>126</v>
      </c>
      <c r="B122" s="6">
        <f>VLOOKUP($A122,'Roll Forward Calculation'!$B:$BS,B$1,FALSE)</f>
        <v>0</v>
      </c>
      <c r="C122" s="6"/>
      <c r="D122" s="6">
        <f>VLOOKUP($A122,'Roll Forward Calculation'!$B:$BS,D$1,FALSE)</f>
        <v>504.63000000000011</v>
      </c>
      <c r="E122" s="6"/>
      <c r="F122" s="6">
        <f>VLOOKUP($A122,'Roll Forward Calculation'!$B:$BS,F$1,FALSE)</f>
        <v>0</v>
      </c>
      <c r="G122" s="6"/>
      <c r="H122" s="6">
        <f>VLOOKUP($A122,'Roll Forward Calculation'!$B:$BS,H$1,FALSE)</f>
        <v>0</v>
      </c>
      <c r="I122" s="6"/>
      <c r="J122" s="6">
        <f>VLOOKUP($A122,'Roll Forward Calculation'!$B:$BS,J$1,FALSE)</f>
        <v>0</v>
      </c>
      <c r="K122" s="6"/>
      <c r="L122" s="6">
        <f>VLOOKUP($A122,'Roll Forward Calculation'!$B:$BS,L$1,FALSE)</f>
        <v>7891.73</v>
      </c>
      <c r="M122" s="6"/>
      <c r="N122" s="6">
        <f>VLOOKUP($A122,'Roll Forward Calculation'!$B:$BS,N$1,FALSE)</f>
        <v>-3376.9400000000005</v>
      </c>
      <c r="O122" s="6"/>
      <c r="P122" s="6">
        <f>VLOOKUP($A122,'Roll Forward Calculation'!$B:$BS,P$1,FALSE)</f>
        <v>0</v>
      </c>
      <c r="Q122" s="6"/>
      <c r="R122" s="6">
        <f>VLOOKUP($A122,'Roll Forward Calculation'!$B:$BS,R$1,FALSE)</f>
        <v>0</v>
      </c>
      <c r="S122" s="6"/>
      <c r="T122" s="6">
        <f>VLOOKUP($A122,'Roll Forward Calculation'!$B:$BS,T$1,FALSE)</f>
        <v>711.48000000000138</v>
      </c>
      <c r="U122" s="6"/>
      <c r="V122" s="6">
        <f>VLOOKUP($A122,'Roll Forward Calculation'!$B:$BS,V$1,FALSE)</f>
        <v>-408.6899999999996</v>
      </c>
      <c r="W122" s="6"/>
      <c r="X122" s="6">
        <f>VLOOKUP($A122,'Roll Forward Calculation'!$B:$BS,X$1,FALSE)</f>
        <v>0</v>
      </c>
      <c r="Y122" s="6"/>
      <c r="Z122" s="6">
        <f>VLOOKUP($A122,'Roll Forward Calculation'!$B:$BS,Z$1,FALSE)</f>
        <v>748</v>
      </c>
      <c r="AA122" s="6"/>
      <c r="AB122" s="6">
        <f>VLOOKUP($A122,'Roll Forward Calculation'!$B:$BS,AB$1,FALSE)</f>
        <v>6956.1000000000022</v>
      </c>
      <c r="AC122" s="6"/>
      <c r="AD122" s="6">
        <f>VLOOKUP($A122,'Roll Forward Calculation'!$B:$BS,AD$1,FALSE)</f>
        <v>0</v>
      </c>
      <c r="AF122" s="6">
        <f>VLOOKUP($A122,'Roll Forward Calculation'!$B:$BS,AF$1,FALSE)</f>
        <v>0</v>
      </c>
      <c r="AH122" s="6">
        <f>VLOOKUP($A122,'Roll Forward Calculation'!$B:$BS,AH$1,FALSE)</f>
        <v>-211.65999999999985</v>
      </c>
      <c r="AJ122" s="6">
        <f t="shared" si="3"/>
        <v>12814.650000000005</v>
      </c>
    </row>
    <row r="123" spans="1:39" x14ac:dyDescent="0.2">
      <c r="A123" s="31" t="s">
        <v>127</v>
      </c>
      <c r="B123" s="6">
        <f>VLOOKUP($A123,'Roll Forward Calculation'!$B:$BS,B$1,FALSE)</f>
        <v>0</v>
      </c>
      <c r="C123" s="6"/>
      <c r="D123" s="6">
        <f>VLOOKUP($A123,'Roll Forward Calculation'!$B:$BS,D$1,FALSE)</f>
        <v>0</v>
      </c>
      <c r="E123" s="6"/>
      <c r="F123" s="6">
        <f>VLOOKUP($A123,'Roll Forward Calculation'!$B:$BS,F$1,FALSE)</f>
        <v>0</v>
      </c>
      <c r="G123" s="6"/>
      <c r="H123" s="6">
        <f>VLOOKUP($A123,'Roll Forward Calculation'!$B:$BS,H$1,FALSE)</f>
        <v>0</v>
      </c>
      <c r="I123" s="6"/>
      <c r="J123" s="6">
        <f>VLOOKUP($A123,'Roll Forward Calculation'!$B:$BS,J$1,FALSE)</f>
        <v>0</v>
      </c>
      <c r="K123" s="6"/>
      <c r="L123" s="6">
        <f>VLOOKUP($A123,'Roll Forward Calculation'!$B:$BS,L$1,FALSE)</f>
        <v>0</v>
      </c>
      <c r="M123" s="6"/>
      <c r="N123" s="6">
        <f>VLOOKUP($A123,'Roll Forward Calculation'!$B:$BS,N$1,FALSE)</f>
        <v>0</v>
      </c>
      <c r="O123" s="6"/>
      <c r="P123" s="6">
        <f>VLOOKUP($A123,'Roll Forward Calculation'!$B:$BS,P$1,FALSE)</f>
        <v>0</v>
      </c>
      <c r="Q123" s="6"/>
      <c r="R123" s="6">
        <f>VLOOKUP($A123,'Roll Forward Calculation'!$B:$BS,R$1,FALSE)</f>
        <v>0</v>
      </c>
      <c r="S123" s="6"/>
      <c r="T123" s="6">
        <f>VLOOKUP($A123,'Roll Forward Calculation'!$B:$BS,T$1,FALSE)</f>
        <v>0</v>
      </c>
      <c r="U123" s="6"/>
      <c r="V123" s="6">
        <f>VLOOKUP($A123,'Roll Forward Calculation'!$B:$BS,V$1,FALSE)</f>
        <v>0</v>
      </c>
      <c r="W123" s="6"/>
      <c r="X123" s="6">
        <f>VLOOKUP($A123,'Roll Forward Calculation'!$B:$BS,X$1,FALSE)</f>
        <v>0</v>
      </c>
      <c r="Y123" s="6"/>
      <c r="Z123" s="6">
        <f>VLOOKUP($A123,'Roll Forward Calculation'!$B:$BS,Z$1,FALSE)</f>
        <v>0</v>
      </c>
      <c r="AA123" s="6"/>
      <c r="AB123" s="6">
        <f>VLOOKUP($A123,'Roll Forward Calculation'!$B:$BS,AB$1,FALSE)</f>
        <v>0</v>
      </c>
      <c r="AC123" s="6"/>
      <c r="AD123" s="6">
        <f>VLOOKUP($A123,'Roll Forward Calculation'!$B:$BS,AD$1,FALSE)</f>
        <v>-193578.12999999989</v>
      </c>
      <c r="AF123" s="6">
        <f>VLOOKUP($A123,'Roll Forward Calculation'!$B:$BS,AF$1,FALSE)</f>
        <v>0</v>
      </c>
      <c r="AH123" s="6">
        <f>VLOOKUP($A123,'Roll Forward Calculation'!$B:$BS,AH$1,FALSE)</f>
        <v>0</v>
      </c>
      <c r="AJ123" s="6">
        <f t="shared" si="3"/>
        <v>-193578.12999999989</v>
      </c>
    </row>
    <row r="124" spans="1:39" x14ac:dyDescent="0.2">
      <c r="A124" s="31" t="s">
        <v>229</v>
      </c>
      <c r="B124" s="6">
        <f>VLOOKUP($A124,'Roll Forward Calculation'!$B:$BS,B$1,FALSE)</f>
        <v>0</v>
      </c>
      <c r="C124" s="6"/>
      <c r="D124" s="6">
        <f>VLOOKUP($A124,'Roll Forward Calculation'!$B:$BS,D$1,FALSE)</f>
        <v>0</v>
      </c>
      <c r="E124" s="6"/>
      <c r="F124" s="6">
        <f>VLOOKUP($A124,'Roll Forward Calculation'!$B:$BS,F$1,FALSE)</f>
        <v>0</v>
      </c>
      <c r="G124" s="6"/>
      <c r="H124" s="6">
        <f>VLOOKUP($A124,'Roll Forward Calculation'!$B:$BS,H$1,FALSE)</f>
        <v>0</v>
      </c>
      <c r="I124" s="6"/>
      <c r="J124" s="6">
        <f>VLOOKUP($A124,'Roll Forward Calculation'!$B:$BS,J$1,FALSE)</f>
        <v>0</v>
      </c>
      <c r="K124" s="6"/>
      <c r="L124" s="6">
        <f>VLOOKUP($A124,'Roll Forward Calculation'!$B:$BS,L$1,FALSE)</f>
        <v>0</v>
      </c>
      <c r="M124" s="6"/>
      <c r="N124" s="6">
        <f>VLOOKUP($A124,'Roll Forward Calculation'!$B:$BS,N$1,FALSE)</f>
        <v>0</v>
      </c>
      <c r="O124" s="6"/>
      <c r="P124" s="6">
        <f>VLOOKUP($A124,'Roll Forward Calculation'!$B:$BS,P$1,FALSE)</f>
        <v>0</v>
      </c>
      <c r="Q124" s="6"/>
      <c r="R124" s="6">
        <f>VLOOKUP($A124,'Roll Forward Calculation'!$B:$BS,R$1,FALSE)</f>
        <v>0</v>
      </c>
      <c r="S124" s="6"/>
      <c r="T124" s="6">
        <f>VLOOKUP($A124,'Roll Forward Calculation'!$B:$BS,T$1,FALSE)</f>
        <v>0</v>
      </c>
      <c r="U124" s="6"/>
      <c r="V124" s="6">
        <f>VLOOKUP($A124,'Roll Forward Calculation'!$B:$BS,V$1,FALSE)</f>
        <v>-408.6899999999996</v>
      </c>
      <c r="W124" s="6"/>
      <c r="X124" s="6">
        <f>VLOOKUP($A124,'Roll Forward Calculation'!$B:$BS,X$1,FALSE)</f>
        <v>0</v>
      </c>
      <c r="Y124" s="6"/>
      <c r="Z124" s="6">
        <f>VLOOKUP($A124,'Roll Forward Calculation'!$B:$BS,Z$1,FALSE)</f>
        <v>0</v>
      </c>
      <c r="AA124" s="6"/>
      <c r="AB124" s="6">
        <f>VLOOKUP($A124,'Roll Forward Calculation'!$B:$BS,AB$1,FALSE)</f>
        <v>0</v>
      </c>
      <c r="AC124" s="6"/>
      <c r="AD124" s="6">
        <f>VLOOKUP($A124,'Roll Forward Calculation'!$B:$BS,AD$1,FALSE)</f>
        <v>0</v>
      </c>
      <c r="AF124" s="6">
        <f>VLOOKUP($A124,'Roll Forward Calculation'!$B:$BS,AF$1,FALSE)</f>
        <v>0</v>
      </c>
      <c r="AH124" s="6">
        <f>VLOOKUP($A124,'Roll Forward Calculation'!$B:$BS,AH$1,FALSE)</f>
        <v>0</v>
      </c>
      <c r="AJ124" s="6">
        <f t="shared" si="3"/>
        <v>-408.6899999999996</v>
      </c>
    </row>
    <row r="125" spans="1:39" x14ac:dyDescent="0.2">
      <c r="A125" s="31" t="s">
        <v>250</v>
      </c>
      <c r="B125" s="6">
        <f>VLOOKUP($A125,'Roll Forward Calculation'!$B:$BS,B$1,FALSE)</f>
        <v>0</v>
      </c>
      <c r="C125" s="6"/>
      <c r="D125" s="6">
        <f>VLOOKUP($A125,'Roll Forward Calculation'!$B:$BS,D$1,FALSE)</f>
        <v>180.18</v>
      </c>
      <c r="E125" s="6"/>
      <c r="F125" s="6">
        <f>VLOOKUP($A125,'Roll Forward Calculation'!$B:$BS,F$1,FALSE)</f>
        <v>0</v>
      </c>
      <c r="G125" s="6"/>
      <c r="H125" s="6">
        <f>VLOOKUP($A125,'Roll Forward Calculation'!$B:$BS,H$1,FALSE)</f>
        <v>0</v>
      </c>
      <c r="I125" s="6"/>
      <c r="J125" s="6">
        <f>VLOOKUP($A125,'Roll Forward Calculation'!$B:$BS,J$1,FALSE)</f>
        <v>0</v>
      </c>
      <c r="K125" s="6"/>
      <c r="L125" s="6">
        <f>VLOOKUP($A125,'Roll Forward Calculation'!$B:$BS,L$1,FALSE)</f>
        <v>6845.27</v>
      </c>
      <c r="M125" s="6"/>
      <c r="N125" s="6">
        <f>VLOOKUP($A125,'Roll Forward Calculation'!$B:$BS,N$1,FALSE)</f>
        <v>3104.65</v>
      </c>
      <c r="O125" s="6"/>
      <c r="P125" s="6">
        <f>VLOOKUP($A125,'Roll Forward Calculation'!$B:$BS,P$1,FALSE)</f>
        <v>0</v>
      </c>
      <c r="Q125" s="6"/>
      <c r="R125" s="6">
        <f>VLOOKUP($A125,'Roll Forward Calculation'!$B:$BS,R$1,FALSE)</f>
        <v>0</v>
      </c>
      <c r="S125" s="6"/>
      <c r="T125" s="6">
        <f>VLOOKUP($A125,'Roll Forward Calculation'!$B:$BS,T$1,FALSE)</f>
        <v>4905.29</v>
      </c>
      <c r="U125" s="6"/>
      <c r="V125" s="6">
        <f>VLOOKUP($A125,'Roll Forward Calculation'!$B:$BS,V$1,FALSE)</f>
        <v>6711.54</v>
      </c>
      <c r="W125" s="6"/>
      <c r="X125" s="6">
        <f>VLOOKUP($A125,'Roll Forward Calculation'!$B:$BS,X$1,FALSE)</f>
        <v>0</v>
      </c>
      <c r="Y125" s="6"/>
      <c r="Z125" s="6">
        <f>VLOOKUP($A125,'Roll Forward Calculation'!$B:$BS,Z$1,FALSE)</f>
        <v>3327.47</v>
      </c>
      <c r="AA125" s="6"/>
      <c r="AB125" s="6">
        <f>VLOOKUP($A125,'Roll Forward Calculation'!$B:$BS,AB$1,FALSE)</f>
        <v>-3283.35</v>
      </c>
      <c r="AC125" s="6"/>
      <c r="AD125" s="6">
        <f>VLOOKUP($A125,'Roll Forward Calculation'!$B:$BS,AD$1,FALSE)</f>
        <v>0</v>
      </c>
      <c r="AF125" s="6">
        <f>VLOOKUP($A125,'Roll Forward Calculation'!$B:$BS,AF$1,FALSE)</f>
        <v>0</v>
      </c>
      <c r="AH125" s="6">
        <f>VLOOKUP($A125,'Roll Forward Calculation'!$B:$BS,AH$1,FALSE)</f>
        <v>796.51</v>
      </c>
      <c r="AJ125" s="6">
        <f t="shared" ref="AJ125" si="4">SUM(B125:AH125)</f>
        <v>22587.56</v>
      </c>
    </row>
    <row r="126" spans="1:39" x14ac:dyDescent="0.2">
      <c r="A126" s="31" t="s">
        <v>128</v>
      </c>
      <c r="B126" s="6">
        <f>VLOOKUP($A126,'Roll Forward Calculation'!$B:$BS,B$1,FALSE)</f>
        <v>0</v>
      </c>
      <c r="C126" s="6"/>
      <c r="D126" s="6">
        <f>VLOOKUP($A126,'Roll Forward Calculation'!$B:$BS,D$1,FALSE)</f>
        <v>703.15999999999985</v>
      </c>
      <c r="E126" s="6"/>
      <c r="F126" s="6">
        <f>VLOOKUP($A126,'Roll Forward Calculation'!$B:$BS,F$1,FALSE)</f>
        <v>0</v>
      </c>
      <c r="G126" s="6"/>
      <c r="H126" s="6">
        <f>VLOOKUP($A126,'Roll Forward Calculation'!$B:$BS,H$1,FALSE)</f>
        <v>0</v>
      </c>
      <c r="I126" s="6"/>
      <c r="J126" s="6">
        <f>VLOOKUP($A126,'Roll Forward Calculation'!$B:$BS,J$1,FALSE)</f>
        <v>0</v>
      </c>
      <c r="K126" s="6"/>
      <c r="L126" s="6">
        <f>VLOOKUP($A126,'Roll Forward Calculation'!$B:$BS,L$1,FALSE)</f>
        <v>4773.41</v>
      </c>
      <c r="M126" s="6"/>
      <c r="N126" s="6">
        <f>VLOOKUP($A126,'Roll Forward Calculation'!$B:$BS,N$1,FALSE)</f>
        <v>4900.07</v>
      </c>
      <c r="O126" s="6"/>
      <c r="P126" s="6">
        <f>VLOOKUP($A126,'Roll Forward Calculation'!$B:$BS,P$1,FALSE)</f>
        <v>0</v>
      </c>
      <c r="Q126" s="6"/>
      <c r="R126" s="6">
        <f>VLOOKUP($A126,'Roll Forward Calculation'!$B:$BS,R$1,FALSE)</f>
        <v>0</v>
      </c>
      <c r="S126" s="6"/>
      <c r="T126" s="6">
        <f>VLOOKUP($A126,'Roll Forward Calculation'!$B:$BS,T$1,FALSE)</f>
        <v>18326.440000000002</v>
      </c>
      <c r="U126" s="6"/>
      <c r="V126" s="6">
        <f>VLOOKUP($A126,'Roll Forward Calculation'!$B:$BS,V$1,FALSE)</f>
        <v>1711.539999999979</v>
      </c>
      <c r="W126" s="6"/>
      <c r="X126" s="6">
        <f>VLOOKUP($A126,'Roll Forward Calculation'!$B:$BS,X$1,FALSE)</f>
        <v>0</v>
      </c>
      <c r="Y126" s="6"/>
      <c r="Z126" s="6">
        <f>VLOOKUP($A126,'Roll Forward Calculation'!$B:$BS,Z$1,FALSE)</f>
        <v>328.97000000000116</v>
      </c>
      <c r="AA126" s="6"/>
      <c r="AB126" s="6">
        <f>VLOOKUP($A126,'Roll Forward Calculation'!$B:$BS,AB$1,FALSE)</f>
        <v>3888.5299999999997</v>
      </c>
      <c r="AC126" s="6"/>
      <c r="AD126" s="6">
        <f>VLOOKUP($A126,'Roll Forward Calculation'!$B:$BS,AD$1,FALSE)</f>
        <v>0</v>
      </c>
      <c r="AF126" s="6">
        <f>VLOOKUP($A126,'Roll Forward Calculation'!$B:$BS,AF$1,FALSE)</f>
        <v>0</v>
      </c>
      <c r="AH126" s="6">
        <f>VLOOKUP($A126,'Roll Forward Calculation'!$B:$BS,AH$1,FALSE)</f>
        <v>-1762.2700000000004</v>
      </c>
      <c r="AJ126" s="6">
        <f t="shared" si="3"/>
        <v>32869.849999999977</v>
      </c>
    </row>
    <row r="127" spans="1:39" x14ac:dyDescent="0.2">
      <c r="A127" s="31" t="s">
        <v>129</v>
      </c>
      <c r="B127" s="6">
        <f>VLOOKUP($A127,'Roll Forward Calculation'!$B:$BS,B$1,FALSE)</f>
        <v>0</v>
      </c>
      <c r="C127" s="6"/>
      <c r="D127" s="6">
        <f>VLOOKUP($A127,'Roll Forward Calculation'!$B:$BS,D$1,FALSE)</f>
        <v>582.81999999999994</v>
      </c>
      <c r="E127" s="6"/>
      <c r="F127" s="6">
        <f>VLOOKUP($A127,'Roll Forward Calculation'!$B:$BS,F$1,FALSE)</f>
        <v>0</v>
      </c>
      <c r="G127" s="6"/>
      <c r="H127" s="6">
        <f>VLOOKUP($A127,'Roll Forward Calculation'!$B:$BS,H$1,FALSE)</f>
        <v>0</v>
      </c>
      <c r="I127" s="6"/>
      <c r="J127" s="6">
        <f>VLOOKUP($A127,'Roll Forward Calculation'!$B:$BS,J$1,FALSE)</f>
        <v>0</v>
      </c>
      <c r="K127" s="6"/>
      <c r="L127" s="6">
        <f>VLOOKUP($A127,'Roll Forward Calculation'!$B:$BS,L$1,FALSE)</f>
        <v>4540.4600000000009</v>
      </c>
      <c r="M127" s="6"/>
      <c r="N127" s="6">
        <f>VLOOKUP($A127,'Roll Forward Calculation'!$B:$BS,N$1,FALSE)</f>
        <v>-2039.2100000000009</v>
      </c>
      <c r="O127" s="6"/>
      <c r="P127" s="6">
        <f>VLOOKUP($A127,'Roll Forward Calculation'!$B:$BS,P$1,FALSE)</f>
        <v>0</v>
      </c>
      <c r="Q127" s="6"/>
      <c r="R127" s="6">
        <f>VLOOKUP($A127,'Roll Forward Calculation'!$B:$BS,R$1,FALSE)</f>
        <v>0</v>
      </c>
      <c r="S127" s="6"/>
      <c r="T127" s="6">
        <f>VLOOKUP($A127,'Roll Forward Calculation'!$B:$BS,T$1,FALSE)</f>
        <v>2568.6800000000003</v>
      </c>
      <c r="U127" s="6"/>
      <c r="V127" s="6">
        <f>VLOOKUP($A127,'Roll Forward Calculation'!$B:$BS,V$1,FALSE)</f>
        <v>163726.41999999998</v>
      </c>
      <c r="W127" s="6"/>
      <c r="X127" s="6">
        <f>VLOOKUP($A127,'Roll Forward Calculation'!$B:$BS,X$1,FALSE)</f>
        <v>0</v>
      </c>
      <c r="Y127" s="6"/>
      <c r="Z127" s="6">
        <f>VLOOKUP($A127,'Roll Forward Calculation'!$B:$BS,Z$1,FALSE)</f>
        <v>-5168.489999999998</v>
      </c>
      <c r="AA127" s="6"/>
      <c r="AB127" s="6">
        <f>VLOOKUP($A127,'Roll Forward Calculation'!$B:$BS,AB$1,FALSE)</f>
        <v>-2358.34</v>
      </c>
      <c r="AC127" s="6"/>
      <c r="AD127" s="6">
        <f>VLOOKUP($A127,'Roll Forward Calculation'!$B:$BS,AD$1,FALSE)</f>
        <v>0</v>
      </c>
      <c r="AF127" s="6">
        <f>VLOOKUP($A127,'Roll Forward Calculation'!$B:$BS,AF$1,FALSE)</f>
        <v>0</v>
      </c>
      <c r="AH127" s="6">
        <f>VLOOKUP($A127,'Roll Forward Calculation'!$B:$BS,AH$1,FALSE)</f>
        <v>-745.9900000000016</v>
      </c>
      <c r="AJ127" s="6">
        <f t="shared" si="3"/>
        <v>161106.35</v>
      </c>
    </row>
    <row r="128" spans="1:39" x14ac:dyDescent="0.2">
      <c r="A128" s="31" t="s">
        <v>130</v>
      </c>
      <c r="B128" s="6">
        <f>VLOOKUP($A128,'Roll Forward Calculation'!$B:$BS,B$1,FALSE)</f>
        <v>0</v>
      </c>
      <c r="C128" s="6"/>
      <c r="D128" s="6">
        <f>VLOOKUP($A128,'Roll Forward Calculation'!$B:$BS,D$1,FALSE)</f>
        <v>773.49000000000024</v>
      </c>
      <c r="E128" s="6"/>
      <c r="F128" s="6">
        <f>VLOOKUP($A128,'Roll Forward Calculation'!$B:$BS,F$1,FALSE)</f>
        <v>0</v>
      </c>
      <c r="G128" s="6"/>
      <c r="H128" s="6">
        <f>VLOOKUP($A128,'Roll Forward Calculation'!$B:$BS,H$1,FALSE)</f>
        <v>0</v>
      </c>
      <c r="I128" s="6"/>
      <c r="J128" s="6">
        <f>VLOOKUP($A128,'Roll Forward Calculation'!$B:$BS,J$1,FALSE)</f>
        <v>0</v>
      </c>
      <c r="K128" s="6"/>
      <c r="L128" s="6">
        <f>VLOOKUP($A128,'Roll Forward Calculation'!$B:$BS,L$1,FALSE)</f>
        <v>-31014.330000000016</v>
      </c>
      <c r="M128" s="6"/>
      <c r="N128" s="6">
        <f>VLOOKUP($A128,'Roll Forward Calculation'!$B:$BS,N$1,FALSE)</f>
        <v>-8611.3499999999985</v>
      </c>
      <c r="O128" s="6"/>
      <c r="P128" s="6">
        <f>VLOOKUP($A128,'Roll Forward Calculation'!$B:$BS,P$1,FALSE)</f>
        <v>0</v>
      </c>
      <c r="Q128" s="6"/>
      <c r="R128" s="6">
        <f>VLOOKUP($A128,'Roll Forward Calculation'!$B:$BS,R$1,FALSE)</f>
        <v>136.65000000000003</v>
      </c>
      <c r="S128" s="6"/>
      <c r="T128" s="6">
        <f>VLOOKUP($A128,'Roll Forward Calculation'!$B:$BS,T$1,FALSE)</f>
        <v>1663.3499999999985</v>
      </c>
      <c r="U128" s="6"/>
      <c r="V128" s="6">
        <f>VLOOKUP($A128,'Roll Forward Calculation'!$B:$BS,V$1,FALSE)</f>
        <v>-408.6899999999996</v>
      </c>
      <c r="W128" s="6"/>
      <c r="X128" s="6">
        <f>VLOOKUP($A128,'Roll Forward Calculation'!$B:$BS,X$1,FALSE)</f>
        <v>0</v>
      </c>
      <c r="Y128" s="6"/>
      <c r="Z128" s="6">
        <f>VLOOKUP($A128,'Roll Forward Calculation'!$B:$BS,Z$1,FALSE)</f>
        <v>12366.599999999999</v>
      </c>
      <c r="AA128" s="6"/>
      <c r="AB128" s="6">
        <f>VLOOKUP($A128,'Roll Forward Calculation'!$B:$BS,AB$1,FALSE)</f>
        <v>1518.5900000000001</v>
      </c>
      <c r="AC128" s="6"/>
      <c r="AD128" s="6">
        <f>VLOOKUP($A128,'Roll Forward Calculation'!$B:$BS,AD$1,FALSE)</f>
        <v>0</v>
      </c>
      <c r="AF128" s="6">
        <f>VLOOKUP($A128,'Roll Forward Calculation'!$B:$BS,AF$1,FALSE)</f>
        <v>1811.34</v>
      </c>
      <c r="AH128" s="6">
        <f>VLOOKUP($A128,'Roll Forward Calculation'!$B:$BS,AH$1,FALSE)</f>
        <v>-963.03000000000065</v>
      </c>
      <c r="AJ128" s="6">
        <f t="shared" si="3"/>
        <v>-22727.380000000019</v>
      </c>
    </row>
    <row r="129" spans="1:36" x14ac:dyDescent="0.2">
      <c r="A129" s="31" t="s">
        <v>131</v>
      </c>
      <c r="B129" s="6">
        <f>VLOOKUP($A129,'Roll Forward Calculation'!$B:$BS,B$1,FALSE)</f>
        <v>1432.7199999999975</v>
      </c>
      <c r="C129" s="6"/>
      <c r="D129" s="6">
        <f>VLOOKUP($A129,'Roll Forward Calculation'!$B:$BS,D$1,FALSE)</f>
        <v>1093.4700000000003</v>
      </c>
      <c r="E129" s="6"/>
      <c r="F129" s="6">
        <f>VLOOKUP($A129,'Roll Forward Calculation'!$B:$BS,F$1,FALSE)</f>
        <v>0</v>
      </c>
      <c r="G129" s="6"/>
      <c r="H129" s="6">
        <f>VLOOKUP($A129,'Roll Forward Calculation'!$B:$BS,H$1,FALSE)</f>
        <v>0</v>
      </c>
      <c r="I129" s="6"/>
      <c r="J129" s="6">
        <f>VLOOKUP($A129,'Roll Forward Calculation'!$B:$BS,J$1,FALSE)</f>
        <v>0</v>
      </c>
      <c r="K129" s="6"/>
      <c r="L129" s="6">
        <f>VLOOKUP($A129,'Roll Forward Calculation'!$B:$BS,L$1,FALSE)</f>
        <v>-14875.280000000006</v>
      </c>
      <c r="M129" s="6"/>
      <c r="N129" s="6">
        <f>VLOOKUP($A129,'Roll Forward Calculation'!$B:$BS,N$1,FALSE)</f>
        <v>-2321.2799999999997</v>
      </c>
      <c r="O129" s="6"/>
      <c r="P129" s="6">
        <f>VLOOKUP($A129,'Roll Forward Calculation'!$B:$BS,P$1,FALSE)</f>
        <v>0</v>
      </c>
      <c r="Q129" s="6"/>
      <c r="R129" s="6">
        <f>VLOOKUP($A129,'Roll Forward Calculation'!$B:$BS,R$1,FALSE)</f>
        <v>0</v>
      </c>
      <c r="S129" s="6"/>
      <c r="T129" s="6">
        <f>VLOOKUP($A129,'Roll Forward Calculation'!$B:$BS,T$1,FALSE)</f>
        <v>844.8799999999992</v>
      </c>
      <c r="U129" s="6"/>
      <c r="V129" s="6">
        <f>VLOOKUP($A129,'Roll Forward Calculation'!$B:$BS,V$1,FALSE)</f>
        <v>66898.14</v>
      </c>
      <c r="W129" s="6"/>
      <c r="X129" s="6">
        <f>VLOOKUP($A129,'Roll Forward Calculation'!$B:$BS,X$1,FALSE)</f>
        <v>0</v>
      </c>
      <c r="Y129" s="6"/>
      <c r="Z129" s="6">
        <f>VLOOKUP($A129,'Roll Forward Calculation'!$B:$BS,Z$1,FALSE)</f>
        <v>1208.1800000000003</v>
      </c>
      <c r="AA129" s="6"/>
      <c r="AB129" s="6">
        <f>VLOOKUP($A129,'Roll Forward Calculation'!$B:$BS,AB$1,FALSE)</f>
        <v>4239.2900000000009</v>
      </c>
      <c r="AC129" s="6"/>
      <c r="AD129" s="6">
        <f>VLOOKUP($A129,'Roll Forward Calculation'!$B:$BS,AD$1,FALSE)</f>
        <v>123.10999999999694</v>
      </c>
      <c r="AF129" s="6">
        <f>VLOOKUP($A129,'Roll Forward Calculation'!$B:$BS,AF$1,FALSE)</f>
        <v>305</v>
      </c>
      <c r="AH129" s="6">
        <f>VLOOKUP($A129,'Roll Forward Calculation'!$B:$BS,AH$1,FALSE)</f>
        <v>-133.96000000000004</v>
      </c>
      <c r="AJ129" s="6">
        <f t="shared" si="3"/>
        <v>58814.27</v>
      </c>
    </row>
    <row r="130" spans="1:36" x14ac:dyDescent="0.2">
      <c r="A130" s="31" t="s">
        <v>132</v>
      </c>
      <c r="B130" s="6">
        <f>VLOOKUP($A130,'Roll Forward Calculation'!$B:$BS,B$1,FALSE)</f>
        <v>-17146.599999999999</v>
      </c>
      <c r="C130" s="6"/>
      <c r="D130" s="6">
        <f>VLOOKUP($A130,'Roll Forward Calculation'!$B:$BS,D$1,FALSE)</f>
        <v>315.89</v>
      </c>
      <c r="E130" s="6"/>
      <c r="F130" s="6">
        <f>VLOOKUP($A130,'Roll Forward Calculation'!$B:$BS,F$1,FALSE)</f>
        <v>0</v>
      </c>
      <c r="G130" s="6"/>
      <c r="H130" s="6">
        <f>VLOOKUP($A130,'Roll Forward Calculation'!$B:$BS,H$1,FALSE)</f>
        <v>0</v>
      </c>
      <c r="I130" s="6"/>
      <c r="J130" s="6">
        <f>VLOOKUP($A130,'Roll Forward Calculation'!$B:$BS,J$1,FALSE)</f>
        <v>0</v>
      </c>
      <c r="K130" s="6"/>
      <c r="L130" s="6">
        <f>VLOOKUP($A130,'Roll Forward Calculation'!$B:$BS,L$1,FALSE)</f>
        <v>6845.27</v>
      </c>
      <c r="M130" s="6"/>
      <c r="N130" s="6">
        <f>VLOOKUP($A130,'Roll Forward Calculation'!$B:$BS,N$1,FALSE)</f>
        <v>-6244.41</v>
      </c>
      <c r="O130" s="6"/>
      <c r="P130" s="6">
        <f>VLOOKUP($A130,'Roll Forward Calculation'!$B:$BS,P$1,FALSE)</f>
        <v>4917.1699999999983</v>
      </c>
      <c r="Q130" s="6"/>
      <c r="R130" s="6">
        <f>VLOOKUP($A130,'Roll Forward Calculation'!$B:$BS,R$1,FALSE)</f>
        <v>0</v>
      </c>
      <c r="S130" s="6"/>
      <c r="T130" s="6">
        <f>VLOOKUP($A130,'Roll Forward Calculation'!$B:$BS,T$1,FALSE)</f>
        <v>311.07999999999811</v>
      </c>
      <c r="U130" s="6"/>
      <c r="V130" s="6">
        <f>VLOOKUP($A130,'Roll Forward Calculation'!$B:$BS,V$1,FALSE)</f>
        <v>179440.69999999998</v>
      </c>
      <c r="W130" s="6"/>
      <c r="X130" s="6">
        <f>VLOOKUP($A130,'Roll Forward Calculation'!$B:$BS,X$1,FALSE)</f>
        <v>3466.0200000000004</v>
      </c>
      <c r="Y130" s="6"/>
      <c r="Z130" s="6">
        <f>VLOOKUP($A130,'Roll Forward Calculation'!$B:$BS,Z$1,FALSE)</f>
        <v>-892.66999999999825</v>
      </c>
      <c r="AA130" s="6"/>
      <c r="AB130" s="6">
        <f>VLOOKUP($A130,'Roll Forward Calculation'!$B:$BS,AB$1,FALSE)</f>
        <v>5573.8999999999978</v>
      </c>
      <c r="AC130" s="6"/>
      <c r="AD130" s="6">
        <f>VLOOKUP($A130,'Roll Forward Calculation'!$B:$BS,AD$1,FALSE)</f>
        <v>4686.5300000000061</v>
      </c>
      <c r="AF130" s="6">
        <f>VLOOKUP($A130,'Roll Forward Calculation'!$B:$BS,AF$1,FALSE)</f>
        <v>0</v>
      </c>
      <c r="AH130" s="6">
        <f>VLOOKUP($A130,'Roll Forward Calculation'!$B:$BS,AH$1,FALSE)</f>
        <v>-810.02999999999975</v>
      </c>
      <c r="AJ130" s="6">
        <f t="shared" si="3"/>
        <v>180462.84999999995</v>
      </c>
    </row>
    <row r="131" spans="1:36" x14ac:dyDescent="0.2">
      <c r="A131" s="31" t="s">
        <v>241</v>
      </c>
      <c r="B131" s="6">
        <f>VLOOKUP($A131,'Roll Forward Calculation'!$B:$BS,B$1,FALSE)</f>
        <v>0</v>
      </c>
      <c r="C131" s="6"/>
      <c r="D131" s="6">
        <f>VLOOKUP($A131,'Roll Forward Calculation'!$B:$BS,D$1,FALSE)</f>
        <v>40.670000000000016</v>
      </c>
      <c r="E131" s="6"/>
      <c r="F131" s="6">
        <f>VLOOKUP($A131,'Roll Forward Calculation'!$B:$BS,F$1,FALSE)</f>
        <v>0</v>
      </c>
      <c r="G131" s="6"/>
      <c r="H131" s="6">
        <f>VLOOKUP($A131,'Roll Forward Calculation'!$B:$BS,H$1,FALSE)</f>
        <v>0</v>
      </c>
      <c r="I131" s="6"/>
      <c r="J131" s="6">
        <f>VLOOKUP($A131,'Roll Forward Calculation'!$B:$BS,J$1,FALSE)</f>
        <v>0</v>
      </c>
      <c r="K131" s="6"/>
      <c r="L131" s="6">
        <f>VLOOKUP($A131,'Roll Forward Calculation'!$B:$BS,L$1,FALSE)</f>
        <v>0</v>
      </c>
      <c r="M131" s="6"/>
      <c r="N131" s="6">
        <f>VLOOKUP($A131,'Roll Forward Calculation'!$B:$BS,N$1,FALSE)</f>
        <v>-2331.5500000000002</v>
      </c>
      <c r="O131" s="6"/>
      <c r="P131" s="6">
        <f>VLOOKUP($A131,'Roll Forward Calculation'!$B:$BS,P$1,FALSE)</f>
        <v>0</v>
      </c>
      <c r="Q131" s="6"/>
      <c r="R131" s="6">
        <f>VLOOKUP($A131,'Roll Forward Calculation'!$B:$BS,R$1,FALSE)</f>
        <v>-2.2000000000000002</v>
      </c>
      <c r="S131" s="6"/>
      <c r="T131" s="6">
        <f>VLOOKUP($A131,'Roll Forward Calculation'!$B:$BS,T$1,FALSE)</f>
        <v>388.52999999999975</v>
      </c>
      <c r="U131" s="6"/>
      <c r="V131" s="6">
        <f>VLOOKUP($A131,'Roll Forward Calculation'!$B:$BS,V$1,FALSE)</f>
        <v>0</v>
      </c>
      <c r="W131" s="6"/>
      <c r="X131" s="6">
        <f>VLOOKUP($A131,'Roll Forward Calculation'!$B:$BS,X$1,FALSE)</f>
        <v>0</v>
      </c>
      <c r="Y131" s="6"/>
      <c r="Z131" s="6">
        <f>VLOOKUP($A131,'Roll Forward Calculation'!$B:$BS,Z$1,FALSE)</f>
        <v>899.57999999999993</v>
      </c>
      <c r="AA131" s="6"/>
      <c r="AB131" s="6">
        <f>VLOOKUP($A131,'Roll Forward Calculation'!$B:$BS,AB$1,FALSE)</f>
        <v>135.99</v>
      </c>
      <c r="AC131" s="6"/>
      <c r="AD131" s="6">
        <f>VLOOKUP($A131,'Roll Forward Calculation'!$B:$BS,AD$1,FALSE)</f>
        <v>0</v>
      </c>
      <c r="AF131" s="6">
        <f>VLOOKUP($A131,'Roll Forward Calculation'!$B:$BS,AF$1,FALSE)</f>
        <v>0</v>
      </c>
      <c r="AH131" s="6">
        <f>VLOOKUP($A131,'Roll Forward Calculation'!$B:$BS,AH$1,FALSE)</f>
        <v>-226.18000000000029</v>
      </c>
      <c r="AJ131" s="6">
        <f t="shared" si="3"/>
        <v>-1095.1600000000005</v>
      </c>
    </row>
    <row r="132" spans="1:36" x14ac:dyDescent="0.2">
      <c r="A132" s="31" t="s">
        <v>133</v>
      </c>
      <c r="B132" s="6">
        <f>VLOOKUP($A132,'Roll Forward Calculation'!$B:$BS,B$1,FALSE)</f>
        <v>0</v>
      </c>
      <c r="C132" s="6"/>
      <c r="D132" s="6">
        <f>VLOOKUP($A132,'Roll Forward Calculation'!$B:$BS,D$1,FALSE)</f>
        <v>69.960000000000008</v>
      </c>
      <c r="E132" s="6"/>
      <c r="F132" s="6">
        <f>VLOOKUP($A132,'Roll Forward Calculation'!$B:$BS,F$1,FALSE)</f>
        <v>0</v>
      </c>
      <c r="G132" s="6"/>
      <c r="H132" s="6">
        <f>VLOOKUP($A132,'Roll Forward Calculation'!$B:$BS,H$1,FALSE)</f>
        <v>0</v>
      </c>
      <c r="I132" s="6"/>
      <c r="J132" s="6">
        <f>VLOOKUP($A132,'Roll Forward Calculation'!$B:$BS,J$1,FALSE)</f>
        <v>0</v>
      </c>
      <c r="K132" s="6"/>
      <c r="L132" s="6">
        <f>VLOOKUP($A132,'Roll Forward Calculation'!$B:$BS,L$1,FALSE)</f>
        <v>16879.870000000003</v>
      </c>
      <c r="M132" s="6"/>
      <c r="N132" s="6">
        <f>VLOOKUP($A132,'Roll Forward Calculation'!$B:$BS,N$1,FALSE)</f>
        <v>-718.32999999999993</v>
      </c>
      <c r="O132" s="6"/>
      <c r="P132" s="6">
        <f>VLOOKUP($A132,'Roll Forward Calculation'!$B:$BS,P$1,FALSE)</f>
        <v>0</v>
      </c>
      <c r="Q132" s="6"/>
      <c r="R132" s="6">
        <f>VLOOKUP($A132,'Roll Forward Calculation'!$B:$BS,R$1,FALSE)</f>
        <v>8.91</v>
      </c>
      <c r="S132" s="6"/>
      <c r="T132" s="6">
        <f>VLOOKUP($A132,'Roll Forward Calculation'!$B:$BS,T$1,FALSE)</f>
        <v>332.02</v>
      </c>
      <c r="U132" s="6"/>
      <c r="V132" s="6">
        <f>VLOOKUP($A132,'Roll Forward Calculation'!$B:$BS,V$1,FALSE)</f>
        <v>-408.6899999999996</v>
      </c>
      <c r="W132" s="6"/>
      <c r="X132" s="6">
        <f>VLOOKUP($A132,'Roll Forward Calculation'!$B:$BS,X$1,FALSE)</f>
        <v>0</v>
      </c>
      <c r="Y132" s="6"/>
      <c r="Z132" s="6">
        <f>VLOOKUP($A132,'Roll Forward Calculation'!$B:$BS,Z$1,FALSE)</f>
        <v>1888.6899999999996</v>
      </c>
      <c r="AA132" s="6"/>
      <c r="AB132" s="6">
        <f>VLOOKUP($A132,'Roll Forward Calculation'!$B:$BS,AB$1,FALSE)</f>
        <v>665.9699999999998</v>
      </c>
      <c r="AC132" s="6"/>
      <c r="AD132" s="6">
        <f>VLOOKUP($A132,'Roll Forward Calculation'!$B:$BS,AD$1,FALSE)</f>
        <v>0</v>
      </c>
      <c r="AF132" s="6">
        <f>VLOOKUP($A132,'Roll Forward Calculation'!$B:$BS,AF$1,FALSE)</f>
        <v>20.18</v>
      </c>
      <c r="AH132" s="6">
        <f>VLOOKUP($A132,'Roll Forward Calculation'!$B:$BS,AH$1,FALSE)</f>
        <v>57.340000000000032</v>
      </c>
      <c r="AJ132" s="6">
        <f t="shared" ref="AJ132:AJ165" si="5">SUM(B132:AH132)</f>
        <v>18795.920000000002</v>
      </c>
    </row>
    <row r="133" spans="1:36" x14ac:dyDescent="0.2">
      <c r="A133" s="31" t="s">
        <v>134</v>
      </c>
      <c r="B133" s="6">
        <f>VLOOKUP($A133,'Roll Forward Calculation'!$B:$BS,B$1,FALSE)</f>
        <v>0</v>
      </c>
      <c r="C133" s="6"/>
      <c r="D133" s="6">
        <f>VLOOKUP($A133,'Roll Forward Calculation'!$B:$BS,D$1,FALSE)</f>
        <v>42.510000000000005</v>
      </c>
      <c r="E133" s="6"/>
      <c r="F133" s="6">
        <f>VLOOKUP($A133,'Roll Forward Calculation'!$B:$BS,F$1,FALSE)</f>
        <v>0</v>
      </c>
      <c r="G133" s="6"/>
      <c r="H133" s="6">
        <f>VLOOKUP($A133,'Roll Forward Calculation'!$B:$BS,H$1,FALSE)</f>
        <v>0</v>
      </c>
      <c r="I133" s="6"/>
      <c r="J133" s="6">
        <f>VLOOKUP($A133,'Roll Forward Calculation'!$B:$BS,J$1,FALSE)</f>
        <v>0</v>
      </c>
      <c r="K133" s="6"/>
      <c r="L133" s="6">
        <f>VLOOKUP($A133,'Roll Forward Calculation'!$B:$BS,L$1,FALSE)</f>
        <v>0</v>
      </c>
      <c r="M133" s="6"/>
      <c r="N133" s="6">
        <f>VLOOKUP($A133,'Roll Forward Calculation'!$B:$BS,N$1,FALSE)</f>
        <v>-16.700000000000017</v>
      </c>
      <c r="O133" s="6"/>
      <c r="P133" s="6">
        <f>VLOOKUP($A133,'Roll Forward Calculation'!$B:$BS,P$1,FALSE)</f>
        <v>0</v>
      </c>
      <c r="Q133" s="6"/>
      <c r="R133" s="6">
        <f>VLOOKUP($A133,'Roll Forward Calculation'!$B:$BS,R$1,FALSE)</f>
        <v>2.9</v>
      </c>
      <c r="S133" s="6"/>
      <c r="T133" s="6">
        <f>VLOOKUP($A133,'Roll Forward Calculation'!$B:$BS,T$1,FALSE)</f>
        <v>133.05000000000001</v>
      </c>
      <c r="U133" s="6"/>
      <c r="V133" s="6">
        <f>VLOOKUP($A133,'Roll Forward Calculation'!$B:$BS,V$1,FALSE)</f>
        <v>6711.54</v>
      </c>
      <c r="W133" s="6"/>
      <c r="X133" s="6">
        <f>VLOOKUP($A133,'Roll Forward Calculation'!$B:$BS,X$1,FALSE)</f>
        <v>0</v>
      </c>
      <c r="Y133" s="6"/>
      <c r="Z133" s="6">
        <f>VLOOKUP($A133,'Roll Forward Calculation'!$B:$BS,Z$1,FALSE)</f>
        <v>9.410000000000025</v>
      </c>
      <c r="AA133" s="6"/>
      <c r="AB133" s="6">
        <f>VLOOKUP($A133,'Roll Forward Calculation'!$B:$BS,AB$1,FALSE)</f>
        <v>928.81999999999994</v>
      </c>
      <c r="AC133" s="6"/>
      <c r="AD133" s="6">
        <f>VLOOKUP($A133,'Roll Forward Calculation'!$B:$BS,AD$1,FALSE)</f>
        <v>0</v>
      </c>
      <c r="AF133" s="6">
        <f>VLOOKUP($A133,'Roll Forward Calculation'!$B:$BS,AF$1,FALSE)</f>
        <v>0</v>
      </c>
      <c r="AH133" s="6">
        <f>VLOOKUP($A133,'Roll Forward Calculation'!$B:$BS,AH$1,FALSE)</f>
        <v>7.7900000000000063</v>
      </c>
      <c r="AJ133" s="6">
        <f t="shared" si="5"/>
        <v>7819.32</v>
      </c>
    </row>
    <row r="134" spans="1:36" x14ac:dyDescent="0.2">
      <c r="A134" s="31" t="s">
        <v>135</v>
      </c>
      <c r="B134" s="6">
        <f>VLOOKUP($A134,'Roll Forward Calculation'!$B:$BS,B$1,FALSE)</f>
        <v>0</v>
      </c>
      <c r="C134" s="6"/>
      <c r="D134" s="6">
        <f>VLOOKUP($A134,'Roll Forward Calculation'!$B:$BS,D$1,FALSE)</f>
        <v>1296.1000000000001</v>
      </c>
      <c r="E134" s="6"/>
      <c r="F134" s="6">
        <f>VLOOKUP($A134,'Roll Forward Calculation'!$B:$BS,F$1,FALSE)</f>
        <v>0</v>
      </c>
      <c r="G134" s="6"/>
      <c r="H134" s="6">
        <f>VLOOKUP($A134,'Roll Forward Calculation'!$B:$BS,H$1,FALSE)</f>
        <v>0</v>
      </c>
      <c r="I134" s="6"/>
      <c r="J134" s="6">
        <f>VLOOKUP($A134,'Roll Forward Calculation'!$B:$BS,J$1,FALSE)</f>
        <v>0</v>
      </c>
      <c r="K134" s="6"/>
      <c r="L134" s="6">
        <f>VLOOKUP($A134,'Roll Forward Calculation'!$B:$BS,L$1,FALSE)</f>
        <v>9116.7099999999991</v>
      </c>
      <c r="M134" s="6"/>
      <c r="N134" s="6">
        <f>VLOOKUP($A134,'Roll Forward Calculation'!$B:$BS,N$1,FALSE)</f>
        <v>-4738.9799999999996</v>
      </c>
      <c r="O134" s="6"/>
      <c r="P134" s="6">
        <f>VLOOKUP($A134,'Roll Forward Calculation'!$B:$BS,P$1,FALSE)</f>
        <v>0</v>
      </c>
      <c r="Q134" s="6"/>
      <c r="R134" s="6">
        <f>VLOOKUP($A134,'Roll Forward Calculation'!$B:$BS,R$1,FALSE)</f>
        <v>0</v>
      </c>
      <c r="S134" s="6"/>
      <c r="T134" s="6">
        <f>VLOOKUP($A134,'Roll Forward Calculation'!$B:$BS,T$1,FALSE)</f>
        <v>2541.9799999999996</v>
      </c>
      <c r="U134" s="6"/>
      <c r="V134" s="6">
        <f>VLOOKUP($A134,'Roll Forward Calculation'!$B:$BS,V$1,FALSE)</f>
        <v>-30765.890000000003</v>
      </c>
      <c r="W134" s="6"/>
      <c r="X134" s="6">
        <f>VLOOKUP($A134,'Roll Forward Calculation'!$B:$BS,X$1,FALSE)</f>
        <v>0</v>
      </c>
      <c r="Y134" s="6"/>
      <c r="Z134" s="6">
        <f>VLOOKUP($A134,'Roll Forward Calculation'!$B:$BS,Z$1,FALSE)</f>
        <v>1655.8199999999997</v>
      </c>
      <c r="AA134" s="6"/>
      <c r="AB134" s="6">
        <f>VLOOKUP($A134,'Roll Forward Calculation'!$B:$BS,AB$1,FALSE)</f>
        <v>7955.2800000000025</v>
      </c>
      <c r="AC134" s="6"/>
      <c r="AD134" s="6">
        <f>VLOOKUP($A134,'Roll Forward Calculation'!$B:$BS,AD$1,FALSE)</f>
        <v>0</v>
      </c>
      <c r="AF134" s="6">
        <f>VLOOKUP($A134,'Roll Forward Calculation'!$B:$BS,AF$1,FALSE)</f>
        <v>0</v>
      </c>
      <c r="AH134" s="6">
        <f>VLOOKUP($A134,'Roll Forward Calculation'!$B:$BS,AH$1,FALSE)</f>
        <v>-352.03999999999996</v>
      </c>
      <c r="AJ134" s="6">
        <f t="shared" si="5"/>
        <v>-13291.02</v>
      </c>
    </row>
    <row r="135" spans="1:36" x14ac:dyDescent="0.2">
      <c r="A135" s="31" t="s">
        <v>204</v>
      </c>
      <c r="B135" s="6">
        <f>VLOOKUP($A135,'Roll Forward Calculation'!$B:$BS,B$1,FALSE)</f>
        <v>0</v>
      </c>
      <c r="C135" s="6"/>
      <c r="D135" s="6">
        <f>VLOOKUP($A135,'Roll Forward Calculation'!$B:$BS,D$1,FALSE)</f>
        <v>965.38000000000011</v>
      </c>
      <c r="E135" s="6"/>
      <c r="F135" s="6">
        <f>VLOOKUP($A135,'Roll Forward Calculation'!$B:$BS,F$1,FALSE)</f>
        <v>0</v>
      </c>
      <c r="G135" s="6"/>
      <c r="H135" s="6">
        <f>VLOOKUP($A135,'Roll Forward Calculation'!$B:$BS,H$1,FALSE)</f>
        <v>0</v>
      </c>
      <c r="I135" s="6"/>
      <c r="J135" s="6">
        <f>VLOOKUP($A135,'Roll Forward Calculation'!$B:$BS,J$1,FALSE)</f>
        <v>0</v>
      </c>
      <c r="K135" s="6"/>
      <c r="L135" s="6">
        <f>VLOOKUP($A135,'Roll Forward Calculation'!$B:$BS,L$1,FALSE)</f>
        <v>4611.8499999999985</v>
      </c>
      <c r="M135" s="6"/>
      <c r="N135" s="6">
        <f>VLOOKUP($A135,'Roll Forward Calculation'!$B:$BS,N$1,FALSE)</f>
        <v>-8190.0199999999986</v>
      </c>
      <c r="O135" s="6"/>
      <c r="P135" s="6">
        <f>VLOOKUP($A135,'Roll Forward Calculation'!$B:$BS,P$1,FALSE)</f>
        <v>0</v>
      </c>
      <c r="Q135" s="6"/>
      <c r="R135" s="6">
        <f>VLOOKUP($A135,'Roll Forward Calculation'!$B:$BS,R$1,FALSE)</f>
        <v>0</v>
      </c>
      <c r="S135" s="6"/>
      <c r="T135" s="6">
        <f>VLOOKUP($A135,'Roll Forward Calculation'!$B:$BS,T$1,FALSE)</f>
        <v>1733.3600000000006</v>
      </c>
      <c r="U135" s="6"/>
      <c r="V135" s="6">
        <f>VLOOKUP($A135,'Roll Forward Calculation'!$B:$BS,V$1,FALSE)</f>
        <v>-31950.6</v>
      </c>
      <c r="W135" s="6"/>
      <c r="X135" s="6">
        <f>VLOOKUP($A135,'Roll Forward Calculation'!$B:$BS,X$1,FALSE)</f>
        <v>0</v>
      </c>
      <c r="Y135" s="6"/>
      <c r="Z135" s="6">
        <f>VLOOKUP($A135,'Roll Forward Calculation'!$B:$BS,Z$1,FALSE)</f>
        <v>36.119999999998981</v>
      </c>
      <c r="AA135" s="6"/>
      <c r="AB135" s="6">
        <f>VLOOKUP($A135,'Roll Forward Calculation'!$B:$BS,AB$1,FALSE)</f>
        <v>6910.8300000000017</v>
      </c>
      <c r="AC135" s="6"/>
      <c r="AD135" s="6">
        <f>VLOOKUP($A135,'Roll Forward Calculation'!$B:$BS,AD$1,FALSE)</f>
        <v>0</v>
      </c>
      <c r="AF135" s="6">
        <f>VLOOKUP($A135,'Roll Forward Calculation'!$B:$BS,AF$1,FALSE)</f>
        <v>0</v>
      </c>
      <c r="AH135" s="6">
        <f>VLOOKUP($A135,'Roll Forward Calculation'!$B:$BS,AH$1,FALSE)</f>
        <v>-984.22000000000025</v>
      </c>
      <c r="AJ135" s="6">
        <f t="shared" si="5"/>
        <v>-26867.300000000003</v>
      </c>
    </row>
    <row r="136" spans="1:36" x14ac:dyDescent="0.2">
      <c r="A136" s="31" t="s">
        <v>205</v>
      </c>
      <c r="B136" s="6">
        <f>VLOOKUP($A136,'Roll Forward Calculation'!$B:$BS,B$1,FALSE)</f>
        <v>0</v>
      </c>
      <c r="C136" s="6"/>
      <c r="D136" s="6">
        <f>VLOOKUP($A136,'Roll Forward Calculation'!$B:$BS,D$1,FALSE)</f>
        <v>316.39999999999998</v>
      </c>
      <c r="E136" s="6"/>
      <c r="F136" s="6">
        <f>VLOOKUP($A136,'Roll Forward Calculation'!$B:$BS,F$1,FALSE)</f>
        <v>0</v>
      </c>
      <c r="G136" s="6"/>
      <c r="H136" s="6">
        <f>VLOOKUP($A136,'Roll Forward Calculation'!$B:$BS,H$1,FALSE)</f>
        <v>0</v>
      </c>
      <c r="I136" s="6"/>
      <c r="J136" s="6">
        <f>VLOOKUP($A136,'Roll Forward Calculation'!$B:$BS,J$1,FALSE)</f>
        <v>0</v>
      </c>
      <c r="K136" s="6"/>
      <c r="L136" s="6">
        <f>VLOOKUP($A136,'Roll Forward Calculation'!$B:$BS,L$1,FALSE)</f>
        <v>0</v>
      </c>
      <c r="M136" s="6"/>
      <c r="N136" s="6">
        <f>VLOOKUP($A136,'Roll Forward Calculation'!$B:$BS,N$1,FALSE)</f>
        <v>-1105.4699999999998</v>
      </c>
      <c r="O136" s="6"/>
      <c r="P136" s="6">
        <f>VLOOKUP($A136,'Roll Forward Calculation'!$B:$BS,P$1,FALSE)</f>
        <v>0</v>
      </c>
      <c r="Q136" s="6"/>
      <c r="R136" s="6">
        <f>VLOOKUP($A136,'Roll Forward Calculation'!$B:$BS,R$1,FALSE)</f>
        <v>0</v>
      </c>
      <c r="S136" s="6"/>
      <c r="T136" s="6">
        <f>VLOOKUP($A136,'Roll Forward Calculation'!$B:$BS,T$1,FALSE)</f>
        <v>209.26000000000022</v>
      </c>
      <c r="U136" s="6"/>
      <c r="V136" s="6">
        <f>VLOOKUP($A136,'Roll Forward Calculation'!$B:$BS,V$1,FALSE)</f>
        <v>-3150.78</v>
      </c>
      <c r="W136" s="6"/>
      <c r="X136" s="6">
        <f>VLOOKUP($A136,'Roll Forward Calculation'!$B:$BS,X$1,FALSE)</f>
        <v>0</v>
      </c>
      <c r="Y136" s="6"/>
      <c r="Z136" s="6">
        <f>VLOOKUP($A136,'Roll Forward Calculation'!$B:$BS,Z$1,FALSE)</f>
        <v>288.39000000000033</v>
      </c>
      <c r="AA136" s="6"/>
      <c r="AB136" s="6">
        <f>VLOOKUP($A136,'Roll Forward Calculation'!$B:$BS,AB$1,FALSE)</f>
        <v>15.819999999999709</v>
      </c>
      <c r="AC136" s="6"/>
      <c r="AD136" s="6">
        <f>VLOOKUP($A136,'Roll Forward Calculation'!$B:$BS,AD$1,FALSE)</f>
        <v>0</v>
      </c>
      <c r="AF136" s="6">
        <f>VLOOKUP($A136,'Roll Forward Calculation'!$B:$BS,AF$1,FALSE)</f>
        <v>0</v>
      </c>
      <c r="AH136" s="6">
        <f>VLOOKUP($A136,'Roll Forward Calculation'!$B:$BS,AH$1,FALSE)</f>
        <v>-78.269999999999982</v>
      </c>
      <c r="AJ136" s="6">
        <f t="shared" si="5"/>
        <v>-3504.6499999999996</v>
      </c>
    </row>
    <row r="137" spans="1:36" x14ac:dyDescent="0.2">
      <c r="A137" s="31" t="s">
        <v>136</v>
      </c>
      <c r="B137" s="6">
        <f>VLOOKUP($A137,'Roll Forward Calculation'!$B:$BS,B$1,FALSE)</f>
        <v>0</v>
      </c>
      <c r="C137" s="6"/>
      <c r="D137" s="6">
        <f>VLOOKUP($A137,'Roll Forward Calculation'!$B:$BS,D$1,FALSE)</f>
        <v>924.44</v>
      </c>
      <c r="E137" s="6"/>
      <c r="F137" s="6">
        <f>VLOOKUP($A137,'Roll Forward Calculation'!$B:$BS,F$1,FALSE)</f>
        <v>0</v>
      </c>
      <c r="G137" s="6"/>
      <c r="H137" s="6">
        <f>VLOOKUP($A137,'Roll Forward Calculation'!$B:$BS,H$1,FALSE)</f>
        <v>0</v>
      </c>
      <c r="I137" s="6"/>
      <c r="J137" s="6">
        <f>VLOOKUP($A137,'Roll Forward Calculation'!$B:$BS,J$1,FALSE)</f>
        <v>0</v>
      </c>
      <c r="K137" s="6"/>
      <c r="L137" s="6">
        <f>VLOOKUP($A137,'Roll Forward Calculation'!$B:$BS,L$1,FALSE)</f>
        <v>10831.429999999993</v>
      </c>
      <c r="M137" s="6"/>
      <c r="N137" s="6">
        <f>VLOOKUP($A137,'Roll Forward Calculation'!$B:$BS,N$1,FALSE)</f>
        <v>-15543.11</v>
      </c>
      <c r="O137" s="6"/>
      <c r="P137" s="6">
        <f>VLOOKUP($A137,'Roll Forward Calculation'!$B:$BS,P$1,FALSE)</f>
        <v>0</v>
      </c>
      <c r="Q137" s="6"/>
      <c r="R137" s="6">
        <f>VLOOKUP($A137,'Roll Forward Calculation'!$B:$BS,R$1,FALSE)</f>
        <v>0</v>
      </c>
      <c r="S137" s="6"/>
      <c r="T137" s="6">
        <f>VLOOKUP($A137,'Roll Forward Calculation'!$B:$BS,T$1,FALSE)</f>
        <v>6293</v>
      </c>
      <c r="U137" s="6"/>
      <c r="V137" s="6">
        <f>VLOOKUP($A137,'Roll Forward Calculation'!$B:$BS,V$1,FALSE)</f>
        <v>-12378.080000000002</v>
      </c>
      <c r="W137" s="6"/>
      <c r="X137" s="6">
        <f>VLOOKUP($A137,'Roll Forward Calculation'!$B:$BS,X$1,FALSE)</f>
        <v>0</v>
      </c>
      <c r="Y137" s="6"/>
      <c r="Z137" s="6">
        <f>VLOOKUP($A137,'Roll Forward Calculation'!$B:$BS,Z$1,FALSE)</f>
        <v>-676</v>
      </c>
      <c r="AA137" s="6"/>
      <c r="AB137" s="6">
        <f>VLOOKUP($A137,'Roll Forward Calculation'!$B:$BS,AB$1,FALSE)</f>
        <v>7566.7099999999991</v>
      </c>
      <c r="AC137" s="6"/>
      <c r="AD137" s="6">
        <f>VLOOKUP($A137,'Roll Forward Calculation'!$B:$BS,AD$1,FALSE)</f>
        <v>0</v>
      </c>
      <c r="AF137" s="6">
        <f>VLOOKUP($A137,'Roll Forward Calculation'!$B:$BS,AF$1,FALSE)</f>
        <v>0</v>
      </c>
      <c r="AH137" s="6">
        <f>VLOOKUP($A137,'Roll Forward Calculation'!$B:$BS,AH$1,FALSE)</f>
        <v>-1716.260000000002</v>
      </c>
      <c r="AJ137" s="6">
        <f t="shared" si="5"/>
        <v>-4697.8700000000117</v>
      </c>
    </row>
    <row r="138" spans="1:36" x14ac:dyDescent="0.2">
      <c r="A138" s="31" t="s">
        <v>137</v>
      </c>
      <c r="B138" s="6">
        <f>VLOOKUP($A138,'Roll Forward Calculation'!$B:$BS,B$1,FALSE)</f>
        <v>0</v>
      </c>
      <c r="C138" s="6"/>
      <c r="D138" s="6">
        <f>VLOOKUP($A138,'Roll Forward Calculation'!$B:$BS,D$1,FALSE)</f>
        <v>1759.2299999999998</v>
      </c>
      <c r="E138" s="6"/>
      <c r="F138" s="6">
        <f>VLOOKUP($A138,'Roll Forward Calculation'!$B:$BS,F$1,FALSE)</f>
        <v>0</v>
      </c>
      <c r="G138" s="6"/>
      <c r="H138" s="6">
        <f>VLOOKUP($A138,'Roll Forward Calculation'!$B:$BS,H$1,FALSE)</f>
        <v>0</v>
      </c>
      <c r="I138" s="6"/>
      <c r="J138" s="6">
        <f>VLOOKUP($A138,'Roll Forward Calculation'!$B:$BS,J$1,FALSE)</f>
        <v>0</v>
      </c>
      <c r="K138" s="6"/>
      <c r="L138" s="6">
        <f>VLOOKUP($A138,'Roll Forward Calculation'!$B:$BS,L$1,FALSE)</f>
        <v>-4362.2199999999993</v>
      </c>
      <c r="M138" s="6"/>
      <c r="N138" s="6">
        <f>VLOOKUP($A138,'Roll Forward Calculation'!$B:$BS,N$1,FALSE)</f>
        <v>-4629.1100000000006</v>
      </c>
      <c r="O138" s="6"/>
      <c r="P138" s="6">
        <f>VLOOKUP($A138,'Roll Forward Calculation'!$B:$BS,P$1,FALSE)</f>
        <v>0</v>
      </c>
      <c r="Q138" s="6"/>
      <c r="R138" s="6">
        <f>VLOOKUP($A138,'Roll Forward Calculation'!$B:$BS,R$1,FALSE)</f>
        <v>0</v>
      </c>
      <c r="S138" s="6"/>
      <c r="T138" s="6">
        <f>VLOOKUP($A138,'Roll Forward Calculation'!$B:$BS,T$1,FALSE)</f>
        <v>2302.3299999999981</v>
      </c>
      <c r="U138" s="6"/>
      <c r="V138" s="6">
        <f>VLOOKUP($A138,'Roll Forward Calculation'!$B:$BS,V$1,FALSE)</f>
        <v>13423.27</v>
      </c>
      <c r="W138" s="6"/>
      <c r="X138" s="6">
        <f>VLOOKUP($A138,'Roll Forward Calculation'!$B:$BS,X$1,FALSE)</f>
        <v>0</v>
      </c>
      <c r="Y138" s="6"/>
      <c r="Z138" s="6">
        <f>VLOOKUP($A138,'Roll Forward Calculation'!$B:$BS,Z$1,FALSE)</f>
        <v>1584.1999999999971</v>
      </c>
      <c r="AA138" s="6"/>
      <c r="AB138" s="6">
        <f>VLOOKUP($A138,'Roll Forward Calculation'!$B:$BS,AB$1,FALSE)</f>
        <v>-1267.9799999999996</v>
      </c>
      <c r="AC138" s="6"/>
      <c r="AD138" s="6">
        <f>VLOOKUP($A138,'Roll Forward Calculation'!$B:$BS,AD$1,FALSE)</f>
        <v>0</v>
      </c>
      <c r="AF138" s="6">
        <f>VLOOKUP($A138,'Roll Forward Calculation'!$B:$BS,AF$1,FALSE)</f>
        <v>0</v>
      </c>
      <c r="AH138" s="6">
        <f>VLOOKUP($A138,'Roll Forward Calculation'!$B:$BS,AH$1,FALSE)</f>
        <v>-204.55000000000018</v>
      </c>
      <c r="AJ138" s="6">
        <f t="shared" si="5"/>
        <v>8605.1699999999946</v>
      </c>
    </row>
    <row r="139" spans="1:36" x14ac:dyDescent="0.2">
      <c r="A139" s="31" t="s">
        <v>138</v>
      </c>
      <c r="B139" s="6">
        <f>VLOOKUP($A139,'Roll Forward Calculation'!$B:$BS,B$1,FALSE)</f>
        <v>0</v>
      </c>
      <c r="C139" s="6"/>
      <c r="D139" s="6">
        <f>VLOOKUP($A139,'Roll Forward Calculation'!$B:$BS,D$1,FALSE)</f>
        <v>2276.8199999999997</v>
      </c>
      <c r="E139" s="6"/>
      <c r="F139" s="6">
        <f>VLOOKUP($A139,'Roll Forward Calculation'!$B:$BS,F$1,FALSE)</f>
        <v>0</v>
      </c>
      <c r="G139" s="6"/>
      <c r="H139" s="6">
        <f>VLOOKUP($A139,'Roll Forward Calculation'!$B:$BS,H$1,FALSE)</f>
        <v>0</v>
      </c>
      <c r="I139" s="6"/>
      <c r="J139" s="6">
        <f>VLOOKUP($A139,'Roll Forward Calculation'!$B:$BS,J$1,FALSE)</f>
        <v>0</v>
      </c>
      <c r="K139" s="6"/>
      <c r="L139" s="6">
        <f>VLOOKUP($A139,'Roll Forward Calculation'!$B:$BS,L$1,FALSE)</f>
        <v>13657.279999999999</v>
      </c>
      <c r="M139" s="6"/>
      <c r="N139" s="6">
        <f>VLOOKUP($A139,'Roll Forward Calculation'!$B:$BS,N$1,FALSE)</f>
        <v>-31769.39</v>
      </c>
      <c r="O139" s="6"/>
      <c r="P139" s="6">
        <f>VLOOKUP($A139,'Roll Forward Calculation'!$B:$BS,P$1,FALSE)</f>
        <v>0</v>
      </c>
      <c r="Q139" s="6"/>
      <c r="R139" s="6">
        <f>VLOOKUP($A139,'Roll Forward Calculation'!$B:$BS,R$1,FALSE)</f>
        <v>0</v>
      </c>
      <c r="S139" s="6"/>
      <c r="T139" s="6">
        <f>VLOOKUP($A139,'Roll Forward Calculation'!$B:$BS,T$1,FALSE)</f>
        <v>1169.7200000000012</v>
      </c>
      <c r="U139" s="6"/>
      <c r="V139" s="6">
        <f>VLOOKUP($A139,'Roll Forward Calculation'!$B:$BS,V$1,FALSE)</f>
        <v>74321.119999999995</v>
      </c>
      <c r="W139" s="6"/>
      <c r="X139" s="6">
        <f>VLOOKUP($A139,'Roll Forward Calculation'!$B:$BS,X$1,FALSE)</f>
        <v>0</v>
      </c>
      <c r="Y139" s="6"/>
      <c r="Z139" s="6">
        <f>VLOOKUP($A139,'Roll Forward Calculation'!$B:$BS,Z$1,FALSE)</f>
        <v>36433.420000000013</v>
      </c>
      <c r="AA139" s="6"/>
      <c r="AB139" s="6">
        <f>VLOOKUP($A139,'Roll Forward Calculation'!$B:$BS,AB$1,FALSE)</f>
        <v>21574.710000000003</v>
      </c>
      <c r="AC139" s="6"/>
      <c r="AD139" s="6">
        <f>VLOOKUP($A139,'Roll Forward Calculation'!$B:$BS,AD$1,FALSE)</f>
        <v>0</v>
      </c>
      <c r="AF139" s="6">
        <f>VLOOKUP($A139,'Roll Forward Calculation'!$B:$BS,AF$1,FALSE)</f>
        <v>0</v>
      </c>
      <c r="AH139" s="6">
        <f>VLOOKUP($A139,'Roll Forward Calculation'!$B:$BS,AH$1,FALSE)</f>
        <v>4639.989999999998</v>
      </c>
      <c r="AJ139" s="6">
        <f t="shared" si="5"/>
        <v>122303.67000000001</v>
      </c>
    </row>
    <row r="140" spans="1:36" x14ac:dyDescent="0.2">
      <c r="A140" s="31" t="s">
        <v>139</v>
      </c>
      <c r="B140" s="6">
        <f>VLOOKUP($A140,'Roll Forward Calculation'!$B:$BS,B$1,FALSE)</f>
        <v>0</v>
      </c>
      <c r="C140" s="6"/>
      <c r="D140" s="6">
        <f>VLOOKUP($A140,'Roll Forward Calculation'!$B:$BS,D$1,FALSE)</f>
        <v>1769.1</v>
      </c>
      <c r="E140" s="6"/>
      <c r="F140" s="6">
        <f>VLOOKUP($A140,'Roll Forward Calculation'!$B:$BS,F$1,FALSE)</f>
        <v>0</v>
      </c>
      <c r="G140" s="6"/>
      <c r="H140" s="6">
        <f>VLOOKUP($A140,'Roll Forward Calculation'!$B:$BS,H$1,FALSE)</f>
        <v>0</v>
      </c>
      <c r="I140" s="6"/>
      <c r="J140" s="6">
        <f>VLOOKUP($A140,'Roll Forward Calculation'!$B:$BS,J$1,FALSE)</f>
        <v>0</v>
      </c>
      <c r="K140" s="6"/>
      <c r="L140" s="6">
        <f>VLOOKUP($A140,'Roll Forward Calculation'!$B:$BS,L$1,FALSE)</f>
        <v>-4005.4400000000023</v>
      </c>
      <c r="M140" s="6"/>
      <c r="N140" s="6">
        <f>VLOOKUP($A140,'Roll Forward Calculation'!$B:$BS,N$1,FALSE)</f>
        <v>-20263.580000000002</v>
      </c>
      <c r="O140" s="6"/>
      <c r="P140" s="6">
        <f>VLOOKUP($A140,'Roll Forward Calculation'!$B:$BS,P$1,FALSE)</f>
        <v>0</v>
      </c>
      <c r="Q140" s="6"/>
      <c r="R140" s="6">
        <f>VLOOKUP($A140,'Roll Forward Calculation'!$B:$BS,R$1,FALSE)</f>
        <v>0</v>
      </c>
      <c r="S140" s="6"/>
      <c r="T140" s="6">
        <f>VLOOKUP($A140,'Roll Forward Calculation'!$B:$BS,T$1,FALSE)</f>
        <v>2614.5600000000049</v>
      </c>
      <c r="U140" s="6"/>
      <c r="V140" s="6">
        <f>VLOOKUP($A140,'Roll Forward Calculation'!$B:$BS,V$1,FALSE)</f>
        <v>17746.73</v>
      </c>
      <c r="W140" s="6"/>
      <c r="X140" s="6">
        <f>VLOOKUP($A140,'Roll Forward Calculation'!$B:$BS,X$1,FALSE)</f>
        <v>0</v>
      </c>
      <c r="Y140" s="6"/>
      <c r="Z140" s="6">
        <f>VLOOKUP($A140,'Roll Forward Calculation'!$B:$BS,Z$1,FALSE)</f>
        <v>634.68000000000757</v>
      </c>
      <c r="AA140" s="6"/>
      <c r="AB140" s="6">
        <f>VLOOKUP($A140,'Roll Forward Calculation'!$B:$BS,AB$1,FALSE)</f>
        <v>3702.01</v>
      </c>
      <c r="AC140" s="6"/>
      <c r="AD140" s="6">
        <f>VLOOKUP($A140,'Roll Forward Calculation'!$B:$BS,AD$1,FALSE)</f>
        <v>0</v>
      </c>
      <c r="AF140" s="6">
        <f>VLOOKUP($A140,'Roll Forward Calculation'!$B:$BS,AF$1,FALSE)</f>
        <v>0</v>
      </c>
      <c r="AH140" s="6">
        <f>VLOOKUP($A140,'Roll Forward Calculation'!$B:$BS,AH$1,FALSE)</f>
        <v>-1922.7999999999993</v>
      </c>
      <c r="AJ140" s="6">
        <f t="shared" si="5"/>
        <v>275.26000000000749</v>
      </c>
    </row>
    <row r="141" spans="1:36" x14ac:dyDescent="0.2">
      <c r="A141" s="31" t="s">
        <v>206</v>
      </c>
      <c r="B141" s="6">
        <f>VLOOKUP($A141,'Roll Forward Calculation'!$B:$BS,B$1,FALSE)</f>
        <v>0</v>
      </c>
      <c r="C141" s="6"/>
      <c r="D141" s="6">
        <f>VLOOKUP($A141,'Roll Forward Calculation'!$B:$BS,D$1,FALSE)</f>
        <v>1127.96</v>
      </c>
      <c r="E141" s="6"/>
      <c r="F141" s="6">
        <f>VLOOKUP($A141,'Roll Forward Calculation'!$B:$BS,F$1,FALSE)</f>
        <v>0</v>
      </c>
      <c r="G141" s="6"/>
      <c r="H141" s="6">
        <f>VLOOKUP($A141,'Roll Forward Calculation'!$B:$BS,H$1,FALSE)</f>
        <v>0</v>
      </c>
      <c r="I141" s="6"/>
      <c r="J141" s="6">
        <f>VLOOKUP($A141,'Roll Forward Calculation'!$B:$BS,J$1,FALSE)</f>
        <v>0</v>
      </c>
      <c r="K141" s="6"/>
      <c r="L141" s="6">
        <f>VLOOKUP($A141,'Roll Forward Calculation'!$B:$BS,L$1,FALSE)</f>
        <v>-4255.2100000000028</v>
      </c>
      <c r="M141" s="6"/>
      <c r="N141" s="6">
        <f>VLOOKUP($A141,'Roll Forward Calculation'!$B:$BS,N$1,FALSE)</f>
        <v>-9148.02</v>
      </c>
      <c r="O141" s="6"/>
      <c r="P141" s="6">
        <f>VLOOKUP($A141,'Roll Forward Calculation'!$B:$BS,P$1,FALSE)</f>
        <v>0</v>
      </c>
      <c r="Q141" s="6"/>
      <c r="R141" s="6">
        <f>VLOOKUP($A141,'Roll Forward Calculation'!$B:$BS,R$1,FALSE)</f>
        <v>0</v>
      </c>
      <c r="S141" s="6"/>
      <c r="T141" s="6">
        <f>VLOOKUP($A141,'Roll Forward Calculation'!$B:$BS,T$1,FALSE)</f>
        <v>2446.8499999999985</v>
      </c>
      <c r="U141" s="6"/>
      <c r="V141" s="6">
        <f>VLOOKUP($A141,'Roll Forward Calculation'!$B:$BS,V$1,FALSE)</f>
        <v>7744.010000000002</v>
      </c>
      <c r="W141" s="6"/>
      <c r="X141" s="6">
        <f>VLOOKUP($A141,'Roll Forward Calculation'!$B:$BS,X$1,FALSE)</f>
        <v>0</v>
      </c>
      <c r="Y141" s="6"/>
      <c r="Z141" s="6">
        <f>VLOOKUP($A141,'Roll Forward Calculation'!$B:$BS,Z$1,FALSE)</f>
        <v>5911.1500000000015</v>
      </c>
      <c r="AA141" s="6"/>
      <c r="AB141" s="6">
        <f>VLOOKUP($A141,'Roll Forward Calculation'!$B:$BS,AB$1,FALSE)</f>
        <v>6449.619999999999</v>
      </c>
      <c r="AC141" s="6"/>
      <c r="AD141" s="6">
        <f>VLOOKUP($A141,'Roll Forward Calculation'!$B:$BS,AD$1,FALSE)</f>
        <v>0</v>
      </c>
      <c r="AF141" s="6">
        <f>VLOOKUP($A141,'Roll Forward Calculation'!$B:$BS,AF$1,FALSE)</f>
        <v>0</v>
      </c>
      <c r="AH141" s="6">
        <f>VLOOKUP($A141,'Roll Forward Calculation'!$B:$BS,AH$1,FALSE)</f>
        <v>390.44999999999891</v>
      </c>
      <c r="AJ141" s="6">
        <f t="shared" si="5"/>
        <v>10666.809999999996</v>
      </c>
    </row>
    <row r="142" spans="1:36" x14ac:dyDescent="0.2">
      <c r="A142" s="31" t="s">
        <v>207</v>
      </c>
      <c r="B142" s="6">
        <f>VLOOKUP($A142,'Roll Forward Calculation'!$B:$BS,B$1,FALSE)</f>
        <v>0</v>
      </c>
      <c r="C142" s="6"/>
      <c r="D142" s="6">
        <f>VLOOKUP($A142,'Roll Forward Calculation'!$B:$BS,D$1,FALSE)</f>
        <v>1471.6900000000005</v>
      </c>
      <c r="E142" s="6"/>
      <c r="F142" s="6">
        <f>VLOOKUP($A142,'Roll Forward Calculation'!$B:$BS,F$1,FALSE)</f>
        <v>0</v>
      </c>
      <c r="G142" s="6"/>
      <c r="H142" s="6">
        <f>VLOOKUP($A142,'Roll Forward Calculation'!$B:$BS,H$1,FALSE)</f>
        <v>0</v>
      </c>
      <c r="I142" s="6"/>
      <c r="J142" s="6">
        <f>VLOOKUP($A142,'Roll Forward Calculation'!$B:$BS,J$1,FALSE)</f>
        <v>0</v>
      </c>
      <c r="K142" s="6"/>
      <c r="L142" s="6">
        <f>VLOOKUP($A142,'Roll Forward Calculation'!$B:$BS,L$1,FALSE)</f>
        <v>18090.809999999998</v>
      </c>
      <c r="M142" s="6"/>
      <c r="N142" s="6">
        <f>VLOOKUP($A142,'Roll Forward Calculation'!$B:$BS,N$1,FALSE)</f>
        <v>-25524.63</v>
      </c>
      <c r="O142" s="6"/>
      <c r="P142" s="6">
        <f>VLOOKUP($A142,'Roll Forward Calculation'!$B:$BS,P$1,FALSE)</f>
        <v>0</v>
      </c>
      <c r="Q142" s="6"/>
      <c r="R142" s="6">
        <f>VLOOKUP($A142,'Roll Forward Calculation'!$B:$BS,R$1,FALSE)</f>
        <v>0</v>
      </c>
      <c r="S142" s="6"/>
      <c r="T142" s="6">
        <f>VLOOKUP($A142,'Roll Forward Calculation'!$B:$BS,T$1,FALSE)</f>
        <v>-6331.3799999999974</v>
      </c>
      <c r="U142" s="6"/>
      <c r="V142" s="6">
        <f>VLOOKUP($A142,'Roll Forward Calculation'!$B:$BS,V$1,FALSE)</f>
        <v>13330.37</v>
      </c>
      <c r="W142" s="6"/>
      <c r="X142" s="6">
        <f>VLOOKUP($A142,'Roll Forward Calculation'!$B:$BS,X$1,FALSE)</f>
        <v>0</v>
      </c>
      <c r="Y142" s="6"/>
      <c r="Z142" s="6">
        <f>VLOOKUP($A142,'Roll Forward Calculation'!$B:$BS,Z$1,FALSE)</f>
        <v>2561.3499999999985</v>
      </c>
      <c r="AA142" s="6"/>
      <c r="AB142" s="6">
        <f>VLOOKUP($A142,'Roll Forward Calculation'!$B:$BS,AB$1,FALSE)</f>
        <v>6419.7799999999988</v>
      </c>
      <c r="AC142" s="6"/>
      <c r="AD142" s="6">
        <f>VLOOKUP($A142,'Roll Forward Calculation'!$B:$BS,AD$1,FALSE)</f>
        <v>0</v>
      </c>
      <c r="AF142" s="6">
        <f>VLOOKUP($A142,'Roll Forward Calculation'!$B:$BS,AF$1,FALSE)</f>
        <v>0</v>
      </c>
      <c r="AH142" s="6">
        <f>VLOOKUP($A142,'Roll Forward Calculation'!$B:$BS,AH$1,FALSE)</f>
        <v>-1867.25</v>
      </c>
      <c r="AJ142" s="6">
        <f t="shared" si="5"/>
        <v>8150.74</v>
      </c>
    </row>
    <row r="143" spans="1:36" x14ac:dyDescent="0.2">
      <c r="A143" s="31" t="s">
        <v>208</v>
      </c>
      <c r="B143" s="6">
        <f>VLOOKUP($A143,'Roll Forward Calculation'!$B:$BS,B$1,FALSE)</f>
        <v>0</v>
      </c>
      <c r="C143" s="6"/>
      <c r="D143" s="6">
        <f>VLOOKUP($A143,'Roll Forward Calculation'!$B:$BS,D$1,FALSE)</f>
        <v>475.75999999999976</v>
      </c>
      <c r="E143" s="6"/>
      <c r="F143" s="6">
        <f>VLOOKUP($A143,'Roll Forward Calculation'!$B:$BS,F$1,FALSE)</f>
        <v>0</v>
      </c>
      <c r="G143" s="6"/>
      <c r="H143" s="6">
        <f>VLOOKUP($A143,'Roll Forward Calculation'!$B:$BS,H$1,FALSE)</f>
        <v>0</v>
      </c>
      <c r="I143" s="6"/>
      <c r="J143" s="6">
        <f>VLOOKUP($A143,'Roll Forward Calculation'!$B:$BS,J$1,FALSE)</f>
        <v>0</v>
      </c>
      <c r="K143" s="6"/>
      <c r="L143" s="6">
        <f>VLOOKUP($A143,'Roll Forward Calculation'!$B:$BS,L$1,FALSE)</f>
        <v>-8688.7400000000016</v>
      </c>
      <c r="M143" s="6"/>
      <c r="N143" s="6">
        <f>VLOOKUP($A143,'Roll Forward Calculation'!$B:$BS,N$1,FALSE)</f>
        <v>-26954.67</v>
      </c>
      <c r="O143" s="6"/>
      <c r="P143" s="6">
        <f>VLOOKUP($A143,'Roll Forward Calculation'!$B:$BS,P$1,FALSE)</f>
        <v>0</v>
      </c>
      <c r="Q143" s="6"/>
      <c r="R143" s="6">
        <f>VLOOKUP($A143,'Roll Forward Calculation'!$B:$BS,R$1,FALSE)</f>
        <v>0</v>
      </c>
      <c r="S143" s="6"/>
      <c r="T143" s="6">
        <f>VLOOKUP($A143,'Roll Forward Calculation'!$B:$BS,T$1,FALSE)</f>
        <v>3354.5800000000017</v>
      </c>
      <c r="U143" s="6"/>
      <c r="V143" s="6">
        <f>VLOOKUP($A143,'Roll Forward Calculation'!$B:$BS,V$1,FALSE)</f>
        <v>-9485.3099999999977</v>
      </c>
      <c r="W143" s="6"/>
      <c r="X143" s="6">
        <f>VLOOKUP($A143,'Roll Forward Calculation'!$B:$BS,X$1,FALSE)</f>
        <v>0</v>
      </c>
      <c r="Y143" s="6"/>
      <c r="Z143" s="6">
        <f>VLOOKUP($A143,'Roll Forward Calculation'!$B:$BS,Z$1,FALSE)</f>
        <v>-1397</v>
      </c>
      <c r="AA143" s="6"/>
      <c r="AB143" s="6">
        <f>VLOOKUP($A143,'Roll Forward Calculation'!$B:$BS,AB$1,FALSE)</f>
        <v>19815.900000000001</v>
      </c>
      <c r="AC143" s="6"/>
      <c r="AD143" s="6">
        <f>VLOOKUP($A143,'Roll Forward Calculation'!$B:$BS,AD$1,FALSE)</f>
        <v>0</v>
      </c>
      <c r="AF143" s="6">
        <f>VLOOKUP($A143,'Roll Forward Calculation'!$B:$BS,AF$1,FALSE)</f>
        <v>0</v>
      </c>
      <c r="AH143" s="6">
        <f>VLOOKUP($A143,'Roll Forward Calculation'!$B:$BS,AH$1,FALSE)</f>
        <v>-3274.1400000000031</v>
      </c>
      <c r="AJ143" s="6">
        <f t="shared" si="5"/>
        <v>-26153.62</v>
      </c>
    </row>
    <row r="144" spans="1:36" x14ac:dyDescent="0.2">
      <c r="A144" s="31" t="s">
        <v>140</v>
      </c>
      <c r="B144" s="6">
        <f>VLOOKUP($A144,'Roll Forward Calculation'!$B:$BS,B$1,FALSE)</f>
        <v>0</v>
      </c>
      <c r="C144" s="6"/>
      <c r="D144" s="6">
        <f>VLOOKUP($A144,'Roll Forward Calculation'!$B:$BS,D$1,FALSE)</f>
        <v>670.82000000000016</v>
      </c>
      <c r="E144" s="6"/>
      <c r="F144" s="6">
        <f>VLOOKUP($A144,'Roll Forward Calculation'!$B:$BS,F$1,FALSE)</f>
        <v>0</v>
      </c>
      <c r="G144" s="6"/>
      <c r="H144" s="6">
        <f>VLOOKUP($A144,'Roll Forward Calculation'!$B:$BS,H$1,FALSE)</f>
        <v>0</v>
      </c>
      <c r="I144" s="6"/>
      <c r="J144" s="6">
        <f>VLOOKUP($A144,'Roll Forward Calculation'!$B:$BS,J$1,FALSE)</f>
        <v>0</v>
      </c>
      <c r="K144" s="6"/>
      <c r="L144" s="6">
        <f>VLOOKUP($A144,'Roll Forward Calculation'!$B:$BS,L$1,FALSE)</f>
        <v>-1315.4700000000012</v>
      </c>
      <c r="M144" s="6"/>
      <c r="N144" s="6">
        <f>VLOOKUP($A144,'Roll Forward Calculation'!$B:$BS,N$1,FALSE)</f>
        <v>-13834.09</v>
      </c>
      <c r="O144" s="6"/>
      <c r="P144" s="6">
        <f>VLOOKUP($A144,'Roll Forward Calculation'!$B:$BS,P$1,FALSE)</f>
        <v>0</v>
      </c>
      <c r="Q144" s="6"/>
      <c r="R144" s="6">
        <f>VLOOKUP($A144,'Roll Forward Calculation'!$B:$BS,R$1,FALSE)</f>
        <v>0</v>
      </c>
      <c r="S144" s="6"/>
      <c r="T144" s="6">
        <f>VLOOKUP($A144,'Roll Forward Calculation'!$B:$BS,T$1,FALSE)</f>
        <v>1747.8799999999974</v>
      </c>
      <c r="U144" s="6"/>
      <c r="V144" s="6">
        <f>VLOOKUP($A144,'Roll Forward Calculation'!$B:$BS,V$1,FALSE)</f>
        <v>6854.5599999999977</v>
      </c>
      <c r="W144" s="6"/>
      <c r="X144" s="6">
        <f>VLOOKUP($A144,'Roll Forward Calculation'!$B:$BS,X$1,FALSE)</f>
        <v>0</v>
      </c>
      <c r="Y144" s="6"/>
      <c r="Z144" s="6">
        <f>VLOOKUP($A144,'Roll Forward Calculation'!$B:$BS,Z$1,FALSE)</f>
        <v>-33.989999999997963</v>
      </c>
      <c r="AA144" s="6"/>
      <c r="AB144" s="6">
        <f>VLOOKUP($A144,'Roll Forward Calculation'!$B:$BS,AB$1,FALSE)</f>
        <v>16578.219999999998</v>
      </c>
      <c r="AC144" s="6"/>
      <c r="AD144" s="6">
        <f>VLOOKUP($A144,'Roll Forward Calculation'!$B:$BS,AD$1,FALSE)</f>
        <v>0</v>
      </c>
      <c r="AF144" s="6">
        <f>VLOOKUP($A144,'Roll Forward Calculation'!$B:$BS,AF$1,FALSE)</f>
        <v>0</v>
      </c>
      <c r="AH144" s="6">
        <f>VLOOKUP($A144,'Roll Forward Calculation'!$B:$BS,AH$1,FALSE)</f>
        <v>-1701.1900000000005</v>
      </c>
      <c r="AJ144" s="6">
        <f t="shared" si="5"/>
        <v>8966.7399999999925</v>
      </c>
    </row>
    <row r="145" spans="1:36" x14ac:dyDescent="0.2">
      <c r="A145" s="31" t="s">
        <v>141</v>
      </c>
      <c r="B145" s="6">
        <f>VLOOKUP($A145,'Roll Forward Calculation'!$B:$BS,B$1,FALSE)</f>
        <v>0</v>
      </c>
      <c r="C145" s="6"/>
      <c r="D145" s="6">
        <f>VLOOKUP($A145,'Roll Forward Calculation'!$B:$BS,D$1,FALSE)</f>
        <v>22.03</v>
      </c>
      <c r="E145" s="6"/>
      <c r="F145" s="6">
        <f>VLOOKUP($A145,'Roll Forward Calculation'!$B:$BS,F$1,FALSE)</f>
        <v>0</v>
      </c>
      <c r="G145" s="6"/>
      <c r="H145" s="6">
        <f>VLOOKUP($A145,'Roll Forward Calculation'!$B:$BS,H$1,FALSE)</f>
        <v>0</v>
      </c>
      <c r="I145" s="6"/>
      <c r="J145" s="6">
        <f>VLOOKUP($A145,'Roll Forward Calculation'!$B:$BS,J$1,FALSE)</f>
        <v>0</v>
      </c>
      <c r="K145" s="6"/>
      <c r="L145" s="6">
        <f>VLOOKUP($A145,'Roll Forward Calculation'!$B:$BS,L$1,FALSE)</f>
        <v>0</v>
      </c>
      <c r="M145" s="6"/>
      <c r="N145" s="6">
        <f>VLOOKUP($A145,'Roll Forward Calculation'!$B:$BS,N$1,FALSE)</f>
        <v>-333.6099999999999</v>
      </c>
      <c r="O145" s="6"/>
      <c r="P145" s="6">
        <f>VLOOKUP($A145,'Roll Forward Calculation'!$B:$BS,P$1,FALSE)</f>
        <v>0</v>
      </c>
      <c r="Q145" s="6"/>
      <c r="R145" s="6">
        <f>VLOOKUP($A145,'Roll Forward Calculation'!$B:$BS,R$1,FALSE)</f>
        <v>0</v>
      </c>
      <c r="S145" s="6"/>
      <c r="T145" s="6">
        <f>VLOOKUP($A145,'Roll Forward Calculation'!$B:$BS,T$1,FALSE)</f>
        <v>46.629999999999882</v>
      </c>
      <c r="U145" s="6"/>
      <c r="V145" s="6">
        <f>VLOOKUP($A145,'Roll Forward Calculation'!$B:$BS,V$1,FALSE)</f>
        <v>0</v>
      </c>
      <c r="W145" s="6"/>
      <c r="X145" s="6">
        <f>VLOOKUP($A145,'Roll Forward Calculation'!$B:$BS,X$1,FALSE)</f>
        <v>0</v>
      </c>
      <c r="Y145" s="6"/>
      <c r="Z145" s="6">
        <f>VLOOKUP($A145,'Roll Forward Calculation'!$B:$BS,Z$1,FALSE)</f>
        <v>166.91000000000008</v>
      </c>
      <c r="AA145" s="6"/>
      <c r="AB145" s="6">
        <f>VLOOKUP($A145,'Roll Forward Calculation'!$B:$BS,AB$1,FALSE)</f>
        <v>-88.94</v>
      </c>
      <c r="AC145" s="6"/>
      <c r="AD145" s="6">
        <f>VLOOKUP($A145,'Roll Forward Calculation'!$B:$BS,AD$1,FALSE)</f>
        <v>0</v>
      </c>
      <c r="AF145" s="6">
        <f>VLOOKUP($A145,'Roll Forward Calculation'!$B:$BS,AF$1,FALSE)</f>
        <v>1.51</v>
      </c>
      <c r="AH145" s="6">
        <f>VLOOKUP($A145,'Roll Forward Calculation'!$B:$BS,AH$1,FALSE)</f>
        <v>-813.44</v>
      </c>
      <c r="AJ145" s="6">
        <f t="shared" si="5"/>
        <v>-998.91000000000008</v>
      </c>
    </row>
    <row r="146" spans="1:36" x14ac:dyDescent="0.2">
      <c r="A146" s="31" t="s">
        <v>142</v>
      </c>
      <c r="B146" s="6">
        <f>VLOOKUP($A146,'Roll Forward Calculation'!$B:$BS,B$1,FALSE)</f>
        <v>-23035.830000000016</v>
      </c>
      <c r="C146" s="6"/>
      <c r="D146" s="6">
        <f>VLOOKUP($A146,'Roll Forward Calculation'!$B:$BS,D$1,FALSE)</f>
        <v>1504.33</v>
      </c>
      <c r="E146" s="6"/>
      <c r="F146" s="6">
        <f>VLOOKUP($A146,'Roll Forward Calculation'!$B:$BS,F$1,FALSE)</f>
        <v>0</v>
      </c>
      <c r="G146" s="6"/>
      <c r="H146" s="6">
        <f>VLOOKUP($A146,'Roll Forward Calculation'!$B:$BS,H$1,FALSE)</f>
        <v>0</v>
      </c>
      <c r="I146" s="6"/>
      <c r="J146" s="6">
        <f>VLOOKUP($A146,'Roll Forward Calculation'!$B:$BS,J$1,FALSE)</f>
        <v>0</v>
      </c>
      <c r="K146" s="6"/>
      <c r="L146" s="6">
        <f>VLOOKUP($A146,'Roll Forward Calculation'!$B:$BS,L$1,FALSE)</f>
        <v>10070.180000000008</v>
      </c>
      <c r="M146" s="6"/>
      <c r="N146" s="6">
        <f>VLOOKUP($A146,'Roll Forward Calculation'!$B:$BS,N$1,FALSE)</f>
        <v>-16482.93</v>
      </c>
      <c r="O146" s="6"/>
      <c r="P146" s="6">
        <f>VLOOKUP($A146,'Roll Forward Calculation'!$B:$BS,P$1,FALSE)</f>
        <v>8039.43</v>
      </c>
      <c r="Q146" s="6"/>
      <c r="R146" s="6">
        <f>VLOOKUP($A146,'Roll Forward Calculation'!$B:$BS,R$1,FALSE)</f>
        <v>0</v>
      </c>
      <c r="S146" s="6"/>
      <c r="T146" s="6">
        <f>VLOOKUP($A146,'Roll Forward Calculation'!$B:$BS,T$1,FALSE)</f>
        <v>5400.1900000000023</v>
      </c>
      <c r="U146" s="6"/>
      <c r="V146" s="6">
        <f>VLOOKUP($A146,'Roll Forward Calculation'!$B:$BS,V$1,FALSE)</f>
        <v>394325.25</v>
      </c>
      <c r="W146" s="6"/>
      <c r="X146" s="6">
        <f>VLOOKUP($A146,'Roll Forward Calculation'!$B:$BS,X$1,FALSE)</f>
        <v>5666.7900000000009</v>
      </c>
      <c r="Y146" s="6"/>
      <c r="Z146" s="6">
        <f>VLOOKUP($A146,'Roll Forward Calculation'!$B:$BS,Z$1,FALSE)</f>
        <v>245.23999999999796</v>
      </c>
      <c r="AA146" s="6"/>
      <c r="AB146" s="6">
        <f>VLOOKUP($A146,'Roll Forward Calculation'!$B:$BS,AB$1,FALSE)</f>
        <v>51123.140000000014</v>
      </c>
      <c r="AC146" s="6"/>
      <c r="AD146" s="6">
        <f>VLOOKUP($A146,'Roll Forward Calculation'!$B:$BS,AD$1,FALSE)</f>
        <v>10534.5</v>
      </c>
      <c r="AF146" s="6">
        <f>VLOOKUP($A146,'Roll Forward Calculation'!$B:$BS,AF$1,FALSE)</f>
        <v>0</v>
      </c>
      <c r="AH146" s="6">
        <f>VLOOKUP($A146,'Roll Forward Calculation'!$B:$BS,AH$1,FALSE)</f>
        <v>-1501.5800000000017</v>
      </c>
      <c r="AJ146" s="6">
        <f t="shared" si="5"/>
        <v>445888.70999999996</v>
      </c>
    </row>
    <row r="147" spans="1:36" x14ac:dyDescent="0.2">
      <c r="A147" s="31" t="s">
        <v>143</v>
      </c>
      <c r="B147" s="6">
        <f>VLOOKUP($A147,'Roll Forward Calculation'!$B:$BS,B$1,FALSE)</f>
        <v>-790083.94</v>
      </c>
      <c r="C147" s="6"/>
      <c r="D147" s="6">
        <f>VLOOKUP($A147,'Roll Forward Calculation'!$B:$BS,D$1,FALSE)</f>
        <v>-201.53</v>
      </c>
      <c r="E147" s="6"/>
      <c r="F147" s="6">
        <f>VLOOKUP($A147,'Roll Forward Calculation'!$B:$BS,F$1,FALSE)</f>
        <v>0</v>
      </c>
      <c r="G147" s="6"/>
      <c r="H147" s="6">
        <f>VLOOKUP($A147,'Roll Forward Calculation'!$B:$BS,H$1,FALSE)</f>
        <v>0</v>
      </c>
      <c r="I147" s="6"/>
      <c r="J147" s="6">
        <f>VLOOKUP($A147,'Roll Forward Calculation'!$B:$BS,J$1,FALSE)</f>
        <v>0</v>
      </c>
      <c r="K147" s="6"/>
      <c r="L147" s="6">
        <f>VLOOKUP($A147,'Roll Forward Calculation'!$B:$BS,L$1,FALSE)</f>
        <v>-6265.14</v>
      </c>
      <c r="M147" s="6"/>
      <c r="N147" s="6">
        <f>VLOOKUP($A147,'Roll Forward Calculation'!$B:$BS,N$1,FALSE)</f>
        <v>-5141.2199999999993</v>
      </c>
      <c r="O147" s="6"/>
      <c r="P147" s="6">
        <f>VLOOKUP($A147,'Roll Forward Calculation'!$B:$BS,P$1,FALSE)</f>
        <v>153545.24</v>
      </c>
      <c r="Q147" s="6"/>
      <c r="R147" s="6">
        <f>VLOOKUP($A147,'Roll Forward Calculation'!$B:$BS,R$1,FALSE)</f>
        <v>0</v>
      </c>
      <c r="S147" s="6"/>
      <c r="T147" s="6">
        <f>VLOOKUP($A147,'Roll Forward Calculation'!$B:$BS,T$1,FALSE)</f>
        <v>3132.25</v>
      </c>
      <c r="U147" s="6"/>
      <c r="V147" s="6">
        <f>VLOOKUP($A147,'Roll Forward Calculation'!$B:$BS,V$1,FALSE)</f>
        <v>782718.03999999992</v>
      </c>
      <c r="W147" s="6"/>
      <c r="X147" s="6">
        <f>VLOOKUP($A147,'Roll Forward Calculation'!$B:$BS,X$1,FALSE)</f>
        <v>108229.29000000004</v>
      </c>
      <c r="Y147" s="6"/>
      <c r="Z147" s="6">
        <f>VLOOKUP($A147,'Roll Forward Calculation'!$B:$BS,Z$1,FALSE)</f>
        <v>930.9800000000032</v>
      </c>
      <c r="AA147" s="6"/>
      <c r="AB147" s="6">
        <f>VLOOKUP($A147,'Roll Forward Calculation'!$B:$BS,AB$1,FALSE)</f>
        <v>1662.2300000000002</v>
      </c>
      <c r="AC147" s="6"/>
      <c r="AD147" s="6">
        <f>VLOOKUP($A147,'Roll Forward Calculation'!$B:$BS,AD$1,FALSE)</f>
        <v>0</v>
      </c>
      <c r="AF147" s="6">
        <f>VLOOKUP($A147,'Roll Forward Calculation'!$B:$BS,AF$1,FALSE)</f>
        <v>0</v>
      </c>
      <c r="AH147" s="6">
        <f>VLOOKUP($A147,'Roll Forward Calculation'!$B:$BS,AH$1,FALSE)</f>
        <v>-549.8100000000004</v>
      </c>
      <c r="AJ147" s="6">
        <f t="shared" si="5"/>
        <v>247976.39</v>
      </c>
    </row>
    <row r="148" spans="1:36" x14ac:dyDescent="0.2">
      <c r="A148" s="31" t="s">
        <v>144</v>
      </c>
      <c r="B148" s="6">
        <f>VLOOKUP($A148,'Roll Forward Calculation'!$B:$BS,B$1,FALSE)</f>
        <v>0</v>
      </c>
      <c r="C148" s="6"/>
      <c r="D148" s="6">
        <f>VLOOKUP($A148,'Roll Forward Calculation'!$B:$BS,D$1,FALSE)</f>
        <v>171.03000000000009</v>
      </c>
      <c r="E148" s="6"/>
      <c r="F148" s="6">
        <f>VLOOKUP($A148,'Roll Forward Calculation'!$B:$BS,F$1,FALSE)</f>
        <v>0</v>
      </c>
      <c r="G148" s="6"/>
      <c r="H148" s="6">
        <f>VLOOKUP($A148,'Roll Forward Calculation'!$B:$BS,H$1,FALSE)</f>
        <v>0</v>
      </c>
      <c r="I148" s="6"/>
      <c r="J148" s="6">
        <f>VLOOKUP($A148,'Roll Forward Calculation'!$B:$BS,J$1,FALSE)</f>
        <v>0</v>
      </c>
      <c r="K148" s="6"/>
      <c r="L148" s="6">
        <f>VLOOKUP($A148,'Roll Forward Calculation'!$B:$BS,L$1,FALSE)</f>
        <v>16123.149999999998</v>
      </c>
      <c r="M148" s="6"/>
      <c r="N148" s="6">
        <f>VLOOKUP($A148,'Roll Forward Calculation'!$B:$BS,N$1,FALSE)</f>
        <v>-3151.8900000000003</v>
      </c>
      <c r="O148" s="6"/>
      <c r="P148" s="6">
        <f>VLOOKUP($A148,'Roll Forward Calculation'!$B:$BS,P$1,FALSE)</f>
        <v>0</v>
      </c>
      <c r="Q148" s="6"/>
      <c r="R148" s="6">
        <f>VLOOKUP($A148,'Roll Forward Calculation'!$B:$BS,R$1,FALSE)</f>
        <v>0</v>
      </c>
      <c r="S148" s="6"/>
      <c r="T148" s="6">
        <f>VLOOKUP($A148,'Roll Forward Calculation'!$B:$BS,T$1,FALSE)</f>
        <v>1700.92</v>
      </c>
      <c r="U148" s="6"/>
      <c r="V148" s="6">
        <f>VLOOKUP($A148,'Roll Forward Calculation'!$B:$BS,V$1,FALSE)</f>
        <v>0</v>
      </c>
      <c r="W148" s="6"/>
      <c r="X148" s="6">
        <f>VLOOKUP($A148,'Roll Forward Calculation'!$B:$BS,X$1,FALSE)</f>
        <v>0</v>
      </c>
      <c r="Y148" s="6"/>
      <c r="Z148" s="6">
        <f>VLOOKUP($A148,'Roll Forward Calculation'!$B:$BS,Z$1,FALSE)</f>
        <v>361.05999999999949</v>
      </c>
      <c r="AA148" s="6"/>
      <c r="AB148" s="6">
        <f>VLOOKUP($A148,'Roll Forward Calculation'!$B:$BS,AB$1,FALSE)</f>
        <v>5163.0499999999993</v>
      </c>
      <c r="AC148" s="6"/>
      <c r="AD148" s="6">
        <f>VLOOKUP($A148,'Roll Forward Calculation'!$B:$BS,AD$1,FALSE)</f>
        <v>0</v>
      </c>
      <c r="AF148" s="6">
        <f>VLOOKUP($A148,'Roll Forward Calculation'!$B:$BS,AF$1,FALSE)</f>
        <v>0</v>
      </c>
      <c r="AH148" s="6">
        <f>VLOOKUP($A148,'Roll Forward Calculation'!$B:$BS,AH$1,FALSE)</f>
        <v>-163.28999999999996</v>
      </c>
      <c r="AJ148" s="6">
        <f t="shared" si="5"/>
        <v>20204.029999999995</v>
      </c>
    </row>
    <row r="149" spans="1:36" x14ac:dyDescent="0.2">
      <c r="A149" s="31" t="s">
        <v>244</v>
      </c>
      <c r="B149" s="6">
        <f>VLOOKUP($A149,'Roll Forward Calculation'!$B:$BS,B$1,FALSE)</f>
        <v>0</v>
      </c>
      <c r="C149" s="6"/>
      <c r="D149" s="6">
        <f>VLOOKUP($A149,'Roll Forward Calculation'!$B:$BS,D$1,FALSE)</f>
        <v>0</v>
      </c>
      <c r="E149" s="6"/>
      <c r="F149" s="6">
        <f>VLOOKUP($A149,'Roll Forward Calculation'!$B:$BS,F$1,FALSE)</f>
        <v>0</v>
      </c>
      <c r="G149" s="6"/>
      <c r="H149" s="6">
        <f>VLOOKUP($A149,'Roll Forward Calculation'!$B:$BS,H$1,FALSE)</f>
        <v>0</v>
      </c>
      <c r="I149" s="6"/>
      <c r="J149" s="6">
        <f>VLOOKUP($A149,'Roll Forward Calculation'!$B:$BS,J$1,FALSE)</f>
        <v>0</v>
      </c>
      <c r="K149" s="6"/>
      <c r="L149" s="6">
        <f>VLOOKUP($A149,'Roll Forward Calculation'!$B:$BS,L$1,FALSE)</f>
        <v>0</v>
      </c>
      <c r="M149" s="6"/>
      <c r="N149" s="6">
        <f>VLOOKUP($A149,'Roll Forward Calculation'!$B:$BS,N$1,FALSE)</f>
        <v>0</v>
      </c>
      <c r="O149" s="6"/>
      <c r="P149" s="6">
        <f>VLOOKUP($A149,'Roll Forward Calculation'!$B:$BS,P$1,FALSE)</f>
        <v>0</v>
      </c>
      <c r="Q149" s="6"/>
      <c r="R149" s="6">
        <f>VLOOKUP($A149,'Roll Forward Calculation'!$B:$BS,R$1,FALSE)</f>
        <v>0</v>
      </c>
      <c r="S149" s="6"/>
      <c r="T149" s="6">
        <f>VLOOKUP($A149,'Roll Forward Calculation'!$B:$BS,T$1,FALSE)</f>
        <v>0</v>
      </c>
      <c r="U149" s="6"/>
      <c r="V149" s="6">
        <f>VLOOKUP($A149,'Roll Forward Calculation'!$B:$BS,V$1,FALSE)</f>
        <v>-408.6899999999996</v>
      </c>
      <c r="W149" s="6"/>
      <c r="X149" s="6">
        <f>VLOOKUP($A149,'Roll Forward Calculation'!$B:$BS,X$1,FALSE)</f>
        <v>0</v>
      </c>
      <c r="Y149" s="6"/>
      <c r="Z149" s="6">
        <f>VLOOKUP($A149,'Roll Forward Calculation'!$B:$BS,Z$1,FALSE)</f>
        <v>0</v>
      </c>
      <c r="AA149" s="6"/>
      <c r="AB149" s="6">
        <f>VLOOKUP($A149,'Roll Forward Calculation'!$B:$BS,AB$1,FALSE)</f>
        <v>0</v>
      </c>
      <c r="AC149" s="6"/>
      <c r="AD149" s="6">
        <f>VLOOKUP($A149,'Roll Forward Calculation'!$B:$BS,AD$1,FALSE)</f>
        <v>0</v>
      </c>
      <c r="AF149" s="6">
        <f>VLOOKUP($A149,'Roll Forward Calculation'!$B:$BS,AF$1,FALSE)</f>
        <v>0</v>
      </c>
      <c r="AH149" s="6">
        <f>VLOOKUP($A149,'Roll Forward Calculation'!$B:$BS,AH$1,FALSE)</f>
        <v>0</v>
      </c>
      <c r="AJ149" s="6">
        <f t="shared" si="5"/>
        <v>-408.6899999999996</v>
      </c>
    </row>
    <row r="150" spans="1:36" x14ac:dyDescent="0.2">
      <c r="A150" s="31" t="s">
        <v>145</v>
      </c>
      <c r="B150" s="6">
        <f>VLOOKUP($A150,'Roll Forward Calculation'!$B:$BS,B$1,FALSE)</f>
        <v>0</v>
      </c>
      <c r="C150" s="6"/>
      <c r="D150" s="6">
        <f>VLOOKUP($A150,'Roll Forward Calculation'!$B:$BS,D$1,FALSE)</f>
        <v>243.61</v>
      </c>
      <c r="E150" s="6"/>
      <c r="F150" s="6">
        <f>VLOOKUP($A150,'Roll Forward Calculation'!$B:$BS,F$1,FALSE)</f>
        <v>0</v>
      </c>
      <c r="G150" s="6"/>
      <c r="H150" s="6">
        <f>VLOOKUP($A150,'Roll Forward Calculation'!$B:$BS,H$1,FALSE)</f>
        <v>0</v>
      </c>
      <c r="I150" s="6"/>
      <c r="J150" s="6">
        <f>VLOOKUP($A150,'Roll Forward Calculation'!$B:$BS,J$1,FALSE)</f>
        <v>0</v>
      </c>
      <c r="K150" s="6"/>
      <c r="L150" s="6">
        <f>VLOOKUP($A150,'Roll Forward Calculation'!$B:$BS,L$1,FALSE)</f>
        <v>193096.94</v>
      </c>
      <c r="M150" s="6"/>
      <c r="N150" s="6">
        <f>VLOOKUP($A150,'Roll Forward Calculation'!$B:$BS,N$1,FALSE)</f>
        <v>-1880.3500000000004</v>
      </c>
      <c r="O150" s="6"/>
      <c r="P150" s="6">
        <f>VLOOKUP($A150,'Roll Forward Calculation'!$B:$BS,P$1,FALSE)</f>
        <v>0</v>
      </c>
      <c r="Q150" s="6"/>
      <c r="R150" s="6">
        <f>VLOOKUP($A150,'Roll Forward Calculation'!$B:$BS,R$1,FALSE)</f>
        <v>3.7799999999999994</v>
      </c>
      <c r="S150" s="6"/>
      <c r="T150" s="6">
        <f>VLOOKUP($A150,'Roll Forward Calculation'!$B:$BS,T$1,FALSE)</f>
        <v>365.28999999999996</v>
      </c>
      <c r="U150" s="6"/>
      <c r="V150" s="6">
        <f>VLOOKUP($A150,'Roll Forward Calculation'!$B:$BS,V$1,FALSE)</f>
        <v>-408.6899999999996</v>
      </c>
      <c r="W150" s="6"/>
      <c r="X150" s="6">
        <f>VLOOKUP($A150,'Roll Forward Calculation'!$B:$BS,X$1,FALSE)</f>
        <v>0</v>
      </c>
      <c r="Y150" s="6"/>
      <c r="Z150" s="6">
        <f>VLOOKUP($A150,'Roll Forward Calculation'!$B:$BS,Z$1,FALSE)</f>
        <v>2872.4599999999991</v>
      </c>
      <c r="AA150" s="6"/>
      <c r="AB150" s="6">
        <f>VLOOKUP($A150,'Roll Forward Calculation'!$B:$BS,AB$1,FALSE)</f>
        <v>542.82999999999993</v>
      </c>
      <c r="AC150" s="6"/>
      <c r="AD150" s="6">
        <f>VLOOKUP($A150,'Roll Forward Calculation'!$B:$BS,AD$1,FALSE)</f>
        <v>0</v>
      </c>
      <c r="AF150" s="6">
        <f>VLOOKUP($A150,'Roll Forward Calculation'!$B:$BS,AF$1,FALSE)</f>
        <v>948.33999999999992</v>
      </c>
      <c r="AH150" s="6">
        <f>VLOOKUP($A150,'Roll Forward Calculation'!$B:$BS,AH$1,FALSE)</f>
        <v>-143.70000000000005</v>
      </c>
      <c r="AJ150" s="6">
        <f t="shared" si="5"/>
        <v>195640.50999999995</v>
      </c>
    </row>
    <row r="151" spans="1:36" x14ac:dyDescent="0.2">
      <c r="A151" s="31" t="s">
        <v>146</v>
      </c>
      <c r="B151" s="6">
        <f>VLOOKUP($A151,'Roll Forward Calculation'!$B:$BS,B$1,FALSE)</f>
        <v>0</v>
      </c>
      <c r="D151" s="6">
        <f>VLOOKUP($A151,'Roll Forward Calculation'!$B:$BS,D$1,FALSE)</f>
        <v>773.09999999999991</v>
      </c>
      <c r="F151" s="6">
        <f>VLOOKUP($A151,'Roll Forward Calculation'!$B:$BS,F$1,FALSE)</f>
        <v>0</v>
      </c>
      <c r="H151" s="6">
        <f>VLOOKUP($A151,'Roll Forward Calculation'!$B:$BS,H$1,FALSE)</f>
        <v>0</v>
      </c>
      <c r="J151" s="6">
        <f>VLOOKUP($A151,'Roll Forward Calculation'!$B:$BS,J$1,FALSE)</f>
        <v>0</v>
      </c>
      <c r="L151" s="6">
        <f>VLOOKUP($A151,'Roll Forward Calculation'!$B:$BS,L$1,FALSE)</f>
        <v>0</v>
      </c>
      <c r="N151" s="6">
        <f>VLOOKUP($A151,'Roll Forward Calculation'!$B:$BS,N$1,FALSE)</f>
        <v>-2626.2300000000005</v>
      </c>
      <c r="P151" s="6">
        <f>VLOOKUP($A151,'Roll Forward Calculation'!$B:$BS,P$1,FALSE)</f>
        <v>0</v>
      </c>
      <c r="R151" s="6">
        <f>VLOOKUP($A151,'Roll Forward Calculation'!$B:$BS,R$1,FALSE)</f>
        <v>6.6399999999999988</v>
      </c>
      <c r="T151" s="6">
        <f>VLOOKUP($A151,'Roll Forward Calculation'!$B:$BS,T$1,FALSE)</f>
        <v>1054.2399999999998</v>
      </c>
      <c r="V151" s="6">
        <f>VLOOKUP($A151,'Roll Forward Calculation'!$B:$BS,V$1,FALSE)</f>
        <v>-4086.7900000000081</v>
      </c>
      <c r="X151" s="6">
        <f>VLOOKUP($A151,'Roll Forward Calculation'!$B:$BS,X$1,FALSE)</f>
        <v>0</v>
      </c>
      <c r="Z151" s="6">
        <f>VLOOKUP($A151,'Roll Forward Calculation'!$B:$BS,Z$1,FALSE)</f>
        <v>2223.4700000000012</v>
      </c>
      <c r="AB151" s="6">
        <f>VLOOKUP($A151,'Roll Forward Calculation'!$B:$BS,AB$1,FALSE)</f>
        <v>7611.9699999999975</v>
      </c>
      <c r="AD151" s="6">
        <f>VLOOKUP($A151,'Roll Forward Calculation'!$B:$BS,AD$1,FALSE)</f>
        <v>0</v>
      </c>
      <c r="AF151" s="6">
        <f>VLOOKUP($A151,'Roll Forward Calculation'!$B:$BS,AF$1,FALSE)</f>
        <v>273.09999999999997</v>
      </c>
      <c r="AH151" s="6">
        <f>VLOOKUP($A151,'Roll Forward Calculation'!$B:$BS,AH$1,FALSE)</f>
        <v>-230.25</v>
      </c>
      <c r="AJ151" s="6">
        <f t="shared" si="5"/>
        <v>4999.24999999999</v>
      </c>
    </row>
    <row r="152" spans="1:36" x14ac:dyDescent="0.2">
      <c r="A152" s="31" t="s">
        <v>147</v>
      </c>
      <c r="B152" s="6">
        <f>VLOOKUP($A152,'Roll Forward Calculation'!$B:$BS,B$1,FALSE)</f>
        <v>0</v>
      </c>
      <c r="D152" s="6">
        <f>VLOOKUP($A152,'Roll Forward Calculation'!$B:$BS,D$1,FALSE)</f>
        <v>1641.8500000000004</v>
      </c>
      <c r="F152" s="6">
        <f>VLOOKUP($A152,'Roll Forward Calculation'!$B:$BS,F$1,FALSE)</f>
        <v>0</v>
      </c>
      <c r="H152" s="6">
        <f>VLOOKUP($A152,'Roll Forward Calculation'!$B:$BS,H$1,FALSE)</f>
        <v>0</v>
      </c>
      <c r="J152" s="6">
        <f>VLOOKUP($A152,'Roll Forward Calculation'!$B:$BS,J$1,FALSE)</f>
        <v>0</v>
      </c>
      <c r="L152" s="6">
        <f>VLOOKUP($A152,'Roll Forward Calculation'!$B:$BS,L$1,FALSE)</f>
        <v>-4397.8399999999992</v>
      </c>
      <c r="N152" s="6">
        <f>VLOOKUP($A152,'Roll Forward Calculation'!$B:$BS,N$1,FALSE)</f>
        <v>-20835.760000000002</v>
      </c>
      <c r="P152" s="6">
        <f>VLOOKUP($A152,'Roll Forward Calculation'!$B:$BS,P$1,FALSE)</f>
        <v>0</v>
      </c>
      <c r="R152" s="6">
        <f>VLOOKUP($A152,'Roll Forward Calculation'!$B:$BS,R$1,FALSE)</f>
        <v>0</v>
      </c>
      <c r="T152" s="6">
        <f>VLOOKUP($A152,'Roll Forward Calculation'!$B:$BS,T$1,FALSE)</f>
        <v>15639.550000000003</v>
      </c>
      <c r="V152" s="6">
        <f>VLOOKUP($A152,'Roll Forward Calculation'!$B:$BS,V$1,FALSE)</f>
        <v>11445.210000000021</v>
      </c>
      <c r="X152" s="6">
        <f>VLOOKUP($A152,'Roll Forward Calculation'!$B:$BS,X$1,FALSE)</f>
        <v>0</v>
      </c>
      <c r="Z152" s="6">
        <f>VLOOKUP($A152,'Roll Forward Calculation'!$B:$BS,Z$1,FALSE)</f>
        <v>46734.170000000013</v>
      </c>
      <c r="AB152" s="6">
        <f>VLOOKUP($A152,'Roll Forward Calculation'!$B:$BS,AB$1,FALSE)</f>
        <v>1246.6800000000003</v>
      </c>
      <c r="AD152" s="6">
        <f>VLOOKUP($A152,'Roll Forward Calculation'!$B:$BS,AD$1,FALSE)</f>
        <v>0</v>
      </c>
      <c r="AF152" s="6">
        <f>VLOOKUP($A152,'Roll Forward Calculation'!$B:$BS,AF$1,FALSE)</f>
        <v>0</v>
      </c>
      <c r="AH152" s="6">
        <f>VLOOKUP($A152,'Roll Forward Calculation'!$B:$BS,AH$1,FALSE)</f>
        <v>6271.8999999999942</v>
      </c>
      <c r="AJ152" s="6">
        <f t="shared" si="5"/>
        <v>57745.760000000031</v>
      </c>
    </row>
    <row r="153" spans="1:36" x14ac:dyDescent="0.2">
      <c r="A153" s="31" t="s">
        <v>148</v>
      </c>
      <c r="B153" s="6">
        <f>VLOOKUP($A153,'Roll Forward Calculation'!$B:$BS,B$1,FALSE)</f>
        <v>0</v>
      </c>
      <c r="D153" s="6">
        <f>VLOOKUP($A153,'Roll Forward Calculation'!$B:$BS,D$1,FALSE)</f>
        <v>754.05000000000018</v>
      </c>
      <c r="F153" s="6">
        <f>VLOOKUP($A153,'Roll Forward Calculation'!$B:$BS,F$1,FALSE)</f>
        <v>0</v>
      </c>
      <c r="H153" s="6">
        <f>VLOOKUP($A153,'Roll Forward Calculation'!$B:$BS,H$1,FALSE)</f>
        <v>0</v>
      </c>
      <c r="J153" s="6">
        <f>VLOOKUP($A153,'Roll Forward Calculation'!$B:$BS,J$1,FALSE)</f>
        <v>0</v>
      </c>
      <c r="L153" s="6">
        <f>VLOOKUP($A153,'Roll Forward Calculation'!$B:$BS,L$1,FALSE)</f>
        <v>12360.89</v>
      </c>
      <c r="N153" s="6">
        <f>VLOOKUP($A153,'Roll Forward Calculation'!$B:$BS,N$1,FALSE)</f>
        <v>-9206.48</v>
      </c>
      <c r="P153" s="6">
        <f>VLOOKUP($A153,'Roll Forward Calculation'!$B:$BS,P$1,FALSE)</f>
        <v>0</v>
      </c>
      <c r="R153" s="6">
        <f>VLOOKUP($A153,'Roll Forward Calculation'!$B:$BS,R$1,FALSE)</f>
        <v>0</v>
      </c>
      <c r="T153" s="6">
        <f>VLOOKUP($A153,'Roll Forward Calculation'!$B:$BS,T$1,FALSE)</f>
        <v>4947.8599999999933</v>
      </c>
      <c r="V153" s="6">
        <f>VLOOKUP($A153,'Roll Forward Calculation'!$B:$BS,V$1,FALSE)</f>
        <v>183153.63999999998</v>
      </c>
      <c r="X153" s="6">
        <f>VLOOKUP($A153,'Roll Forward Calculation'!$B:$BS,X$1,FALSE)</f>
        <v>0</v>
      </c>
      <c r="Z153" s="6">
        <f>VLOOKUP($A153,'Roll Forward Calculation'!$B:$BS,Z$1,FALSE)</f>
        <v>16295.190000000002</v>
      </c>
      <c r="AB153" s="6">
        <f>VLOOKUP($A153,'Roll Forward Calculation'!$B:$BS,AB$1,FALSE)</f>
        <v>3030.71</v>
      </c>
      <c r="AD153" s="6">
        <f>VLOOKUP($A153,'Roll Forward Calculation'!$B:$BS,AD$1,FALSE)</f>
        <v>0</v>
      </c>
      <c r="AF153" s="6">
        <f>VLOOKUP($A153,'Roll Forward Calculation'!$B:$BS,AF$1,FALSE)</f>
        <v>0</v>
      </c>
      <c r="AH153" s="6">
        <f>VLOOKUP($A153,'Roll Forward Calculation'!$B:$BS,AH$1,FALSE)</f>
        <v>2409.5799999999981</v>
      </c>
      <c r="AJ153" s="6">
        <f t="shared" si="5"/>
        <v>213745.43999999994</v>
      </c>
    </row>
    <row r="154" spans="1:36" x14ac:dyDescent="0.2">
      <c r="A154" s="31" t="s">
        <v>149</v>
      </c>
      <c r="B154" s="6">
        <f>VLOOKUP($A154,'Roll Forward Calculation'!$B:$BS,B$1,FALSE)</f>
        <v>0</v>
      </c>
      <c r="D154" s="6">
        <f>VLOOKUP($A154,'Roll Forward Calculation'!$B:$BS,D$1,FALSE)</f>
        <v>389.26</v>
      </c>
      <c r="F154" s="6">
        <f>VLOOKUP($A154,'Roll Forward Calculation'!$B:$BS,F$1,FALSE)</f>
        <v>0</v>
      </c>
      <c r="H154" s="6">
        <f>VLOOKUP($A154,'Roll Forward Calculation'!$B:$BS,H$1,FALSE)</f>
        <v>0</v>
      </c>
      <c r="J154" s="6">
        <f>VLOOKUP($A154,'Roll Forward Calculation'!$B:$BS,J$1,FALSE)</f>
        <v>0</v>
      </c>
      <c r="L154" s="6">
        <f>VLOOKUP($A154,'Roll Forward Calculation'!$B:$BS,L$1,FALSE)</f>
        <v>19234.759999999998</v>
      </c>
      <c r="N154" s="6">
        <f>VLOOKUP($A154,'Roll Forward Calculation'!$B:$BS,N$1,FALSE)</f>
        <v>-7545.3099999999995</v>
      </c>
      <c r="P154" s="6">
        <f>VLOOKUP($A154,'Roll Forward Calculation'!$B:$BS,P$1,FALSE)</f>
        <v>0</v>
      </c>
      <c r="R154" s="6">
        <f>VLOOKUP($A154,'Roll Forward Calculation'!$B:$BS,R$1,FALSE)</f>
        <v>0</v>
      </c>
      <c r="T154" s="6">
        <f>VLOOKUP($A154,'Roll Forward Calculation'!$B:$BS,T$1,FALSE)</f>
        <v>494.16999999999825</v>
      </c>
      <c r="V154" s="6">
        <f>VLOOKUP($A154,'Roll Forward Calculation'!$B:$BS,V$1,FALSE)</f>
        <v>-408.6899999999996</v>
      </c>
      <c r="X154" s="6">
        <f>VLOOKUP($A154,'Roll Forward Calculation'!$B:$BS,X$1,FALSE)</f>
        <v>0</v>
      </c>
      <c r="Z154" s="6">
        <f>VLOOKUP($A154,'Roll Forward Calculation'!$B:$BS,Z$1,FALSE)</f>
        <v>-2083.3199999999997</v>
      </c>
      <c r="AB154" s="6">
        <f>VLOOKUP($A154,'Roll Forward Calculation'!$B:$BS,AB$1,FALSE)</f>
        <v>11051.850000000002</v>
      </c>
      <c r="AD154" s="6">
        <f>VLOOKUP($A154,'Roll Forward Calculation'!$B:$BS,AD$1,FALSE)</f>
        <v>0</v>
      </c>
      <c r="AF154" s="6">
        <f>VLOOKUP($A154,'Roll Forward Calculation'!$B:$BS,AF$1,FALSE)</f>
        <v>0</v>
      </c>
      <c r="AH154" s="6">
        <f>VLOOKUP($A154,'Roll Forward Calculation'!$B:$BS,AH$1,FALSE)</f>
        <v>-1330.8500000000004</v>
      </c>
      <c r="AJ154" s="6">
        <f t="shared" si="5"/>
        <v>19801.869999999995</v>
      </c>
    </row>
    <row r="155" spans="1:36" x14ac:dyDescent="0.2">
      <c r="A155" s="31" t="s">
        <v>150</v>
      </c>
      <c r="B155" s="6">
        <f>VLOOKUP($A155,'Roll Forward Calculation'!$B:$BS,B$1,FALSE)</f>
        <v>0</v>
      </c>
      <c r="D155" s="6">
        <f>VLOOKUP($A155,'Roll Forward Calculation'!$B:$BS,D$1,FALSE)</f>
        <v>49.490000000000009</v>
      </c>
      <c r="F155" s="6">
        <f>VLOOKUP($A155,'Roll Forward Calculation'!$B:$BS,F$1,FALSE)</f>
        <v>0</v>
      </c>
      <c r="H155" s="6">
        <f>VLOOKUP($A155,'Roll Forward Calculation'!$B:$BS,H$1,FALSE)</f>
        <v>0</v>
      </c>
      <c r="J155" s="6">
        <f>VLOOKUP($A155,'Roll Forward Calculation'!$B:$BS,J$1,FALSE)</f>
        <v>0</v>
      </c>
      <c r="L155" s="6">
        <f>VLOOKUP($A155,'Roll Forward Calculation'!$B:$BS,L$1,FALSE)</f>
        <v>0</v>
      </c>
      <c r="N155" s="6">
        <f>VLOOKUP($A155,'Roll Forward Calculation'!$B:$BS,N$1,FALSE)</f>
        <v>-634.18000000000006</v>
      </c>
      <c r="P155" s="6">
        <f>VLOOKUP($A155,'Roll Forward Calculation'!$B:$BS,P$1,FALSE)</f>
        <v>0</v>
      </c>
      <c r="R155" s="6">
        <f>VLOOKUP($A155,'Roll Forward Calculation'!$B:$BS,R$1,FALSE)</f>
        <v>13.54</v>
      </c>
      <c r="T155" s="6">
        <f>VLOOKUP($A155,'Roll Forward Calculation'!$B:$BS,T$1,FALSE)</f>
        <v>270.07000000000016</v>
      </c>
      <c r="V155" s="6">
        <f>VLOOKUP($A155,'Roll Forward Calculation'!$B:$BS,V$1,FALSE)</f>
        <v>-408.6899999999996</v>
      </c>
      <c r="X155" s="6">
        <f>VLOOKUP($A155,'Roll Forward Calculation'!$B:$BS,X$1,FALSE)</f>
        <v>0</v>
      </c>
      <c r="Z155" s="6">
        <f>VLOOKUP($A155,'Roll Forward Calculation'!$B:$BS,Z$1,FALSE)</f>
        <v>-46.789999999999964</v>
      </c>
      <c r="AB155" s="6">
        <f>VLOOKUP($A155,'Roll Forward Calculation'!$B:$BS,AB$1,FALSE)</f>
        <v>4158.47</v>
      </c>
      <c r="AD155" s="6">
        <f>VLOOKUP($A155,'Roll Forward Calculation'!$B:$BS,AD$1,FALSE)</f>
        <v>0</v>
      </c>
      <c r="AF155" s="6">
        <f>VLOOKUP($A155,'Roll Forward Calculation'!$B:$BS,AF$1,FALSE)</f>
        <v>71.02</v>
      </c>
      <c r="AH155" s="6">
        <f>VLOOKUP($A155,'Roll Forward Calculation'!$B:$BS,AH$1,FALSE)</f>
        <v>-52.290000000000077</v>
      </c>
      <c r="AJ155" s="6">
        <f t="shared" si="5"/>
        <v>3420.6400000000008</v>
      </c>
    </row>
    <row r="156" spans="1:36" x14ac:dyDescent="0.2">
      <c r="A156" s="31" t="s">
        <v>151</v>
      </c>
      <c r="B156" s="6">
        <f>VLOOKUP($A156,'Roll Forward Calculation'!$B:$BS,B$1,FALSE)</f>
        <v>0</v>
      </c>
      <c r="D156" s="6">
        <f>VLOOKUP($A156,'Roll Forward Calculation'!$B:$BS,D$1,FALSE)</f>
        <v>200.72000000000003</v>
      </c>
      <c r="F156" s="6">
        <f>VLOOKUP($A156,'Roll Forward Calculation'!$B:$BS,F$1,FALSE)</f>
        <v>0</v>
      </c>
      <c r="H156" s="6">
        <f>VLOOKUP($A156,'Roll Forward Calculation'!$B:$BS,H$1,FALSE)</f>
        <v>0</v>
      </c>
      <c r="J156" s="6">
        <f>VLOOKUP($A156,'Roll Forward Calculation'!$B:$BS,J$1,FALSE)</f>
        <v>0</v>
      </c>
      <c r="L156" s="6">
        <f>VLOOKUP($A156,'Roll Forward Calculation'!$B:$BS,L$1,FALSE)</f>
        <v>25125.119999999995</v>
      </c>
      <c r="N156" s="6">
        <f>VLOOKUP($A156,'Roll Forward Calculation'!$B:$BS,N$1,FALSE)</f>
        <v>-8304.02</v>
      </c>
      <c r="P156" s="6">
        <f>VLOOKUP($A156,'Roll Forward Calculation'!$B:$BS,P$1,FALSE)</f>
        <v>0</v>
      </c>
      <c r="R156" s="6">
        <f>VLOOKUP($A156,'Roll Forward Calculation'!$B:$BS,R$1,FALSE)</f>
        <v>5.1999999999999957</v>
      </c>
      <c r="T156" s="6">
        <f>VLOOKUP($A156,'Roll Forward Calculation'!$B:$BS,T$1,FALSE)</f>
        <v>-576.57000000000153</v>
      </c>
      <c r="V156" s="6">
        <f>VLOOKUP($A156,'Roll Forward Calculation'!$B:$BS,V$1,FALSE)</f>
        <v>-817.34000000000015</v>
      </c>
      <c r="X156" s="6">
        <f>VLOOKUP($A156,'Roll Forward Calculation'!$B:$BS,X$1,FALSE)</f>
        <v>0</v>
      </c>
      <c r="Z156" s="6">
        <f>VLOOKUP($A156,'Roll Forward Calculation'!$B:$BS,Z$1,FALSE)</f>
        <v>1588.7600000000002</v>
      </c>
      <c r="AB156" s="6">
        <f>VLOOKUP($A156,'Roll Forward Calculation'!$B:$BS,AB$1,FALSE)</f>
        <v>10971.310000000001</v>
      </c>
      <c r="AD156" s="6">
        <f>VLOOKUP($A156,'Roll Forward Calculation'!$B:$BS,AD$1,FALSE)</f>
        <v>0</v>
      </c>
      <c r="AF156" s="6">
        <f>VLOOKUP($A156,'Roll Forward Calculation'!$B:$BS,AF$1,FALSE)</f>
        <v>1972.64</v>
      </c>
      <c r="AH156" s="6">
        <f>VLOOKUP($A156,'Roll Forward Calculation'!$B:$BS,AH$1,FALSE)</f>
        <v>-29992.849999999977</v>
      </c>
      <c r="AJ156" s="6">
        <f t="shared" si="5"/>
        <v>172.97000000001935</v>
      </c>
    </row>
    <row r="157" spans="1:36" x14ac:dyDescent="0.2">
      <c r="A157" s="31" t="s">
        <v>152</v>
      </c>
      <c r="B157" s="6">
        <f>VLOOKUP($A157,'Roll Forward Calculation'!$B:$BS,B$1,FALSE)</f>
        <v>7685.7999999999956</v>
      </c>
      <c r="D157" s="6">
        <f>VLOOKUP($A157,'Roll Forward Calculation'!$B:$BS,D$1,FALSE)</f>
        <v>10877.419999999998</v>
      </c>
      <c r="F157" s="6">
        <f>VLOOKUP($A157,'Roll Forward Calculation'!$B:$BS,F$1,FALSE)</f>
        <v>0</v>
      </c>
      <c r="H157" s="6">
        <f>VLOOKUP($A157,'Roll Forward Calculation'!$B:$BS,H$1,FALSE)</f>
        <v>0</v>
      </c>
      <c r="J157" s="6">
        <f>VLOOKUP($A157,'Roll Forward Calculation'!$B:$BS,J$1,FALSE)</f>
        <v>0</v>
      </c>
      <c r="L157" s="6">
        <f>VLOOKUP($A157,'Roll Forward Calculation'!$B:$BS,L$1,FALSE)</f>
        <v>-85361.359999999986</v>
      </c>
      <c r="N157" s="6">
        <f>VLOOKUP($A157,'Roll Forward Calculation'!$B:$BS,N$1,FALSE)</f>
        <v>-164470.52999999997</v>
      </c>
      <c r="P157" s="6">
        <f>VLOOKUP($A157,'Roll Forward Calculation'!$B:$BS,P$1,FALSE)</f>
        <v>0</v>
      </c>
      <c r="R157" s="6">
        <f>VLOOKUP($A157,'Roll Forward Calculation'!$B:$BS,R$1,FALSE)</f>
        <v>0</v>
      </c>
      <c r="T157" s="6">
        <f>VLOOKUP($A157,'Roll Forward Calculation'!$B:$BS,T$1,FALSE)</f>
        <v>91401.969999999972</v>
      </c>
      <c r="V157" s="6">
        <f>VLOOKUP($A157,'Roll Forward Calculation'!$B:$BS,V$1,FALSE)</f>
        <v>-27622.609999999986</v>
      </c>
      <c r="X157" s="6">
        <f>VLOOKUP($A157,'Roll Forward Calculation'!$B:$BS,X$1,FALSE)</f>
        <v>0</v>
      </c>
      <c r="Z157" s="6">
        <f>VLOOKUP($A157,'Roll Forward Calculation'!$B:$BS,Z$1,FALSE)</f>
        <v>410590.63000000012</v>
      </c>
      <c r="AB157" s="6">
        <f>VLOOKUP($A157,'Roll Forward Calculation'!$B:$BS,AB$1,FALSE)</f>
        <v>112413.59000000003</v>
      </c>
      <c r="AD157" s="6">
        <f>VLOOKUP($A157,'Roll Forward Calculation'!$B:$BS,AD$1,FALSE)</f>
        <v>4416.6900000000023</v>
      </c>
      <c r="AF157" s="6">
        <f>VLOOKUP($A157,'Roll Forward Calculation'!$B:$BS,AF$1,FALSE)</f>
        <v>0</v>
      </c>
      <c r="AH157" s="6">
        <f>VLOOKUP($A157,'Roll Forward Calculation'!$B:$BS,AH$1,FALSE)</f>
        <v>14838.160000000003</v>
      </c>
      <c r="AJ157" s="6">
        <f t="shared" si="5"/>
        <v>374769.76000000013</v>
      </c>
    </row>
    <row r="158" spans="1:36" x14ac:dyDescent="0.2">
      <c r="A158" s="31" t="s">
        <v>153</v>
      </c>
      <c r="B158" s="6">
        <f>VLOOKUP($A158,'Roll Forward Calculation'!$B:$BS,B$1,FALSE)</f>
        <v>0</v>
      </c>
      <c r="D158" s="6">
        <f>VLOOKUP($A158,'Roll Forward Calculation'!$B:$BS,D$1,FALSE)</f>
        <v>778.32999999999993</v>
      </c>
      <c r="F158" s="6">
        <f>VLOOKUP($A158,'Roll Forward Calculation'!$B:$BS,F$1,FALSE)</f>
        <v>0</v>
      </c>
      <c r="H158" s="6">
        <f>VLOOKUP($A158,'Roll Forward Calculation'!$B:$BS,H$1,FALSE)</f>
        <v>0</v>
      </c>
      <c r="J158" s="6">
        <f>VLOOKUP($A158,'Roll Forward Calculation'!$B:$BS,J$1,FALSE)</f>
        <v>0</v>
      </c>
      <c r="L158" s="6">
        <f>VLOOKUP($A158,'Roll Forward Calculation'!$B:$BS,L$1,FALSE)</f>
        <v>-121191.72</v>
      </c>
      <c r="N158" s="6">
        <f>VLOOKUP($A158,'Roll Forward Calculation'!$B:$BS,N$1,FALSE)</f>
        <v>-25429.280000000028</v>
      </c>
      <c r="P158" s="6">
        <f>VLOOKUP($A158,'Roll Forward Calculation'!$B:$BS,P$1,FALSE)</f>
        <v>0</v>
      </c>
      <c r="R158" s="6">
        <f>VLOOKUP($A158,'Roll Forward Calculation'!$B:$BS,R$1,FALSE)</f>
        <v>0</v>
      </c>
      <c r="T158" s="6">
        <f>VLOOKUP($A158,'Roll Forward Calculation'!$B:$BS,T$1,FALSE)</f>
        <v>263447.12000000005</v>
      </c>
      <c r="V158" s="6">
        <f>VLOOKUP($A158,'Roll Forward Calculation'!$B:$BS,V$1,FALSE)</f>
        <v>-1492591.92</v>
      </c>
      <c r="X158" s="6">
        <f>VLOOKUP($A158,'Roll Forward Calculation'!$B:$BS,X$1,FALSE)</f>
        <v>0</v>
      </c>
      <c r="Z158" s="6">
        <f>VLOOKUP($A158,'Roll Forward Calculation'!$B:$BS,Z$1,FALSE)</f>
        <v>0</v>
      </c>
      <c r="AB158" s="6">
        <f>VLOOKUP($A158,'Roll Forward Calculation'!$B:$BS,AB$1,FALSE)</f>
        <v>12290.31</v>
      </c>
      <c r="AD158" s="6">
        <f>VLOOKUP($A158,'Roll Forward Calculation'!$B:$BS,AD$1,FALSE)</f>
        <v>0</v>
      </c>
      <c r="AF158" s="6">
        <f>VLOOKUP($A158,'Roll Forward Calculation'!$B:$BS,AF$1,FALSE)</f>
        <v>0</v>
      </c>
      <c r="AH158" s="6">
        <f>VLOOKUP($A158,'Roll Forward Calculation'!$B:$BS,AH$1,FALSE)</f>
        <v>6336.0099999999948</v>
      </c>
      <c r="AJ158" s="6">
        <f t="shared" si="5"/>
        <v>-1356361.15</v>
      </c>
    </row>
    <row r="159" spans="1:36" x14ac:dyDescent="0.2">
      <c r="A159" s="31" t="s">
        <v>154</v>
      </c>
      <c r="B159" s="6">
        <f>VLOOKUP($A159,'Roll Forward Calculation'!$B:$BS,B$1,FALSE)</f>
        <v>0</v>
      </c>
      <c r="D159" s="6">
        <f>VLOOKUP($A159,'Roll Forward Calculation'!$B:$BS,D$1,FALSE)</f>
        <v>9163.380000000001</v>
      </c>
      <c r="F159" s="6">
        <f>VLOOKUP($A159,'Roll Forward Calculation'!$B:$BS,F$1,FALSE)</f>
        <v>0</v>
      </c>
      <c r="H159" s="6">
        <f>VLOOKUP($A159,'Roll Forward Calculation'!$B:$BS,H$1,FALSE)</f>
        <v>0</v>
      </c>
      <c r="J159" s="6">
        <f>VLOOKUP($A159,'Roll Forward Calculation'!$B:$BS,J$1,FALSE)</f>
        <v>0</v>
      </c>
      <c r="L159" s="6">
        <f>VLOOKUP($A159,'Roll Forward Calculation'!$B:$BS,L$1,FALSE)</f>
        <v>-3620.4300000000003</v>
      </c>
      <c r="N159" s="6">
        <f>VLOOKUP($A159,'Roll Forward Calculation'!$B:$BS,N$1,FALSE)</f>
        <v>-482.06999999999971</v>
      </c>
      <c r="P159" s="6">
        <f>VLOOKUP($A159,'Roll Forward Calculation'!$B:$BS,P$1,FALSE)</f>
        <v>0</v>
      </c>
      <c r="R159" s="6">
        <f>VLOOKUP($A159,'Roll Forward Calculation'!$B:$BS,R$1,FALSE)</f>
        <v>89.52</v>
      </c>
      <c r="T159" s="6">
        <f>VLOOKUP($A159,'Roll Forward Calculation'!$B:$BS,T$1,FALSE)</f>
        <v>6208.7500000000018</v>
      </c>
      <c r="V159" s="6">
        <f>VLOOKUP($A159,'Roll Forward Calculation'!$B:$BS,V$1,FALSE)</f>
        <v>-408.6899999999996</v>
      </c>
      <c r="X159" s="6">
        <f>VLOOKUP($A159,'Roll Forward Calculation'!$B:$BS,X$1,FALSE)</f>
        <v>0</v>
      </c>
      <c r="Z159" s="6">
        <f>VLOOKUP($A159,'Roll Forward Calculation'!$B:$BS,Z$1,FALSE)</f>
        <v>7285.32</v>
      </c>
      <c r="AB159" s="6">
        <f>VLOOKUP($A159,'Roll Forward Calculation'!$B:$BS,AB$1,FALSE)</f>
        <v>-3201.2400000000007</v>
      </c>
      <c r="AD159" s="6">
        <f>VLOOKUP($A159,'Roll Forward Calculation'!$B:$BS,AD$1,FALSE)</f>
        <v>0</v>
      </c>
      <c r="AF159" s="6">
        <f>VLOOKUP($A159,'Roll Forward Calculation'!$B:$BS,AF$1,FALSE)</f>
        <v>2157.17</v>
      </c>
      <c r="AH159" s="6">
        <f>VLOOKUP($A159,'Roll Forward Calculation'!$B:$BS,AH$1,FALSE)</f>
        <v>573.02999999999975</v>
      </c>
      <c r="AJ159" s="6">
        <f t="shared" si="5"/>
        <v>17764.739999999998</v>
      </c>
    </row>
    <row r="160" spans="1:36" x14ac:dyDescent="0.2">
      <c r="A160" s="31" t="s">
        <v>155</v>
      </c>
      <c r="B160" s="6">
        <f>VLOOKUP($A160,'Roll Forward Calculation'!$B:$BS,B$1,FALSE)</f>
        <v>4232.76</v>
      </c>
      <c r="D160" s="6">
        <f>VLOOKUP($A160,'Roll Forward Calculation'!$B:$BS,D$1,FALSE)</f>
        <v>-173.2800000000002</v>
      </c>
      <c r="F160" s="6">
        <f>VLOOKUP($A160,'Roll Forward Calculation'!$B:$BS,F$1,FALSE)</f>
        <v>0</v>
      </c>
      <c r="H160" s="6">
        <f>VLOOKUP($A160,'Roll Forward Calculation'!$B:$BS,H$1,FALSE)</f>
        <v>0</v>
      </c>
      <c r="J160" s="6">
        <f>VLOOKUP($A160,'Roll Forward Calculation'!$B:$BS,J$1,FALSE)</f>
        <v>0</v>
      </c>
      <c r="L160" s="6">
        <f>VLOOKUP($A160,'Roll Forward Calculation'!$B:$BS,L$1,FALSE)</f>
        <v>0</v>
      </c>
      <c r="N160" s="6">
        <f>VLOOKUP($A160,'Roll Forward Calculation'!$B:$BS,N$1,FALSE)</f>
        <v>-585.27</v>
      </c>
      <c r="P160" s="6">
        <f>VLOOKUP($A160,'Roll Forward Calculation'!$B:$BS,P$1,FALSE)</f>
        <v>0</v>
      </c>
      <c r="R160" s="6">
        <f>VLOOKUP($A160,'Roll Forward Calculation'!$B:$BS,R$1,FALSE)</f>
        <v>1.7300000000000004</v>
      </c>
      <c r="T160" s="6">
        <f>VLOOKUP($A160,'Roll Forward Calculation'!$B:$BS,T$1,FALSE)</f>
        <v>266.42999999999984</v>
      </c>
      <c r="V160" s="6">
        <f>VLOOKUP($A160,'Roll Forward Calculation'!$B:$BS,V$1,FALSE)</f>
        <v>43141.689999999995</v>
      </c>
      <c r="X160" s="6">
        <f>VLOOKUP($A160,'Roll Forward Calculation'!$B:$BS,X$1,FALSE)</f>
        <v>0</v>
      </c>
      <c r="Z160" s="6">
        <f>VLOOKUP($A160,'Roll Forward Calculation'!$B:$BS,Z$1,FALSE)</f>
        <v>388.14000000000033</v>
      </c>
      <c r="AB160" s="6">
        <f>VLOOKUP($A160,'Roll Forward Calculation'!$B:$BS,AB$1,FALSE)</f>
        <v>5013</v>
      </c>
      <c r="AD160" s="6">
        <f>VLOOKUP($A160,'Roll Forward Calculation'!$B:$BS,AD$1,FALSE)</f>
        <v>2994.3900000000003</v>
      </c>
      <c r="AF160" s="6">
        <f>VLOOKUP($A160,'Roll Forward Calculation'!$B:$BS,AF$1,FALSE)</f>
        <v>0</v>
      </c>
      <c r="AH160" s="6">
        <f>VLOOKUP($A160,'Roll Forward Calculation'!$B:$BS,AH$1,FALSE)</f>
        <v>-51.279999999999973</v>
      </c>
      <c r="AJ160" s="6">
        <f t="shared" si="5"/>
        <v>55228.31</v>
      </c>
    </row>
    <row r="161" spans="1:37" x14ac:dyDescent="0.2">
      <c r="A161" s="31" t="s">
        <v>156</v>
      </c>
      <c r="B161" s="6">
        <f>VLOOKUP($A161,'Roll Forward Calculation'!$B:$BS,B$1,FALSE)</f>
        <v>0</v>
      </c>
      <c r="D161" s="6">
        <f>VLOOKUP($A161,'Roll Forward Calculation'!$B:$BS,D$1,FALSE)</f>
        <v>5757.14</v>
      </c>
      <c r="F161" s="6">
        <f>VLOOKUP($A161,'Roll Forward Calculation'!$B:$BS,F$1,FALSE)</f>
        <v>0</v>
      </c>
      <c r="H161" s="6">
        <f>VLOOKUP($A161,'Roll Forward Calculation'!$B:$BS,H$1,FALSE)</f>
        <v>0</v>
      </c>
      <c r="J161" s="6">
        <f>VLOOKUP($A161,'Roll Forward Calculation'!$B:$BS,J$1,FALSE)</f>
        <v>0</v>
      </c>
      <c r="L161" s="6">
        <f>VLOOKUP($A161,'Roll Forward Calculation'!$B:$BS,L$1,FALSE)</f>
        <v>-11370</v>
      </c>
      <c r="N161" s="6">
        <f>VLOOKUP($A161,'Roll Forward Calculation'!$B:$BS,N$1,FALSE)</f>
        <v>-37792.740000000005</v>
      </c>
      <c r="P161" s="6">
        <f>VLOOKUP($A161,'Roll Forward Calculation'!$B:$BS,P$1,FALSE)</f>
        <v>0</v>
      </c>
      <c r="R161" s="6">
        <f>VLOOKUP($A161,'Roll Forward Calculation'!$B:$BS,R$1,FALSE)</f>
        <v>1135.9500000000003</v>
      </c>
      <c r="T161" s="6">
        <f>VLOOKUP($A161,'Roll Forward Calculation'!$B:$BS,T$1,FALSE)</f>
        <v>26690.399999999994</v>
      </c>
      <c r="V161" s="6">
        <f>VLOOKUP($A161,'Roll Forward Calculation'!$B:$BS,V$1,FALSE)</f>
        <v>-24048.570000000007</v>
      </c>
      <c r="X161" s="6">
        <f>VLOOKUP($A161,'Roll Forward Calculation'!$B:$BS,X$1,FALSE)</f>
        <v>0</v>
      </c>
      <c r="Z161" s="6">
        <f>VLOOKUP($A161,'Roll Forward Calculation'!$B:$BS,Z$1,FALSE)</f>
        <v>103953.09</v>
      </c>
      <c r="AB161" s="6">
        <f>VLOOKUP($A161,'Roll Forward Calculation'!$B:$BS,AB$1,FALSE)</f>
        <v>6144.83</v>
      </c>
      <c r="AD161" s="6">
        <f>VLOOKUP($A161,'Roll Forward Calculation'!$B:$BS,AD$1,FALSE)</f>
        <v>0</v>
      </c>
      <c r="AF161" s="6">
        <f>VLOOKUP($A161,'Roll Forward Calculation'!$B:$BS,AF$1,FALSE)</f>
        <v>12352.060000000001</v>
      </c>
      <c r="AH161" s="6">
        <f>VLOOKUP($A161,'Roll Forward Calculation'!$B:$BS,AH$1,FALSE)</f>
        <v>-2253.5400000000009</v>
      </c>
      <c r="AJ161" s="6">
        <f t="shared" si="5"/>
        <v>80568.619999999966</v>
      </c>
    </row>
    <row r="162" spans="1:37" x14ac:dyDescent="0.2">
      <c r="A162" s="31" t="s">
        <v>157</v>
      </c>
      <c r="B162" s="6">
        <f>VLOOKUP($A162,'Roll Forward Calculation'!$B:$BS,B$1,FALSE)</f>
        <v>0</v>
      </c>
      <c r="D162" s="6">
        <f>VLOOKUP($A162,'Roll Forward Calculation'!$B:$BS,D$1,FALSE)</f>
        <v>447.77</v>
      </c>
      <c r="F162" s="6">
        <f>VLOOKUP($A162,'Roll Forward Calculation'!$B:$BS,F$1,FALSE)</f>
        <v>0</v>
      </c>
      <c r="H162" s="6">
        <f>VLOOKUP($A162,'Roll Forward Calculation'!$B:$BS,H$1,FALSE)</f>
        <v>0</v>
      </c>
      <c r="J162" s="6">
        <f>VLOOKUP($A162,'Roll Forward Calculation'!$B:$BS,J$1,FALSE)</f>
        <v>0</v>
      </c>
      <c r="L162" s="6">
        <f>VLOOKUP($A162,'Roll Forward Calculation'!$B:$BS,L$1,FALSE)</f>
        <v>0</v>
      </c>
      <c r="N162" s="6">
        <f>VLOOKUP($A162,'Roll Forward Calculation'!$B:$BS,N$1,FALSE)</f>
        <v>-3216.3899999999994</v>
      </c>
      <c r="P162" s="6">
        <f>VLOOKUP($A162,'Roll Forward Calculation'!$B:$BS,P$1,FALSE)</f>
        <v>0</v>
      </c>
      <c r="R162" s="6">
        <f>VLOOKUP($A162,'Roll Forward Calculation'!$B:$BS,R$1,FALSE)</f>
        <v>0</v>
      </c>
      <c r="T162" s="6">
        <f>VLOOKUP($A162,'Roll Forward Calculation'!$B:$BS,T$1,FALSE)</f>
        <v>2057.9899999999998</v>
      </c>
      <c r="V162" s="6">
        <f>VLOOKUP($A162,'Roll Forward Calculation'!$B:$BS,V$1,FALSE)</f>
        <v>-408.6899999999996</v>
      </c>
      <c r="X162" s="6">
        <f>VLOOKUP($A162,'Roll Forward Calculation'!$B:$BS,X$1,FALSE)</f>
        <v>0</v>
      </c>
      <c r="Z162" s="6">
        <f>VLOOKUP($A162,'Roll Forward Calculation'!$B:$BS,Z$1,FALSE)</f>
        <v>1096.1800000000003</v>
      </c>
      <c r="AB162" s="6">
        <f>VLOOKUP($A162,'Roll Forward Calculation'!$B:$BS,AB$1,FALSE)</f>
        <v>2711.7899999999991</v>
      </c>
      <c r="AD162" s="6">
        <f>VLOOKUP($A162,'Roll Forward Calculation'!$B:$BS,AD$1,FALSE)</f>
        <v>0</v>
      </c>
      <c r="AF162" s="6">
        <f>VLOOKUP($A162,'Roll Forward Calculation'!$B:$BS,AF$1,FALSE)</f>
        <v>0</v>
      </c>
      <c r="AH162" s="6">
        <f>VLOOKUP($A162,'Roll Forward Calculation'!$B:$BS,AH$1,FALSE)</f>
        <v>-175.63000000000011</v>
      </c>
      <c r="AJ162" s="6">
        <f t="shared" si="5"/>
        <v>2513.02</v>
      </c>
    </row>
    <row r="163" spans="1:37" x14ac:dyDescent="0.2">
      <c r="A163" s="31" t="s">
        <v>158</v>
      </c>
      <c r="B163" s="6">
        <f>VLOOKUP($A163,'Roll Forward Calculation'!$B:$BS,B$1,FALSE)</f>
        <v>0</v>
      </c>
      <c r="D163" s="6">
        <f>VLOOKUP($A163,'Roll Forward Calculation'!$B:$BS,D$1,FALSE)</f>
        <v>730.91999999999985</v>
      </c>
      <c r="F163" s="6">
        <f>VLOOKUP($A163,'Roll Forward Calculation'!$B:$BS,F$1,FALSE)</f>
        <v>0</v>
      </c>
      <c r="H163" s="6">
        <f>VLOOKUP($A163,'Roll Forward Calculation'!$B:$BS,H$1,FALSE)</f>
        <v>0</v>
      </c>
      <c r="J163" s="6">
        <f>VLOOKUP($A163,'Roll Forward Calculation'!$B:$BS,J$1,FALSE)</f>
        <v>0</v>
      </c>
      <c r="L163" s="6">
        <f>VLOOKUP($A163,'Roll Forward Calculation'!$B:$BS,L$1,FALSE)</f>
        <v>35.649999999999636</v>
      </c>
      <c r="N163" s="6">
        <f>VLOOKUP($A163,'Roll Forward Calculation'!$B:$BS,N$1,FALSE)</f>
        <v>-15285.43</v>
      </c>
      <c r="P163" s="6">
        <f>VLOOKUP($A163,'Roll Forward Calculation'!$B:$BS,P$1,FALSE)</f>
        <v>0</v>
      </c>
      <c r="R163" s="6">
        <f>VLOOKUP($A163,'Roll Forward Calculation'!$B:$BS,R$1,FALSE)</f>
        <v>0</v>
      </c>
      <c r="T163" s="6">
        <f>VLOOKUP($A163,'Roll Forward Calculation'!$B:$BS,T$1,FALSE)</f>
        <v>4384.0500000000029</v>
      </c>
      <c r="V163" s="6">
        <f>VLOOKUP($A163,'Roll Forward Calculation'!$B:$BS,V$1,FALSE)</f>
        <v>47928.53</v>
      </c>
      <c r="X163" s="6">
        <f>VLOOKUP($A163,'Roll Forward Calculation'!$B:$BS,X$1,FALSE)</f>
        <v>0</v>
      </c>
      <c r="Z163" s="6">
        <f>VLOOKUP($A163,'Roll Forward Calculation'!$B:$BS,Z$1,FALSE)</f>
        <v>8810.5400000000081</v>
      </c>
      <c r="AB163" s="6">
        <f>VLOOKUP($A163,'Roll Forward Calculation'!$B:$BS,AB$1,FALSE)</f>
        <v>3718.7999999999997</v>
      </c>
      <c r="AD163" s="6">
        <f>VLOOKUP($A163,'Roll Forward Calculation'!$B:$BS,AD$1,FALSE)</f>
        <v>0</v>
      </c>
      <c r="AF163" s="6">
        <f>VLOOKUP($A163,'Roll Forward Calculation'!$B:$BS,AF$1,FALSE)</f>
        <v>0</v>
      </c>
      <c r="AH163" s="6">
        <f>VLOOKUP($A163,'Roll Forward Calculation'!$B:$BS,AH$1,FALSE)</f>
        <v>181.65999999999985</v>
      </c>
      <c r="AJ163" s="6">
        <f t="shared" si="5"/>
        <v>50504.720000000016</v>
      </c>
    </row>
    <row r="164" spans="1:37" x14ac:dyDescent="0.2">
      <c r="A164" s="31" t="s">
        <v>159</v>
      </c>
      <c r="B164" s="6">
        <f>VLOOKUP($A164,'Roll Forward Calculation'!$B:$BS,B$1,FALSE)</f>
        <v>0</v>
      </c>
      <c r="D164" s="6">
        <f>VLOOKUP($A164,'Roll Forward Calculation'!$B:$BS,D$1,FALSE)</f>
        <v>6.27</v>
      </c>
      <c r="F164" s="6">
        <f>VLOOKUP($A164,'Roll Forward Calculation'!$B:$BS,F$1,FALSE)</f>
        <v>0</v>
      </c>
      <c r="H164" s="6">
        <f>VLOOKUP($A164,'Roll Forward Calculation'!$B:$BS,H$1,FALSE)</f>
        <v>0</v>
      </c>
      <c r="J164" s="6">
        <f>VLOOKUP($A164,'Roll Forward Calculation'!$B:$BS,J$1,FALSE)</f>
        <v>0</v>
      </c>
      <c r="L164" s="6">
        <f>VLOOKUP($A164,'Roll Forward Calculation'!$B:$BS,L$1,FALSE)</f>
        <v>0</v>
      </c>
      <c r="N164" s="6">
        <f>VLOOKUP($A164,'Roll Forward Calculation'!$B:$BS,N$1,FALSE)</f>
        <v>0</v>
      </c>
      <c r="P164" s="6">
        <f>VLOOKUP($A164,'Roll Forward Calculation'!$B:$BS,P$1,FALSE)</f>
        <v>0</v>
      </c>
      <c r="R164" s="6">
        <f>VLOOKUP($A164,'Roll Forward Calculation'!$B:$BS,R$1,FALSE)</f>
        <v>0</v>
      </c>
      <c r="T164" s="6">
        <f>VLOOKUP($A164,'Roll Forward Calculation'!$B:$BS,T$1,FALSE)</f>
        <v>0</v>
      </c>
      <c r="V164" s="6">
        <f>VLOOKUP($A164,'Roll Forward Calculation'!$B:$BS,V$1,FALSE)</f>
        <v>0</v>
      </c>
      <c r="X164" s="6">
        <f>VLOOKUP($A164,'Roll Forward Calculation'!$B:$BS,X$1,FALSE)</f>
        <v>0</v>
      </c>
      <c r="Z164" s="6">
        <f>VLOOKUP($A164,'Roll Forward Calculation'!$B:$BS,Z$1,FALSE)</f>
        <v>0</v>
      </c>
      <c r="AB164" s="6">
        <f>VLOOKUP($A164,'Roll Forward Calculation'!$B:$BS,AB$1,FALSE)</f>
        <v>0</v>
      </c>
      <c r="AD164" s="6">
        <f>VLOOKUP($A164,'Roll Forward Calculation'!$B:$BS,AD$1,FALSE)</f>
        <v>0</v>
      </c>
      <c r="AF164" s="6">
        <f>VLOOKUP($A164,'Roll Forward Calculation'!$B:$BS,AF$1,FALSE)</f>
        <v>0</v>
      </c>
      <c r="AH164" s="6">
        <f>VLOOKUP($A164,'Roll Forward Calculation'!$B:$BS,AH$1,FALSE)</f>
        <v>0</v>
      </c>
      <c r="AJ164" s="6">
        <f t="shared" si="5"/>
        <v>6.27</v>
      </c>
    </row>
    <row r="165" spans="1:37" x14ac:dyDescent="0.2">
      <c r="A165" s="31" t="s">
        <v>160</v>
      </c>
      <c r="B165" s="6">
        <f>VLOOKUP($A165,'Roll Forward Calculation'!$B:$BS,B$1,FALSE)</f>
        <v>0</v>
      </c>
      <c r="D165" s="6">
        <f>VLOOKUP($A165,'Roll Forward Calculation'!$B:$BS,D$1,FALSE)</f>
        <v>780.29</v>
      </c>
      <c r="F165" s="6">
        <f>VLOOKUP($A165,'Roll Forward Calculation'!$B:$BS,F$1,FALSE)</f>
        <v>0</v>
      </c>
      <c r="H165" s="6">
        <f>VLOOKUP($A165,'Roll Forward Calculation'!$B:$BS,H$1,FALSE)</f>
        <v>0</v>
      </c>
      <c r="J165" s="6">
        <f>VLOOKUP($A165,'Roll Forward Calculation'!$B:$BS,J$1,FALSE)</f>
        <v>0</v>
      </c>
      <c r="L165" s="6">
        <f>VLOOKUP($A165,'Roll Forward Calculation'!$B:$BS,L$1,FALSE)</f>
        <v>71.320000000001528</v>
      </c>
      <c r="N165" s="6">
        <f>VLOOKUP($A165,'Roll Forward Calculation'!$B:$BS,N$1,FALSE)</f>
        <v>-17795.679999999997</v>
      </c>
      <c r="P165" s="6">
        <f>VLOOKUP($A165,'Roll Forward Calculation'!$B:$BS,P$1,FALSE)</f>
        <v>0</v>
      </c>
      <c r="R165" s="6">
        <f>VLOOKUP($A165,'Roll Forward Calculation'!$B:$BS,R$1,FALSE)</f>
        <v>0</v>
      </c>
      <c r="T165" s="6">
        <f>VLOOKUP($A165,'Roll Forward Calculation'!$B:$BS,T$1,FALSE)</f>
        <v>3646.5500000000029</v>
      </c>
      <c r="V165" s="6">
        <f>VLOOKUP($A165,'Roll Forward Calculation'!$B:$BS,V$1,FALSE)</f>
        <v>-115939.97</v>
      </c>
      <c r="X165" s="6">
        <f>VLOOKUP($A165,'Roll Forward Calculation'!$B:$BS,X$1,FALSE)</f>
        <v>0</v>
      </c>
      <c r="Z165" s="6">
        <f>VLOOKUP($A165,'Roll Forward Calculation'!$B:$BS,Z$1,FALSE)</f>
        <v>7815.5</v>
      </c>
      <c r="AB165" s="6">
        <f>VLOOKUP($A165,'Roll Forward Calculation'!$B:$BS,AB$1,FALSE)</f>
        <v>1168.99</v>
      </c>
      <c r="AD165" s="6">
        <f>VLOOKUP($A165,'Roll Forward Calculation'!$B:$BS,AD$1,FALSE)</f>
        <v>0</v>
      </c>
      <c r="AF165" s="6">
        <f>VLOOKUP($A165,'Roll Forward Calculation'!$B:$BS,AF$1,FALSE)</f>
        <v>0</v>
      </c>
      <c r="AH165" s="6">
        <f>VLOOKUP($A165,'Roll Forward Calculation'!$B:$BS,AH$1,FALSE)</f>
        <v>-1335.7899999999972</v>
      </c>
      <c r="AJ165" s="6">
        <f t="shared" si="5"/>
        <v>-121588.78999999998</v>
      </c>
    </row>
    <row r="166" spans="1:37" x14ac:dyDescent="0.2">
      <c r="A166" s="31" t="s">
        <v>251</v>
      </c>
      <c r="B166" s="6">
        <f>VLOOKUP($A166,'Roll Forward Calculation'!$B:$BS,B$1,FALSE)</f>
        <v>0</v>
      </c>
      <c r="D166" s="6">
        <f>VLOOKUP($A166,'Roll Forward Calculation'!$B:$BS,D$1,FALSE)</f>
        <v>0</v>
      </c>
      <c r="F166" s="6">
        <f>VLOOKUP($A166,'Roll Forward Calculation'!$B:$BS,F$1,FALSE)</f>
        <v>0</v>
      </c>
      <c r="H166" s="6">
        <f>VLOOKUP($A166,'Roll Forward Calculation'!$B:$BS,H$1,FALSE)</f>
        <v>0</v>
      </c>
      <c r="J166" s="6">
        <f>VLOOKUP($A166,'Roll Forward Calculation'!$B:$BS,J$1,FALSE)</f>
        <v>0</v>
      </c>
      <c r="L166" s="6">
        <f>VLOOKUP($A166,'Roll Forward Calculation'!$B:$BS,L$1,FALSE)</f>
        <v>0</v>
      </c>
      <c r="N166" s="6">
        <f>VLOOKUP($A166,'Roll Forward Calculation'!$B:$BS,N$1,FALSE)</f>
        <v>0</v>
      </c>
      <c r="P166" s="6">
        <f>VLOOKUP($A166,'Roll Forward Calculation'!$B:$BS,P$1,FALSE)</f>
        <v>0</v>
      </c>
      <c r="R166" s="6">
        <f>VLOOKUP($A166,'Roll Forward Calculation'!$B:$BS,R$1,FALSE)</f>
        <v>0</v>
      </c>
      <c r="T166" s="6">
        <f>VLOOKUP($A166,'Roll Forward Calculation'!$B:$BS,T$1,FALSE)</f>
        <v>0</v>
      </c>
      <c r="V166" s="6">
        <f>VLOOKUP($A166,'Roll Forward Calculation'!$B:$BS,V$1,FALSE)</f>
        <v>0</v>
      </c>
      <c r="X166" s="6">
        <f>VLOOKUP($A166,'Roll Forward Calculation'!$B:$BS,X$1,FALSE)</f>
        <v>0</v>
      </c>
      <c r="Z166" s="6">
        <f>VLOOKUP($A166,'Roll Forward Calculation'!$B:$BS,Z$1,FALSE)</f>
        <v>0</v>
      </c>
      <c r="AB166" s="6">
        <f>VLOOKUP($A166,'Roll Forward Calculation'!$B:$BS,AB$1,FALSE)</f>
        <v>49321.47000000003</v>
      </c>
      <c r="AD166" s="6">
        <f>VLOOKUP($A166,'Roll Forward Calculation'!$B:$BS,AD$1,FALSE)</f>
        <v>0</v>
      </c>
      <c r="AF166" s="6">
        <f>VLOOKUP($A166,'Roll Forward Calculation'!$B:$BS,AF$1,FALSE)</f>
        <v>0</v>
      </c>
      <c r="AH166" s="6">
        <f>VLOOKUP($A166,'Roll Forward Calculation'!$B:$BS,AH$1,FALSE)</f>
        <v>0</v>
      </c>
      <c r="AJ166" s="6">
        <f t="shared" ref="AJ166" si="6">SUM(B166:AH166)</f>
        <v>49321.47000000003</v>
      </c>
    </row>
    <row r="167" spans="1:37" x14ac:dyDescent="0.2">
      <c r="A167" s="69" t="s">
        <v>123</v>
      </c>
      <c r="B167" s="6">
        <f>VLOOKUP($A167,'Roll Forward Calculation'!$B:$BS,B$1,FALSE)</f>
        <v>320932.33</v>
      </c>
      <c r="D167" s="6">
        <f>VLOOKUP($A167,'Roll Forward Calculation'!$B:$BS,D$1,FALSE)</f>
        <v>44.42</v>
      </c>
      <c r="F167" s="6">
        <f>VLOOKUP($A167,'Roll Forward Calculation'!$B:$BS,F$1,FALSE)</f>
        <v>0</v>
      </c>
      <c r="H167" s="6">
        <f>VLOOKUP($A167,'Roll Forward Calculation'!$B:$BS,H$1,FALSE)</f>
        <v>0</v>
      </c>
      <c r="J167" s="6">
        <f>VLOOKUP($A167,'Roll Forward Calculation'!$B:$BS,J$1,FALSE)</f>
        <v>0</v>
      </c>
      <c r="L167" s="6">
        <f>VLOOKUP($A167,'Roll Forward Calculation'!$B:$BS,L$1,FALSE)</f>
        <v>798538.21</v>
      </c>
      <c r="N167" s="6">
        <f>VLOOKUP($A167,'Roll Forward Calculation'!$B:$BS,N$1,FALSE)</f>
        <v>0</v>
      </c>
      <c r="P167" s="6">
        <f>VLOOKUP($A167,'Roll Forward Calculation'!$B:$BS,P$1,FALSE)</f>
        <v>11624.039999999994</v>
      </c>
      <c r="R167" s="6">
        <f>VLOOKUP($A167,'Roll Forward Calculation'!$B:$BS,R$1,FALSE)</f>
        <v>0</v>
      </c>
      <c r="T167" s="6">
        <f>VLOOKUP($A167,'Roll Forward Calculation'!$B:$BS,T$1,FALSE)</f>
        <v>0</v>
      </c>
      <c r="V167" s="6">
        <f>VLOOKUP($A167,'Roll Forward Calculation'!$B:$BS,V$1,FALSE)</f>
        <v>7917736.8299999982</v>
      </c>
      <c r="X167" s="6">
        <f>VLOOKUP($A167,'Roll Forward Calculation'!$B:$BS,X$1,FALSE)</f>
        <v>8193.4199999999983</v>
      </c>
      <c r="Z167" s="6">
        <f>VLOOKUP($A167,'Roll Forward Calculation'!$B:$BS,Z$1,FALSE)</f>
        <v>0</v>
      </c>
      <c r="AB167" s="6">
        <f>VLOOKUP($A167,'Roll Forward Calculation'!$B:$BS,AB$1,FALSE)</f>
        <v>-2263.08</v>
      </c>
      <c r="AD167" s="6">
        <f>VLOOKUP($A167,'Roll Forward Calculation'!$B:$BS,AD$1,FALSE)</f>
        <v>-39832.410000000003</v>
      </c>
      <c r="AF167" s="6">
        <f>VLOOKUP($A167,'Roll Forward Calculation'!$B:$BS,AF$1,FALSE)</f>
        <v>5827.48</v>
      </c>
      <c r="AH167" s="6">
        <f>VLOOKUP($A167,'Roll Forward Calculation'!$B:$BS,AH$1,FALSE)</f>
        <v>0</v>
      </c>
      <c r="AJ167" s="6">
        <f t="shared" ref="AJ167" si="7">SUM(B167:AH167)</f>
        <v>9020801.2399999984</v>
      </c>
    </row>
    <row r="168" spans="1:37" ht="10.8" thickBo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7"/>
    </row>
    <row r="169" spans="1:37" ht="14.7" customHeight="1" thickBot="1" x14ac:dyDescent="0.3">
      <c r="A169" s="70" t="s">
        <v>195</v>
      </c>
      <c r="B169" s="19">
        <f>SUM(B4:B167)</f>
        <v>-1953346.4900000002</v>
      </c>
      <c r="C169" s="18"/>
      <c r="D169" s="19">
        <f>SUM(D4:D167)</f>
        <v>733266.4099999998</v>
      </c>
      <c r="E169" s="18"/>
      <c r="F169" s="19">
        <f>SUM(F4:F167)</f>
        <v>0</v>
      </c>
      <c r="G169" s="18"/>
      <c r="H169" s="19">
        <f>SUM(H4:H167)</f>
        <v>0</v>
      </c>
      <c r="I169" s="18"/>
      <c r="J169" s="19">
        <f>SUM(J4:J167)</f>
        <v>-1188.01</v>
      </c>
      <c r="K169" s="18"/>
      <c r="L169" s="19">
        <f>SUM(L4:L167)</f>
        <v>2025301.82</v>
      </c>
      <c r="M169" s="18"/>
      <c r="N169" s="19">
        <f>SUM(N4:N167)</f>
        <v>-2629308.9500000016</v>
      </c>
      <c r="O169" s="18"/>
      <c r="P169" s="19">
        <f>SUM(P4:P167)</f>
        <v>501419.86999999982</v>
      </c>
      <c r="Q169" s="18"/>
      <c r="R169" s="19">
        <f>SUM(R4:R167)</f>
        <v>17347.050000000003</v>
      </c>
      <c r="S169" s="18"/>
      <c r="T169" s="19">
        <f>SUM(T4:T167)</f>
        <v>1961256.120000001</v>
      </c>
      <c r="U169" s="18"/>
      <c r="V169" s="19">
        <f>SUM(V4:V167)</f>
        <v>11770017.449999997</v>
      </c>
      <c r="W169" s="18"/>
      <c r="X169" s="19">
        <f>SUM(X4:X167)</f>
        <v>1319466.8800000001</v>
      </c>
      <c r="Y169" s="18"/>
      <c r="Z169" s="19">
        <f>SUM(Z4:Z167)</f>
        <v>3037611.5000000014</v>
      </c>
      <c r="AA169" s="18"/>
      <c r="AB169" s="19">
        <f>SUM(AB4:AB167)</f>
        <v>1278935.1500000001</v>
      </c>
      <c r="AC169" s="18"/>
      <c r="AD169" s="19">
        <f>SUM(AD4:AD167)</f>
        <v>-511885.17999999982</v>
      </c>
      <c r="AE169" s="17"/>
      <c r="AF169" s="19">
        <f>SUM(AF4:AF167)</f>
        <v>3521343.319999998</v>
      </c>
      <c r="AG169" s="17"/>
      <c r="AH169" s="19">
        <f>SUM(AH4:AH167)</f>
        <v>-1348367.1500000006</v>
      </c>
      <c r="AI169" s="17"/>
      <c r="AJ169" s="19">
        <f>SUM(AJ4:AJ167)</f>
        <v>19721869.790000003</v>
      </c>
    </row>
    <row r="171" spans="1:37" x14ac:dyDescent="0.2">
      <c r="A171" s="20"/>
    </row>
    <row r="172" spans="1:37" x14ac:dyDescent="0.2">
      <c r="A172" s="20"/>
    </row>
    <row r="173" spans="1:37" x14ac:dyDescent="0.2">
      <c r="A173" s="20"/>
    </row>
    <row r="174" spans="1:37" x14ac:dyDescent="0.2">
      <c r="A174" s="20"/>
    </row>
    <row r="177" spans="1:1" x14ac:dyDescent="0.2">
      <c r="A177" s="20"/>
    </row>
    <row r="178" spans="1:1" x14ac:dyDescent="0.2">
      <c r="A178" s="20"/>
    </row>
    <row r="179" spans="1:1" x14ac:dyDescent="0.2">
      <c r="A179" s="20"/>
    </row>
    <row r="180" spans="1:1" x14ac:dyDescent="0.2">
      <c r="A180" s="20"/>
    </row>
    <row r="181" spans="1:1" x14ac:dyDescent="0.2">
      <c r="A181" s="20"/>
    </row>
    <row r="182" spans="1:1" x14ac:dyDescent="0.2">
      <c r="A182" s="20"/>
    </row>
  </sheetData>
  <phoneticPr fontId="2" type="noConversion"/>
  <printOptions horizontalCentered="1"/>
  <pageMargins left="0.1" right="0.1" top="1.25" bottom="1.25" header="0.5" footer="0"/>
  <pageSetup scale="70" orientation="portrait" r:id="rId1"/>
  <headerFooter alignWithMargins="0">
    <oddHeader>&amp;C&amp;12Commonwealth of Massachusetts
Statewide Cost Allocation Plan
Summary of Roll Forwards FY 2023</oddHeader>
  </headerFooter>
  <rowBreaks count="2" manualBreakCount="2">
    <brk id="83" max="33" man="1"/>
    <brk id="145" max="16383" man="1"/>
  </rowBreaks>
  <colBreaks count="3" manualBreakCount="3">
    <brk id="9" max="1048575" man="1"/>
    <brk id="17" max="1048575" man="1"/>
    <brk id="2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AJ176"/>
  <sheetViews>
    <sheetView tabSelected="1" zoomScaleNormal="100" zoomScaleSheetLayoutView="80" workbookViewId="0">
      <pane xSplit="1" ySplit="6" topLeftCell="P7" activePane="bottomRight" state="frozen"/>
      <selection pane="topRight" activeCell="B1" sqref="B1"/>
      <selection pane="bottomLeft" activeCell="A5" sqref="A5"/>
      <selection pane="bottomRight" activeCell="R12" sqref="R12"/>
    </sheetView>
  </sheetViews>
  <sheetFormatPr defaultRowHeight="13.2" x14ac:dyDescent="0.25"/>
  <cols>
    <col min="1" max="1" width="37.88671875" style="3" bestFit="1" customWidth="1"/>
    <col min="2" max="2" width="21" style="3" bestFit="1" customWidth="1"/>
    <col min="3" max="3" width="2" style="3" customWidth="1"/>
    <col min="4" max="4" width="23.21875" style="3" customWidth="1"/>
    <col min="5" max="5" width="2" style="3" customWidth="1"/>
    <col min="6" max="6" width="20.77734375" style="3" bestFit="1" customWidth="1"/>
    <col min="7" max="7" width="2" style="3" customWidth="1"/>
    <col min="8" max="8" width="19.33203125" style="3" customWidth="1"/>
    <col min="9" max="9" width="2" style="3" customWidth="1"/>
    <col min="10" max="10" width="21.21875" style="3" customWidth="1"/>
    <col min="11" max="11" width="2" style="3" customWidth="1"/>
    <col min="12" max="12" width="20" style="3" bestFit="1" customWidth="1"/>
    <col min="13" max="13" width="2" style="3" customWidth="1"/>
    <col min="14" max="14" width="21" style="3" bestFit="1" customWidth="1"/>
    <col min="15" max="15" width="2" style="3" customWidth="1"/>
    <col min="16" max="16" width="18" style="3" bestFit="1" customWidth="1"/>
    <col min="17" max="17" width="2" style="3" customWidth="1"/>
    <col min="18" max="18" width="22.6640625" style="3" bestFit="1" customWidth="1"/>
    <col min="19" max="19" width="2" style="3" customWidth="1"/>
    <col min="20" max="20" width="15.5546875" style="3" bestFit="1" customWidth="1"/>
    <col min="21" max="21" width="2" style="3" customWidth="1"/>
    <col min="22" max="22" width="22.6640625" style="3" bestFit="1" customWidth="1"/>
    <col min="23" max="23" width="2" style="3" customWidth="1"/>
    <col min="24" max="24" width="21.109375" style="3" bestFit="1" customWidth="1"/>
    <col min="25" max="25" width="2" style="3" customWidth="1"/>
    <col min="26" max="26" width="22.44140625" style="3" bestFit="1" customWidth="1"/>
    <col min="27" max="27" width="2" style="3" customWidth="1"/>
    <col min="28" max="28" width="19.88671875" style="3" bestFit="1" customWidth="1"/>
    <col min="29" max="29" width="2" style="3" customWidth="1"/>
    <col min="30" max="30" width="14.109375" bestFit="1" customWidth="1"/>
    <col min="31" max="31" width="2" customWidth="1"/>
    <col min="32" max="32" width="26.33203125" style="1" bestFit="1" customWidth="1"/>
    <col min="33" max="33" width="2" customWidth="1"/>
    <col min="34" max="34" width="13.109375" style="1" bestFit="1" customWidth="1"/>
    <col min="35" max="35" width="2" customWidth="1"/>
    <col min="36" max="36" width="14.33203125" style="1" customWidth="1"/>
  </cols>
  <sheetData>
    <row r="3" spans="1:36" ht="16.8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7"/>
      <c r="AF3" s="76"/>
      <c r="AG3" s="77"/>
      <c r="AH3" s="76"/>
      <c r="AI3" s="76"/>
      <c r="AJ3" s="2"/>
    </row>
    <row r="4" spans="1:36" x14ac:dyDescent="0.25">
      <c r="A4" s="74" t="s">
        <v>13</v>
      </c>
      <c r="B4" s="78" t="s">
        <v>212</v>
      </c>
      <c r="C4" s="78"/>
      <c r="D4" s="78" t="s">
        <v>233</v>
      </c>
      <c r="E4" s="78"/>
      <c r="F4" s="78" t="s">
        <v>248</v>
      </c>
      <c r="G4" s="78"/>
      <c r="H4" s="78" t="s">
        <v>166</v>
      </c>
      <c r="I4" s="78"/>
      <c r="J4" s="78" t="s">
        <v>247</v>
      </c>
      <c r="K4" s="78"/>
      <c r="L4" s="78" t="s">
        <v>14</v>
      </c>
      <c r="M4" s="78"/>
      <c r="N4" s="78" t="s">
        <v>15</v>
      </c>
      <c r="O4" s="78"/>
      <c r="P4" s="78" t="s">
        <v>16</v>
      </c>
      <c r="Q4" s="78"/>
      <c r="R4" s="78" t="s">
        <v>17</v>
      </c>
      <c r="S4" s="78"/>
      <c r="T4" s="78" t="s">
        <v>232</v>
      </c>
      <c r="U4" s="78"/>
      <c r="V4" s="78" t="s">
        <v>18</v>
      </c>
      <c r="W4" s="78"/>
      <c r="X4" s="78" t="s">
        <v>19</v>
      </c>
      <c r="Y4" s="78"/>
      <c r="Z4" s="78" t="s">
        <v>20</v>
      </c>
      <c r="AA4" s="78"/>
      <c r="AB4" s="78" t="s">
        <v>21</v>
      </c>
      <c r="AC4" s="78"/>
      <c r="AD4" s="78" t="s">
        <v>22</v>
      </c>
      <c r="AE4" s="78"/>
      <c r="AF4" s="78" t="s">
        <v>249</v>
      </c>
      <c r="AG4" s="78"/>
      <c r="AH4" s="78" t="s">
        <v>23</v>
      </c>
      <c r="AI4" s="78"/>
      <c r="AJ4" s="78" t="s">
        <v>5</v>
      </c>
    </row>
    <row r="5" spans="1:36" ht="12" hidden="1" customHeight="1" x14ac:dyDescent="0.25">
      <c r="A5" s="37"/>
      <c r="B5" s="79" t="s">
        <v>258</v>
      </c>
      <c r="C5" s="76"/>
      <c r="D5" s="79" t="s">
        <v>258</v>
      </c>
      <c r="E5" s="76"/>
      <c r="F5" s="79" t="s">
        <v>258</v>
      </c>
      <c r="G5" s="76"/>
      <c r="H5" s="79" t="s">
        <v>258</v>
      </c>
      <c r="I5" s="76"/>
      <c r="J5" s="79" t="s">
        <v>258</v>
      </c>
      <c r="K5" s="76"/>
      <c r="L5" s="79" t="s">
        <v>258</v>
      </c>
      <c r="M5" s="76"/>
      <c r="N5" s="79" t="s">
        <v>258</v>
      </c>
      <c r="O5" s="76"/>
      <c r="P5" s="79" t="s">
        <v>258</v>
      </c>
      <c r="Q5" s="76"/>
      <c r="R5" s="79" t="s">
        <v>258</v>
      </c>
      <c r="S5" s="79"/>
      <c r="T5" s="79" t="s">
        <v>258</v>
      </c>
      <c r="U5" s="76"/>
      <c r="V5" s="79" t="s">
        <v>258</v>
      </c>
      <c r="W5" s="80"/>
      <c r="X5" s="79" t="s">
        <v>258</v>
      </c>
      <c r="Y5" s="76"/>
      <c r="Z5" s="79" t="s">
        <v>258</v>
      </c>
      <c r="AA5" s="76"/>
      <c r="AB5" s="79" t="s">
        <v>258</v>
      </c>
      <c r="AC5" s="80"/>
      <c r="AD5" s="79" t="s">
        <v>258</v>
      </c>
      <c r="AE5" s="77"/>
      <c r="AF5" s="79" t="s">
        <v>258</v>
      </c>
      <c r="AG5" s="77"/>
      <c r="AH5" s="79" t="s">
        <v>258</v>
      </c>
      <c r="AI5" s="79"/>
      <c r="AJ5" s="79" t="s">
        <v>258</v>
      </c>
    </row>
    <row r="6" spans="1:36" hidden="1" x14ac:dyDescent="0.25">
      <c r="A6" s="74" t="s">
        <v>13</v>
      </c>
      <c r="B6" s="81" t="s">
        <v>3</v>
      </c>
      <c r="C6" s="82"/>
      <c r="D6" s="81" t="s">
        <v>3</v>
      </c>
      <c r="E6" s="82"/>
      <c r="F6" s="81" t="s">
        <v>3</v>
      </c>
      <c r="G6" s="82"/>
      <c r="H6" s="81" t="s">
        <v>3</v>
      </c>
      <c r="I6" s="82"/>
      <c r="J6" s="81" t="s">
        <v>3</v>
      </c>
      <c r="K6" s="82"/>
      <c r="L6" s="81" t="s">
        <v>3</v>
      </c>
      <c r="M6" s="83" t="s">
        <v>12</v>
      </c>
      <c r="N6" s="81" t="s">
        <v>3</v>
      </c>
      <c r="O6" s="83" t="s">
        <v>12</v>
      </c>
      <c r="P6" s="81" t="s">
        <v>3</v>
      </c>
      <c r="Q6" s="83" t="s">
        <v>12</v>
      </c>
      <c r="R6" s="81" t="s">
        <v>3</v>
      </c>
      <c r="S6" s="81"/>
      <c r="T6" s="81" t="s">
        <v>3</v>
      </c>
      <c r="U6" s="83" t="s">
        <v>12</v>
      </c>
      <c r="V6" s="81" t="s">
        <v>3</v>
      </c>
      <c r="W6" s="83" t="s">
        <v>12</v>
      </c>
      <c r="X6" s="81" t="s">
        <v>3</v>
      </c>
      <c r="Y6" s="83" t="s">
        <v>12</v>
      </c>
      <c r="Z6" s="81" t="s">
        <v>3</v>
      </c>
      <c r="AA6" s="83" t="s">
        <v>12</v>
      </c>
      <c r="AB6" s="81" t="s">
        <v>3</v>
      </c>
      <c r="AC6" s="83" t="s">
        <v>12</v>
      </c>
      <c r="AD6" s="81" t="s">
        <v>3</v>
      </c>
      <c r="AE6" s="83"/>
      <c r="AF6" s="81" t="s">
        <v>3</v>
      </c>
      <c r="AG6" s="83"/>
      <c r="AH6" s="81" t="s">
        <v>3</v>
      </c>
      <c r="AI6" s="81"/>
      <c r="AJ6" s="2"/>
    </row>
    <row r="7" spans="1:36" s="9" customFormat="1" x14ac:dyDescent="0.25">
      <c r="A7" s="31" t="s">
        <v>227</v>
      </c>
      <c r="B7" s="84">
        <v>0</v>
      </c>
      <c r="C7" s="84"/>
      <c r="D7" s="84">
        <v>0</v>
      </c>
      <c r="E7" s="84"/>
      <c r="F7" s="84">
        <v>0</v>
      </c>
      <c r="G7" s="84"/>
      <c r="H7" s="84">
        <v>0</v>
      </c>
      <c r="I7" s="84"/>
      <c r="J7" s="84">
        <v>0</v>
      </c>
      <c r="K7" s="84"/>
      <c r="L7" s="84">
        <v>10112.169999999998</v>
      </c>
      <c r="M7" s="84"/>
      <c r="N7" s="84">
        <v>0</v>
      </c>
      <c r="O7" s="84"/>
      <c r="P7" s="84">
        <v>0</v>
      </c>
      <c r="Q7" s="84"/>
      <c r="R7" s="84">
        <v>0</v>
      </c>
      <c r="S7" s="84"/>
      <c r="T7" s="84">
        <v>0</v>
      </c>
      <c r="U7" s="84"/>
      <c r="V7" s="84">
        <v>6302.85</v>
      </c>
      <c r="W7" s="84"/>
      <c r="X7" s="84">
        <v>0</v>
      </c>
      <c r="Y7" s="84"/>
      <c r="Z7" s="84">
        <v>0</v>
      </c>
      <c r="AA7" s="84"/>
      <c r="AB7" s="84">
        <v>0</v>
      </c>
      <c r="AC7" s="84"/>
      <c r="AD7" s="84">
        <v>0</v>
      </c>
      <c r="AE7" s="85"/>
      <c r="AF7" s="84">
        <v>0</v>
      </c>
      <c r="AG7" s="85"/>
      <c r="AH7" s="84">
        <v>0</v>
      </c>
      <c r="AI7" s="85"/>
      <c r="AJ7" s="84">
        <v>16415.019999999997</v>
      </c>
    </row>
    <row r="8" spans="1:36" x14ac:dyDescent="0.25">
      <c r="A8" s="31" t="s">
        <v>24</v>
      </c>
      <c r="B8" s="86">
        <v>0</v>
      </c>
      <c r="C8" s="86"/>
      <c r="D8" s="86">
        <v>1744.0699999999997</v>
      </c>
      <c r="E8" s="86"/>
      <c r="F8" s="86">
        <v>0</v>
      </c>
      <c r="G8" s="86"/>
      <c r="H8" s="86">
        <v>0</v>
      </c>
      <c r="I8" s="86"/>
      <c r="J8" s="86">
        <v>0</v>
      </c>
      <c r="K8" s="86"/>
      <c r="L8" s="86">
        <v>0</v>
      </c>
      <c r="M8" s="86"/>
      <c r="N8" s="86">
        <v>1593.2000000000003</v>
      </c>
      <c r="O8" s="86"/>
      <c r="P8" s="86">
        <v>0</v>
      </c>
      <c r="Q8" s="86"/>
      <c r="R8" s="86">
        <v>17.190000000000001</v>
      </c>
      <c r="S8" s="86"/>
      <c r="T8" s="86">
        <v>1237.8499999999999</v>
      </c>
      <c r="U8" s="86"/>
      <c r="V8" s="86">
        <v>6302.85</v>
      </c>
      <c r="W8" s="86"/>
      <c r="X8" s="86">
        <v>0</v>
      </c>
      <c r="Y8" s="86"/>
      <c r="Z8" s="86">
        <v>2984.2999999999997</v>
      </c>
      <c r="AA8" s="86"/>
      <c r="AB8" s="86">
        <v>139.88999999999987</v>
      </c>
      <c r="AC8" s="86"/>
      <c r="AD8" s="86">
        <v>0</v>
      </c>
      <c r="AE8" s="77"/>
      <c r="AF8" s="86">
        <v>6.9499999999999993</v>
      </c>
      <c r="AG8" s="77"/>
      <c r="AH8" s="86">
        <v>334.38</v>
      </c>
      <c r="AI8" s="77"/>
      <c r="AJ8" s="86">
        <v>14360.679999999998</v>
      </c>
    </row>
    <row r="9" spans="1:36" x14ac:dyDescent="0.25">
      <c r="A9" s="31" t="s">
        <v>25</v>
      </c>
      <c r="B9" s="86">
        <v>0</v>
      </c>
      <c r="C9" s="86"/>
      <c r="D9" s="86">
        <v>12435.149999999998</v>
      </c>
      <c r="E9" s="86"/>
      <c r="F9" s="86">
        <v>0</v>
      </c>
      <c r="G9" s="86"/>
      <c r="H9" s="86">
        <v>0</v>
      </c>
      <c r="I9" s="86"/>
      <c r="J9" s="86">
        <v>0</v>
      </c>
      <c r="K9" s="86"/>
      <c r="L9" s="86">
        <v>136169.22</v>
      </c>
      <c r="M9" s="86"/>
      <c r="N9" s="86">
        <v>3107.5099999999948</v>
      </c>
      <c r="O9" s="86"/>
      <c r="P9" s="86">
        <v>0</v>
      </c>
      <c r="Q9" s="86"/>
      <c r="R9" s="86">
        <v>325.27</v>
      </c>
      <c r="S9" s="86"/>
      <c r="T9" s="86">
        <v>25661.149999999998</v>
      </c>
      <c r="U9" s="86"/>
      <c r="V9" s="86">
        <v>18908.910000000003</v>
      </c>
      <c r="W9" s="86"/>
      <c r="X9" s="86">
        <v>0</v>
      </c>
      <c r="Y9" s="86"/>
      <c r="Z9" s="86">
        <v>29416.92</v>
      </c>
      <c r="AA9" s="86"/>
      <c r="AB9" s="86">
        <v>-12761.739999999998</v>
      </c>
      <c r="AC9" s="86"/>
      <c r="AD9" s="86">
        <v>0</v>
      </c>
      <c r="AE9" s="77"/>
      <c r="AF9" s="86">
        <v>1157.3600000000001</v>
      </c>
      <c r="AG9" s="77"/>
      <c r="AH9" s="86">
        <v>4382.8600000000006</v>
      </c>
      <c r="AI9" s="77"/>
      <c r="AJ9" s="86">
        <v>218802.61</v>
      </c>
    </row>
    <row r="10" spans="1:36" x14ac:dyDescent="0.25">
      <c r="A10" s="31" t="s">
        <v>26</v>
      </c>
      <c r="B10" s="86">
        <v>0</v>
      </c>
      <c r="C10" s="86"/>
      <c r="D10" s="86">
        <v>1083.8400000000001</v>
      </c>
      <c r="E10" s="86"/>
      <c r="F10" s="86">
        <v>0</v>
      </c>
      <c r="G10" s="86"/>
      <c r="H10" s="86">
        <v>0</v>
      </c>
      <c r="I10" s="86"/>
      <c r="J10" s="86">
        <v>0</v>
      </c>
      <c r="K10" s="86"/>
      <c r="L10" s="86">
        <v>11435.130000000001</v>
      </c>
      <c r="M10" s="86"/>
      <c r="N10" s="86">
        <v>6465.5599999999995</v>
      </c>
      <c r="O10" s="86"/>
      <c r="P10" s="86">
        <v>0</v>
      </c>
      <c r="Q10" s="86"/>
      <c r="R10" s="86">
        <v>30.82</v>
      </c>
      <c r="S10" s="86"/>
      <c r="T10" s="86">
        <v>4096.8600000000006</v>
      </c>
      <c r="U10" s="86"/>
      <c r="V10" s="86">
        <v>6302.85</v>
      </c>
      <c r="W10" s="86"/>
      <c r="X10" s="86">
        <v>0</v>
      </c>
      <c r="Y10" s="86"/>
      <c r="Z10" s="86">
        <v>9528.8299999999981</v>
      </c>
      <c r="AA10" s="86"/>
      <c r="AB10" s="86">
        <v>-3978.0600000000004</v>
      </c>
      <c r="AC10" s="86"/>
      <c r="AD10" s="86">
        <v>0</v>
      </c>
      <c r="AE10" s="77"/>
      <c r="AF10" s="86">
        <v>2459.7399999999998</v>
      </c>
      <c r="AG10" s="77"/>
      <c r="AH10" s="86">
        <v>882.31</v>
      </c>
      <c r="AI10" s="77"/>
      <c r="AJ10" s="86">
        <v>38307.879999999997</v>
      </c>
    </row>
    <row r="11" spans="1:36" x14ac:dyDescent="0.25">
      <c r="A11" s="31" t="s">
        <v>209</v>
      </c>
      <c r="B11" s="86">
        <v>0</v>
      </c>
      <c r="C11" s="86"/>
      <c r="D11" s="86">
        <v>0</v>
      </c>
      <c r="E11" s="86"/>
      <c r="F11" s="86">
        <v>0</v>
      </c>
      <c r="G11" s="86"/>
      <c r="H11" s="86">
        <v>0</v>
      </c>
      <c r="I11" s="86"/>
      <c r="J11" s="86">
        <v>0</v>
      </c>
      <c r="K11" s="86"/>
      <c r="L11" s="86">
        <v>0</v>
      </c>
      <c r="M11" s="86"/>
      <c r="N11" s="86">
        <v>1254902.6499999999</v>
      </c>
      <c r="O11" s="86"/>
      <c r="P11" s="86">
        <v>0</v>
      </c>
      <c r="Q11" s="86"/>
      <c r="R11" s="86">
        <v>0</v>
      </c>
      <c r="S11" s="86"/>
      <c r="T11" s="86">
        <v>0</v>
      </c>
      <c r="U11" s="86"/>
      <c r="V11" s="86">
        <v>0</v>
      </c>
      <c r="W11" s="86"/>
      <c r="X11" s="86">
        <v>0</v>
      </c>
      <c r="Y11" s="86"/>
      <c r="Z11" s="86">
        <v>0</v>
      </c>
      <c r="AA11" s="86"/>
      <c r="AB11" s="86">
        <v>0</v>
      </c>
      <c r="AC11" s="86"/>
      <c r="AD11" s="86">
        <v>0</v>
      </c>
      <c r="AE11" s="77"/>
      <c r="AF11" s="86">
        <v>0</v>
      </c>
      <c r="AG11" s="77"/>
      <c r="AH11" s="86">
        <v>0</v>
      </c>
      <c r="AI11" s="77"/>
      <c r="AJ11" s="86">
        <v>1254902.6499999999</v>
      </c>
    </row>
    <row r="12" spans="1:36" x14ac:dyDescent="0.25">
      <c r="A12" s="31" t="s">
        <v>27</v>
      </c>
      <c r="B12" s="86">
        <v>0</v>
      </c>
      <c r="C12" s="86"/>
      <c r="D12" s="86">
        <v>431.73</v>
      </c>
      <c r="E12" s="86"/>
      <c r="F12" s="86">
        <v>0</v>
      </c>
      <c r="G12" s="86"/>
      <c r="H12" s="86">
        <v>0</v>
      </c>
      <c r="I12" s="86"/>
      <c r="J12" s="86">
        <v>0</v>
      </c>
      <c r="K12" s="86"/>
      <c r="L12" s="86">
        <v>23470.329999999998</v>
      </c>
      <c r="M12" s="86"/>
      <c r="N12" s="86">
        <v>3923.0499999999993</v>
      </c>
      <c r="O12" s="86"/>
      <c r="P12" s="86">
        <v>0</v>
      </c>
      <c r="Q12" s="86"/>
      <c r="R12" s="86">
        <v>0</v>
      </c>
      <c r="S12" s="86"/>
      <c r="T12" s="86">
        <v>13497.560000000001</v>
      </c>
      <c r="U12" s="86"/>
      <c r="V12" s="86">
        <v>0</v>
      </c>
      <c r="W12" s="86"/>
      <c r="X12" s="86">
        <v>0</v>
      </c>
      <c r="Y12" s="86"/>
      <c r="Z12" s="86">
        <v>10443.110000000002</v>
      </c>
      <c r="AA12" s="86"/>
      <c r="AB12" s="86">
        <v>-3465.55</v>
      </c>
      <c r="AC12" s="86"/>
      <c r="AD12" s="86">
        <v>0</v>
      </c>
      <c r="AE12" s="77"/>
      <c r="AF12" s="86">
        <v>0</v>
      </c>
      <c r="AG12" s="77"/>
      <c r="AH12" s="86">
        <v>2597.0100000000002</v>
      </c>
      <c r="AI12" s="77"/>
      <c r="AJ12" s="86">
        <v>50897.24</v>
      </c>
    </row>
    <row r="13" spans="1:36" x14ac:dyDescent="0.25">
      <c r="A13" s="31" t="s">
        <v>28</v>
      </c>
      <c r="B13" s="86">
        <v>0</v>
      </c>
      <c r="C13" s="86"/>
      <c r="D13" s="86">
        <v>9413.5</v>
      </c>
      <c r="E13" s="86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2270.85</v>
      </c>
      <c r="O13" s="86"/>
      <c r="P13" s="86">
        <v>0</v>
      </c>
      <c r="Q13" s="86"/>
      <c r="R13" s="86">
        <v>3.5999999999999996</v>
      </c>
      <c r="S13" s="86"/>
      <c r="T13" s="86">
        <v>5934.68</v>
      </c>
      <c r="U13" s="86"/>
      <c r="V13" s="86">
        <v>6302.85</v>
      </c>
      <c r="W13" s="86"/>
      <c r="X13" s="86">
        <v>0</v>
      </c>
      <c r="Y13" s="86"/>
      <c r="Z13" s="86">
        <v>5306.8099999999995</v>
      </c>
      <c r="AA13" s="86"/>
      <c r="AB13" s="86">
        <v>4126.5800000000017</v>
      </c>
      <c r="AC13" s="86"/>
      <c r="AD13" s="86">
        <v>0</v>
      </c>
      <c r="AE13" s="77"/>
      <c r="AF13" s="86">
        <v>0</v>
      </c>
      <c r="AG13" s="77"/>
      <c r="AH13" s="86">
        <v>1347.3300000000002</v>
      </c>
      <c r="AI13" s="77"/>
      <c r="AJ13" s="86">
        <v>34706.200000000004</v>
      </c>
    </row>
    <row r="14" spans="1:36" x14ac:dyDescent="0.25">
      <c r="A14" s="31" t="s">
        <v>29</v>
      </c>
      <c r="B14" s="86">
        <v>0</v>
      </c>
      <c r="C14" s="86"/>
      <c r="D14" s="86">
        <v>86.949999999999989</v>
      </c>
      <c r="E14" s="86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5193.4900000000007</v>
      </c>
      <c r="O14" s="86"/>
      <c r="P14" s="86">
        <v>0</v>
      </c>
      <c r="Q14" s="86"/>
      <c r="R14" s="86">
        <v>9.81</v>
      </c>
      <c r="S14" s="86"/>
      <c r="T14" s="86">
        <v>2792.1799999999994</v>
      </c>
      <c r="U14" s="86"/>
      <c r="V14" s="86">
        <v>0</v>
      </c>
      <c r="W14" s="86"/>
      <c r="X14" s="86">
        <v>0</v>
      </c>
      <c r="Y14" s="86"/>
      <c r="Z14" s="86">
        <v>5702.8099999999995</v>
      </c>
      <c r="AA14" s="86"/>
      <c r="AB14" s="86">
        <v>823.3599999999999</v>
      </c>
      <c r="AC14" s="86"/>
      <c r="AD14" s="86">
        <v>0</v>
      </c>
      <c r="AE14" s="77"/>
      <c r="AF14" s="86">
        <v>9.33</v>
      </c>
      <c r="AG14" s="77"/>
      <c r="AH14" s="86">
        <v>670.22</v>
      </c>
      <c r="AI14" s="77"/>
      <c r="AJ14" s="86">
        <v>15288.15</v>
      </c>
    </row>
    <row r="15" spans="1:36" x14ac:dyDescent="0.25">
      <c r="A15" s="31" t="s">
        <v>30</v>
      </c>
      <c r="B15" s="86">
        <v>0</v>
      </c>
      <c r="C15" s="86"/>
      <c r="D15" s="86">
        <v>574.20000000000005</v>
      </c>
      <c r="E15" s="86"/>
      <c r="F15" s="86">
        <v>0</v>
      </c>
      <c r="G15" s="86"/>
      <c r="H15" s="86">
        <v>0</v>
      </c>
      <c r="I15" s="86"/>
      <c r="J15" s="86">
        <v>0</v>
      </c>
      <c r="K15" s="86"/>
      <c r="L15" s="86">
        <v>26814.84</v>
      </c>
      <c r="M15" s="86"/>
      <c r="N15" s="86">
        <v>757.83000000000015</v>
      </c>
      <c r="O15" s="86"/>
      <c r="P15" s="86">
        <v>0</v>
      </c>
      <c r="Q15" s="86"/>
      <c r="R15" s="86">
        <v>0</v>
      </c>
      <c r="S15" s="86"/>
      <c r="T15" s="86">
        <v>2335.9300000000003</v>
      </c>
      <c r="U15" s="86"/>
      <c r="V15" s="86">
        <v>0</v>
      </c>
      <c r="W15" s="86"/>
      <c r="X15" s="86">
        <v>0</v>
      </c>
      <c r="Y15" s="86"/>
      <c r="Z15" s="86">
        <v>3959.21</v>
      </c>
      <c r="AA15" s="86"/>
      <c r="AB15" s="86">
        <v>-43608.009999999995</v>
      </c>
      <c r="AC15" s="86"/>
      <c r="AD15" s="86">
        <v>0</v>
      </c>
      <c r="AE15" s="77"/>
      <c r="AF15" s="86">
        <v>0</v>
      </c>
      <c r="AG15" s="77"/>
      <c r="AH15" s="86">
        <v>880.80000000000007</v>
      </c>
      <c r="AI15" s="77"/>
      <c r="AJ15" s="86">
        <v>-8285.1999999999935</v>
      </c>
    </row>
    <row r="16" spans="1:36" x14ac:dyDescent="0.25">
      <c r="A16" s="31" t="s">
        <v>31</v>
      </c>
      <c r="B16" s="86">
        <v>0</v>
      </c>
      <c r="C16" s="86"/>
      <c r="D16" s="86">
        <v>725.13999999999987</v>
      </c>
      <c r="E16" s="86"/>
      <c r="F16" s="86">
        <v>0</v>
      </c>
      <c r="G16" s="86"/>
      <c r="H16" s="86">
        <v>0</v>
      </c>
      <c r="I16" s="86"/>
      <c r="J16" s="86">
        <v>0</v>
      </c>
      <c r="K16" s="86"/>
      <c r="L16" s="86">
        <v>8938.24</v>
      </c>
      <c r="M16" s="86"/>
      <c r="N16" s="86">
        <v>6175.1600000000017</v>
      </c>
      <c r="O16" s="86"/>
      <c r="P16" s="86">
        <v>0</v>
      </c>
      <c r="Q16" s="86"/>
      <c r="R16" s="86">
        <v>0</v>
      </c>
      <c r="S16" s="86"/>
      <c r="T16" s="86">
        <v>21379.699999999997</v>
      </c>
      <c r="U16" s="86"/>
      <c r="V16" s="86">
        <v>191619.87</v>
      </c>
      <c r="W16" s="86"/>
      <c r="X16" s="86">
        <v>0</v>
      </c>
      <c r="Y16" s="86"/>
      <c r="Z16" s="86">
        <v>36127.900000000009</v>
      </c>
      <c r="AA16" s="86"/>
      <c r="AB16" s="86">
        <v>-525.41999999999996</v>
      </c>
      <c r="AC16" s="86"/>
      <c r="AD16" s="86">
        <v>0</v>
      </c>
      <c r="AE16" s="77"/>
      <c r="AF16" s="86">
        <v>0</v>
      </c>
      <c r="AG16" s="77"/>
      <c r="AH16" s="86">
        <v>9053.7099999999991</v>
      </c>
      <c r="AI16" s="77"/>
      <c r="AJ16" s="86">
        <v>273494.30000000005</v>
      </c>
    </row>
    <row r="17" spans="1:36" x14ac:dyDescent="0.25">
      <c r="A17" s="31" t="s">
        <v>32</v>
      </c>
      <c r="B17" s="86">
        <v>0</v>
      </c>
      <c r="C17" s="86"/>
      <c r="D17" s="86">
        <v>870.95999999999992</v>
      </c>
      <c r="E17" s="86"/>
      <c r="F17" s="86">
        <v>0</v>
      </c>
      <c r="G17" s="86"/>
      <c r="H17" s="86">
        <v>0</v>
      </c>
      <c r="I17" s="86"/>
      <c r="J17" s="86">
        <v>0</v>
      </c>
      <c r="K17" s="86"/>
      <c r="L17" s="86">
        <v>9009.6000000000022</v>
      </c>
      <c r="M17" s="86"/>
      <c r="N17" s="86">
        <v>1603.6100000000001</v>
      </c>
      <c r="O17" s="86"/>
      <c r="P17" s="86">
        <v>0</v>
      </c>
      <c r="Q17" s="86"/>
      <c r="R17" s="86">
        <v>0</v>
      </c>
      <c r="S17" s="86"/>
      <c r="T17" s="86">
        <v>5754.42</v>
      </c>
      <c r="U17" s="86"/>
      <c r="V17" s="86">
        <v>6302.85</v>
      </c>
      <c r="W17" s="86"/>
      <c r="X17" s="86">
        <v>0</v>
      </c>
      <c r="Y17" s="86"/>
      <c r="Z17" s="86">
        <v>7170.6500000000005</v>
      </c>
      <c r="AA17" s="86"/>
      <c r="AB17" s="86">
        <v>-8747.9700000000012</v>
      </c>
      <c r="AC17" s="86"/>
      <c r="AD17" s="86">
        <v>0</v>
      </c>
      <c r="AE17" s="77"/>
      <c r="AF17" s="86">
        <v>0</v>
      </c>
      <c r="AG17" s="77"/>
      <c r="AH17" s="86">
        <v>1667.58</v>
      </c>
      <c r="AI17" s="77"/>
      <c r="AJ17" s="86">
        <v>23631.700000000004</v>
      </c>
    </row>
    <row r="18" spans="1:36" x14ac:dyDescent="0.25">
      <c r="A18" s="31" t="s">
        <v>33</v>
      </c>
      <c r="B18" s="86">
        <v>0</v>
      </c>
      <c r="C18" s="86"/>
      <c r="D18" s="86">
        <v>4325.3099999999995</v>
      </c>
      <c r="E18" s="86"/>
      <c r="F18" s="86">
        <v>0</v>
      </c>
      <c r="G18" s="86"/>
      <c r="H18" s="86">
        <v>0</v>
      </c>
      <c r="I18" s="86"/>
      <c r="J18" s="86">
        <v>0</v>
      </c>
      <c r="K18" s="86"/>
      <c r="L18" s="86">
        <v>22452.739999999998</v>
      </c>
      <c r="M18" s="86"/>
      <c r="N18" s="86">
        <v>34802.53</v>
      </c>
      <c r="O18" s="86"/>
      <c r="P18" s="86">
        <v>0</v>
      </c>
      <c r="Q18" s="86"/>
      <c r="R18" s="86">
        <v>0</v>
      </c>
      <c r="S18" s="86"/>
      <c r="T18" s="86">
        <v>109459.47</v>
      </c>
      <c r="U18" s="86"/>
      <c r="V18" s="86">
        <v>38058.540000000008</v>
      </c>
      <c r="W18" s="86"/>
      <c r="X18" s="86">
        <v>0</v>
      </c>
      <c r="Y18" s="86"/>
      <c r="Z18" s="86">
        <v>286037.25</v>
      </c>
      <c r="AA18" s="86"/>
      <c r="AB18" s="86">
        <v>17262.989999999998</v>
      </c>
      <c r="AC18" s="86"/>
      <c r="AD18" s="86">
        <v>0</v>
      </c>
      <c r="AE18" s="77"/>
      <c r="AF18" s="86">
        <v>0</v>
      </c>
      <c r="AG18" s="77"/>
      <c r="AH18" s="86">
        <v>60106.22</v>
      </c>
      <c r="AI18" s="77"/>
      <c r="AJ18" s="86">
        <v>572505.04999999993</v>
      </c>
    </row>
    <row r="19" spans="1:36" x14ac:dyDescent="0.25">
      <c r="A19" s="31" t="s">
        <v>34</v>
      </c>
      <c r="B19" s="86">
        <v>0</v>
      </c>
      <c r="C19" s="86"/>
      <c r="D19" s="86">
        <v>1632.73</v>
      </c>
      <c r="E19" s="86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2464.6999999999998</v>
      </c>
      <c r="O19" s="86"/>
      <c r="P19" s="86">
        <v>0</v>
      </c>
      <c r="Q19" s="86"/>
      <c r="R19" s="86">
        <v>0</v>
      </c>
      <c r="S19" s="86"/>
      <c r="T19" s="86">
        <v>7056.1100000000006</v>
      </c>
      <c r="U19" s="86"/>
      <c r="V19" s="86">
        <v>6302.85</v>
      </c>
      <c r="W19" s="86"/>
      <c r="X19" s="86">
        <v>0</v>
      </c>
      <c r="Y19" s="86"/>
      <c r="Z19" s="86">
        <v>2706.46</v>
      </c>
      <c r="AA19" s="86"/>
      <c r="AB19" s="86">
        <v>-1899.1200000000026</v>
      </c>
      <c r="AC19" s="86"/>
      <c r="AD19" s="86">
        <v>0</v>
      </c>
      <c r="AE19" s="77"/>
      <c r="AF19" s="86">
        <v>0</v>
      </c>
      <c r="AG19" s="77"/>
      <c r="AH19" s="86">
        <v>9339.86</v>
      </c>
      <c r="AI19" s="77"/>
      <c r="AJ19" s="86">
        <v>27603.589999999997</v>
      </c>
    </row>
    <row r="20" spans="1:36" x14ac:dyDescent="0.25">
      <c r="A20" s="31" t="s">
        <v>35</v>
      </c>
      <c r="B20" s="86">
        <v>0</v>
      </c>
      <c r="C20" s="86"/>
      <c r="D20" s="86">
        <v>4367.66</v>
      </c>
      <c r="E20" s="86"/>
      <c r="F20" s="86">
        <v>0</v>
      </c>
      <c r="G20" s="86"/>
      <c r="H20" s="86">
        <v>0</v>
      </c>
      <c r="I20" s="86"/>
      <c r="J20" s="86">
        <v>0</v>
      </c>
      <c r="K20" s="86"/>
      <c r="L20" s="86">
        <v>13514.34</v>
      </c>
      <c r="M20" s="86"/>
      <c r="N20" s="86">
        <v>15137.960000000003</v>
      </c>
      <c r="O20" s="86"/>
      <c r="P20" s="86">
        <v>0</v>
      </c>
      <c r="Q20" s="86"/>
      <c r="R20" s="86">
        <v>0</v>
      </c>
      <c r="S20" s="86"/>
      <c r="T20" s="86">
        <v>52060.149999999994</v>
      </c>
      <c r="U20" s="86"/>
      <c r="V20" s="86">
        <v>-63371.430000000008</v>
      </c>
      <c r="W20" s="86"/>
      <c r="X20" s="86">
        <v>0</v>
      </c>
      <c r="Y20" s="86"/>
      <c r="Z20" s="86">
        <v>90985.83</v>
      </c>
      <c r="AA20" s="86"/>
      <c r="AB20" s="86">
        <v>4204.12</v>
      </c>
      <c r="AC20" s="86"/>
      <c r="AD20" s="86">
        <v>0</v>
      </c>
      <c r="AE20" s="77"/>
      <c r="AF20" s="86">
        <v>0</v>
      </c>
      <c r="AG20" s="77"/>
      <c r="AH20" s="86">
        <v>19235.849999999999</v>
      </c>
      <c r="AI20" s="77"/>
      <c r="AJ20" s="86">
        <v>136134.47999999998</v>
      </c>
    </row>
    <row r="21" spans="1:36" x14ac:dyDescent="0.25">
      <c r="A21" s="31" t="s">
        <v>36</v>
      </c>
      <c r="B21" s="86">
        <v>0</v>
      </c>
      <c r="C21" s="86"/>
      <c r="D21" s="86">
        <v>1272.5700000000002</v>
      </c>
      <c r="E21" s="86"/>
      <c r="F21" s="86">
        <v>0</v>
      </c>
      <c r="G21" s="86"/>
      <c r="H21" s="86">
        <v>0</v>
      </c>
      <c r="I21" s="86"/>
      <c r="J21" s="86">
        <v>0</v>
      </c>
      <c r="K21" s="86"/>
      <c r="L21" s="86">
        <v>-2028.8600000000006</v>
      </c>
      <c r="M21" s="86"/>
      <c r="N21" s="86">
        <v>3946.0200000000004</v>
      </c>
      <c r="O21" s="86"/>
      <c r="P21" s="86">
        <v>0</v>
      </c>
      <c r="Q21" s="86"/>
      <c r="R21" s="86">
        <v>0</v>
      </c>
      <c r="S21" s="86"/>
      <c r="T21" s="86">
        <v>14062.499999999998</v>
      </c>
      <c r="U21" s="86"/>
      <c r="V21" s="86">
        <v>18908.910000000003</v>
      </c>
      <c r="W21" s="86"/>
      <c r="X21" s="86">
        <v>0</v>
      </c>
      <c r="Y21" s="86"/>
      <c r="Z21" s="86">
        <v>15222.55</v>
      </c>
      <c r="AA21" s="86"/>
      <c r="AB21" s="86">
        <v>-10056.980000000001</v>
      </c>
      <c r="AC21" s="86"/>
      <c r="AD21" s="86">
        <v>0</v>
      </c>
      <c r="AE21" s="77"/>
      <c r="AF21" s="86">
        <v>0</v>
      </c>
      <c r="AG21" s="77"/>
      <c r="AH21" s="86">
        <v>3563.84</v>
      </c>
      <c r="AI21" s="77"/>
      <c r="AJ21" s="86">
        <v>44890.55</v>
      </c>
    </row>
    <row r="22" spans="1:36" x14ac:dyDescent="0.25">
      <c r="A22" s="31" t="s">
        <v>37</v>
      </c>
      <c r="B22" s="86">
        <v>0</v>
      </c>
      <c r="C22" s="86"/>
      <c r="D22" s="86">
        <v>962.62999999999988</v>
      </c>
      <c r="E22" s="86"/>
      <c r="F22" s="86">
        <v>0</v>
      </c>
      <c r="G22" s="86"/>
      <c r="H22" s="86">
        <v>0</v>
      </c>
      <c r="I22" s="86"/>
      <c r="J22" s="86">
        <v>0</v>
      </c>
      <c r="K22" s="86"/>
      <c r="L22" s="86">
        <v>40400.899999999994</v>
      </c>
      <c r="M22" s="86"/>
      <c r="N22" s="86">
        <v>73111.62000000001</v>
      </c>
      <c r="O22" s="86"/>
      <c r="P22" s="86">
        <v>0</v>
      </c>
      <c r="Q22" s="86"/>
      <c r="R22" s="86">
        <v>0</v>
      </c>
      <c r="S22" s="86"/>
      <c r="T22" s="86">
        <v>189411.03999999998</v>
      </c>
      <c r="U22" s="86"/>
      <c r="V22" s="86">
        <v>-104616.89999999997</v>
      </c>
      <c r="W22" s="86"/>
      <c r="X22" s="86">
        <v>0</v>
      </c>
      <c r="Y22" s="86"/>
      <c r="Z22" s="86">
        <v>371547.55999999994</v>
      </c>
      <c r="AA22" s="86"/>
      <c r="AB22" s="86">
        <v>17149.939999999999</v>
      </c>
      <c r="AC22" s="86"/>
      <c r="AD22" s="86">
        <v>0</v>
      </c>
      <c r="AE22" s="77"/>
      <c r="AF22" s="86">
        <v>0</v>
      </c>
      <c r="AG22" s="77"/>
      <c r="AH22" s="86">
        <v>81042.640000000014</v>
      </c>
      <c r="AI22" s="77"/>
      <c r="AJ22" s="86">
        <v>669009.42999999982</v>
      </c>
    </row>
    <row r="23" spans="1:36" x14ac:dyDescent="0.25">
      <c r="A23" s="31" t="s">
        <v>201</v>
      </c>
      <c r="B23" s="86">
        <v>0</v>
      </c>
      <c r="C23" s="86"/>
      <c r="D23" s="86">
        <v>4044.76</v>
      </c>
      <c r="E23" s="86"/>
      <c r="F23" s="86">
        <v>0</v>
      </c>
      <c r="G23" s="86"/>
      <c r="H23" s="86">
        <v>0</v>
      </c>
      <c r="I23" s="86"/>
      <c r="J23" s="86">
        <v>0</v>
      </c>
      <c r="K23" s="86"/>
      <c r="L23" s="86">
        <v>16204.510000000002</v>
      </c>
      <c r="M23" s="86"/>
      <c r="N23" s="86">
        <v>6523.0299999999988</v>
      </c>
      <c r="O23" s="86"/>
      <c r="P23" s="86">
        <v>0</v>
      </c>
      <c r="Q23" s="86"/>
      <c r="R23" s="86">
        <v>0</v>
      </c>
      <c r="S23" s="86"/>
      <c r="T23" s="86">
        <v>37664.050000000003</v>
      </c>
      <c r="U23" s="86"/>
      <c r="V23" s="86">
        <v>-7938.0900000000038</v>
      </c>
      <c r="W23" s="86"/>
      <c r="X23" s="86">
        <v>0</v>
      </c>
      <c r="Y23" s="86"/>
      <c r="Z23" s="86">
        <v>43619.44</v>
      </c>
      <c r="AA23" s="86"/>
      <c r="AB23" s="86">
        <v>-42049.23000000001</v>
      </c>
      <c r="AC23" s="86"/>
      <c r="AD23" s="86">
        <v>0</v>
      </c>
      <c r="AE23" s="77"/>
      <c r="AF23" s="86">
        <v>0</v>
      </c>
      <c r="AG23" s="77"/>
      <c r="AH23" s="86">
        <v>9284.6000000000022</v>
      </c>
      <c r="AI23" s="77"/>
      <c r="AJ23" s="86">
        <v>67353.070000000007</v>
      </c>
    </row>
    <row r="24" spans="1:36" x14ac:dyDescent="0.25">
      <c r="A24" s="31" t="s">
        <v>38</v>
      </c>
      <c r="B24" s="86">
        <v>76115.700000000012</v>
      </c>
      <c r="C24" s="86"/>
      <c r="D24" s="86">
        <v>946.88000000000011</v>
      </c>
      <c r="E24" s="86"/>
      <c r="F24" s="86">
        <v>0</v>
      </c>
      <c r="G24" s="86"/>
      <c r="H24" s="86">
        <v>0</v>
      </c>
      <c r="I24" s="86"/>
      <c r="J24" s="86">
        <v>0</v>
      </c>
      <c r="K24" s="86"/>
      <c r="L24" s="86">
        <v>8316.9999999999964</v>
      </c>
      <c r="M24" s="86"/>
      <c r="N24" s="86">
        <v>2234.7600000000002</v>
      </c>
      <c r="O24" s="86"/>
      <c r="P24" s="86">
        <v>0</v>
      </c>
      <c r="Q24" s="86"/>
      <c r="R24" s="86">
        <v>138.11000000000001</v>
      </c>
      <c r="S24" s="86"/>
      <c r="T24" s="86">
        <v>7799.95</v>
      </c>
      <c r="U24" s="86"/>
      <c r="V24" s="86">
        <v>556927.96</v>
      </c>
      <c r="W24" s="86"/>
      <c r="X24" s="86">
        <v>0</v>
      </c>
      <c r="Y24" s="86"/>
      <c r="Z24" s="86">
        <v>21809.200000000004</v>
      </c>
      <c r="AA24" s="86"/>
      <c r="AB24" s="86">
        <v>-22608.469999999998</v>
      </c>
      <c r="AC24" s="86"/>
      <c r="AD24" s="86">
        <v>57137.760000000009</v>
      </c>
      <c r="AE24" s="77"/>
      <c r="AF24" s="86">
        <v>746</v>
      </c>
      <c r="AG24" s="77"/>
      <c r="AH24" s="86">
        <v>2093.9500000000003</v>
      </c>
      <c r="AI24" s="77"/>
      <c r="AJ24" s="86">
        <v>711658.79999999993</v>
      </c>
    </row>
    <row r="25" spans="1:36" x14ac:dyDescent="0.25">
      <c r="A25" s="31" t="s">
        <v>39</v>
      </c>
      <c r="B25" s="86">
        <v>0</v>
      </c>
      <c r="C25" s="86"/>
      <c r="D25" s="86">
        <v>2166.3000000000002</v>
      </c>
      <c r="E25" s="86"/>
      <c r="F25" s="86">
        <v>0</v>
      </c>
      <c r="G25" s="86"/>
      <c r="H25" s="86">
        <v>0</v>
      </c>
      <c r="I25" s="86"/>
      <c r="J25" s="86">
        <v>0</v>
      </c>
      <c r="K25" s="86"/>
      <c r="L25" s="86">
        <v>9009.6000000000022</v>
      </c>
      <c r="M25" s="86"/>
      <c r="N25" s="86">
        <v>7895.3899999999994</v>
      </c>
      <c r="O25" s="86"/>
      <c r="P25" s="86">
        <v>0</v>
      </c>
      <c r="Q25" s="86"/>
      <c r="R25" s="86">
        <v>0</v>
      </c>
      <c r="S25" s="86"/>
      <c r="T25" s="86">
        <v>29739.759999999998</v>
      </c>
      <c r="U25" s="86"/>
      <c r="V25" s="86">
        <v>165385.76</v>
      </c>
      <c r="W25" s="86"/>
      <c r="X25" s="86">
        <v>0</v>
      </c>
      <c r="Y25" s="86"/>
      <c r="Z25" s="86">
        <v>53604.639999999992</v>
      </c>
      <c r="AA25" s="86"/>
      <c r="AB25" s="86">
        <v>2061.9299999999998</v>
      </c>
      <c r="AC25" s="86"/>
      <c r="AD25" s="86">
        <v>0</v>
      </c>
      <c r="AE25" s="77"/>
      <c r="AF25" s="86">
        <v>0</v>
      </c>
      <c r="AG25" s="77"/>
      <c r="AH25" s="86">
        <v>13154.73</v>
      </c>
      <c r="AI25" s="77"/>
      <c r="AJ25" s="86">
        <v>283018.11</v>
      </c>
    </row>
    <row r="26" spans="1:36" x14ac:dyDescent="0.25">
      <c r="A26" s="31" t="s">
        <v>40</v>
      </c>
      <c r="B26" s="86">
        <v>0</v>
      </c>
      <c r="C26" s="86"/>
      <c r="D26" s="86">
        <v>10344.149999999998</v>
      </c>
      <c r="E26" s="86"/>
      <c r="F26" s="86">
        <v>0</v>
      </c>
      <c r="G26" s="86"/>
      <c r="H26" s="86">
        <v>0</v>
      </c>
      <c r="I26" s="86"/>
      <c r="J26" s="86">
        <v>0</v>
      </c>
      <c r="K26" s="86"/>
      <c r="L26" s="86">
        <v>-4433.47</v>
      </c>
      <c r="M26" s="86"/>
      <c r="N26" s="86">
        <v>-65981.47</v>
      </c>
      <c r="O26" s="86"/>
      <c r="P26" s="86">
        <v>0</v>
      </c>
      <c r="Q26" s="86"/>
      <c r="R26" s="86">
        <v>302.74</v>
      </c>
      <c r="S26" s="86"/>
      <c r="T26" s="86">
        <v>-37283.279999999999</v>
      </c>
      <c r="U26" s="86"/>
      <c r="V26" s="86">
        <v>11551.880000000001</v>
      </c>
      <c r="W26" s="86"/>
      <c r="X26" s="86">
        <v>0</v>
      </c>
      <c r="Y26" s="86"/>
      <c r="Z26" s="86">
        <v>28282.179999999997</v>
      </c>
      <c r="AA26" s="86"/>
      <c r="AB26" s="86">
        <v>-7287.02</v>
      </c>
      <c r="AC26" s="86"/>
      <c r="AD26" s="86">
        <v>0</v>
      </c>
      <c r="AE26" s="77"/>
      <c r="AF26" s="86">
        <v>40243.020000000004</v>
      </c>
      <c r="AG26" s="77"/>
      <c r="AH26" s="86">
        <v>-596.94000000000005</v>
      </c>
      <c r="AI26" s="77"/>
      <c r="AJ26" s="86">
        <v>-24858.210000000003</v>
      </c>
    </row>
    <row r="27" spans="1:36" x14ac:dyDescent="0.25">
      <c r="A27" s="31" t="s">
        <v>41</v>
      </c>
      <c r="B27" s="86">
        <v>0</v>
      </c>
      <c r="C27" s="86"/>
      <c r="D27" s="86">
        <v>8038.1900000000005</v>
      </c>
      <c r="E27" s="86"/>
      <c r="F27" s="86">
        <v>0</v>
      </c>
      <c r="G27" s="86"/>
      <c r="H27" s="86">
        <v>0</v>
      </c>
      <c r="I27" s="86"/>
      <c r="J27" s="86">
        <v>0</v>
      </c>
      <c r="K27" s="86"/>
      <c r="L27" s="86">
        <v>-4362.2600000000011</v>
      </c>
      <c r="M27" s="86"/>
      <c r="N27" s="86">
        <v>10057.739999999998</v>
      </c>
      <c r="O27" s="86"/>
      <c r="P27" s="86">
        <v>0</v>
      </c>
      <c r="Q27" s="86"/>
      <c r="R27" s="86">
        <v>322.40999999999997</v>
      </c>
      <c r="S27" s="86"/>
      <c r="T27" s="86">
        <v>33290.789999999994</v>
      </c>
      <c r="U27" s="86"/>
      <c r="V27" s="86">
        <v>31745.97</v>
      </c>
      <c r="W27" s="86"/>
      <c r="X27" s="86">
        <v>0</v>
      </c>
      <c r="Y27" s="86"/>
      <c r="Z27" s="86">
        <v>97431.32</v>
      </c>
      <c r="AA27" s="86"/>
      <c r="AB27" s="86">
        <v>-1768.5</v>
      </c>
      <c r="AC27" s="86"/>
      <c r="AD27" s="86">
        <v>0</v>
      </c>
      <c r="AE27" s="77"/>
      <c r="AF27" s="86">
        <v>5760.2100000000009</v>
      </c>
      <c r="AG27" s="77"/>
      <c r="AH27" s="86">
        <v>8692.1</v>
      </c>
      <c r="AI27" s="77"/>
      <c r="AJ27" s="86">
        <v>189207.97</v>
      </c>
    </row>
    <row r="28" spans="1:36" x14ac:dyDescent="0.25">
      <c r="A28" s="31" t="s">
        <v>42</v>
      </c>
      <c r="B28" s="86">
        <v>0</v>
      </c>
      <c r="C28" s="86"/>
      <c r="D28" s="86">
        <v>1666.6</v>
      </c>
      <c r="E28" s="86"/>
      <c r="F28" s="86">
        <v>0</v>
      </c>
      <c r="G28" s="86"/>
      <c r="H28" s="86">
        <v>0</v>
      </c>
      <c r="I28" s="86"/>
      <c r="J28" s="86">
        <v>0</v>
      </c>
      <c r="K28" s="86"/>
      <c r="L28" s="86">
        <v>0</v>
      </c>
      <c r="M28" s="86"/>
      <c r="N28" s="86">
        <v>1804.3099999999995</v>
      </c>
      <c r="O28" s="86"/>
      <c r="P28" s="86">
        <v>0</v>
      </c>
      <c r="Q28" s="86"/>
      <c r="R28" s="86">
        <v>61.209999999999994</v>
      </c>
      <c r="S28" s="86"/>
      <c r="T28" s="86">
        <v>6201.0400000000009</v>
      </c>
      <c r="U28" s="86"/>
      <c r="V28" s="86">
        <v>1029.0499999999993</v>
      </c>
      <c r="W28" s="86"/>
      <c r="X28" s="86">
        <v>0</v>
      </c>
      <c r="Y28" s="86"/>
      <c r="Z28" s="86">
        <v>11825.719999999998</v>
      </c>
      <c r="AA28" s="86"/>
      <c r="AB28" s="86">
        <v>1566.2200000000003</v>
      </c>
      <c r="AC28" s="86"/>
      <c r="AD28" s="86">
        <v>0</v>
      </c>
      <c r="AE28" s="77"/>
      <c r="AF28" s="86">
        <v>3916.26</v>
      </c>
      <c r="AG28" s="77"/>
      <c r="AH28" s="86">
        <v>1303.33</v>
      </c>
      <c r="AI28" s="77"/>
      <c r="AJ28" s="86">
        <v>29373.739999999998</v>
      </c>
    </row>
    <row r="29" spans="1:36" x14ac:dyDescent="0.25">
      <c r="A29" s="31" t="s">
        <v>43</v>
      </c>
      <c r="B29" s="86">
        <v>0</v>
      </c>
      <c r="C29" s="86"/>
      <c r="D29" s="86">
        <v>100.86</v>
      </c>
      <c r="E29" s="86"/>
      <c r="F29" s="86">
        <v>0</v>
      </c>
      <c r="G29" s="86"/>
      <c r="H29" s="86">
        <v>0</v>
      </c>
      <c r="I29" s="86"/>
      <c r="J29" s="86">
        <v>0</v>
      </c>
      <c r="K29" s="86"/>
      <c r="L29" s="86">
        <v>0</v>
      </c>
      <c r="M29" s="86"/>
      <c r="N29" s="86">
        <v>234.74999999999989</v>
      </c>
      <c r="O29" s="86"/>
      <c r="P29" s="86">
        <v>0</v>
      </c>
      <c r="Q29" s="86"/>
      <c r="R29" s="86">
        <v>0</v>
      </c>
      <c r="S29" s="86"/>
      <c r="T29" s="86">
        <v>880.17000000000007</v>
      </c>
      <c r="U29" s="86"/>
      <c r="V29" s="86">
        <v>6302.85</v>
      </c>
      <c r="W29" s="86"/>
      <c r="X29" s="86">
        <v>0</v>
      </c>
      <c r="Y29" s="86"/>
      <c r="Z29" s="86">
        <v>594.02</v>
      </c>
      <c r="AA29" s="86"/>
      <c r="AB29" s="86">
        <v>204.07999999999993</v>
      </c>
      <c r="AC29" s="86"/>
      <c r="AD29" s="86">
        <v>0</v>
      </c>
      <c r="AE29" s="77"/>
      <c r="AF29" s="86">
        <v>0</v>
      </c>
      <c r="AG29" s="77"/>
      <c r="AH29" s="86">
        <v>151.75</v>
      </c>
      <c r="AI29" s="77"/>
      <c r="AJ29" s="86">
        <v>8468.48</v>
      </c>
    </row>
    <row r="30" spans="1:36" ht="13.5" customHeight="1" x14ac:dyDescent="0.25">
      <c r="A30" s="31" t="s">
        <v>44</v>
      </c>
      <c r="B30" s="86">
        <v>0</v>
      </c>
      <c r="C30" s="86"/>
      <c r="D30" s="86">
        <v>1989.3100000000002</v>
      </c>
      <c r="E30" s="86"/>
      <c r="F30" s="86">
        <v>0</v>
      </c>
      <c r="G30" s="86"/>
      <c r="H30" s="86">
        <v>0</v>
      </c>
      <c r="I30" s="86"/>
      <c r="J30" s="86">
        <v>0</v>
      </c>
      <c r="K30" s="86"/>
      <c r="L30" s="86">
        <v>0</v>
      </c>
      <c r="M30" s="86"/>
      <c r="N30" s="86">
        <v>12370.99</v>
      </c>
      <c r="O30" s="86"/>
      <c r="P30" s="86">
        <v>0</v>
      </c>
      <c r="Q30" s="86"/>
      <c r="R30" s="86">
        <v>136.43</v>
      </c>
      <c r="S30" s="86"/>
      <c r="T30" s="86">
        <v>34819.57</v>
      </c>
      <c r="U30" s="86"/>
      <c r="V30" s="86">
        <v>52876.05</v>
      </c>
      <c r="W30" s="86"/>
      <c r="X30" s="86">
        <v>0</v>
      </c>
      <c r="Y30" s="86"/>
      <c r="Z30" s="86">
        <v>124072.62000000001</v>
      </c>
      <c r="AA30" s="86"/>
      <c r="AB30" s="86">
        <v>-6194.4</v>
      </c>
      <c r="AC30" s="86"/>
      <c r="AD30" s="86">
        <v>0</v>
      </c>
      <c r="AE30" s="77"/>
      <c r="AF30" s="86">
        <v>1149.0700000000002</v>
      </c>
      <c r="AG30" s="77"/>
      <c r="AH30" s="86">
        <v>18742.97</v>
      </c>
      <c r="AI30" s="77"/>
      <c r="AJ30" s="86">
        <v>239962.61000000004</v>
      </c>
    </row>
    <row r="31" spans="1:36" x14ac:dyDescent="0.25">
      <c r="A31" s="31" t="s">
        <v>45</v>
      </c>
      <c r="B31" s="86">
        <v>0</v>
      </c>
      <c r="C31" s="86"/>
      <c r="D31" s="86">
        <v>15958.51</v>
      </c>
      <c r="E31" s="86"/>
      <c r="F31" s="86">
        <v>0</v>
      </c>
      <c r="G31" s="86"/>
      <c r="H31" s="86">
        <v>0</v>
      </c>
      <c r="I31" s="86"/>
      <c r="J31" s="86">
        <v>0</v>
      </c>
      <c r="K31" s="86"/>
      <c r="L31" s="86">
        <v>25033.489999999998</v>
      </c>
      <c r="M31" s="86"/>
      <c r="N31" s="86">
        <v>7839.0999999999985</v>
      </c>
      <c r="O31" s="86"/>
      <c r="P31" s="86">
        <v>0</v>
      </c>
      <c r="Q31" s="86"/>
      <c r="R31" s="86">
        <v>432.06999999999994</v>
      </c>
      <c r="S31" s="86"/>
      <c r="T31" s="86">
        <v>21737.559999999998</v>
      </c>
      <c r="U31" s="86"/>
      <c r="V31" s="86">
        <v>0</v>
      </c>
      <c r="W31" s="86"/>
      <c r="X31" s="86">
        <v>0</v>
      </c>
      <c r="Y31" s="86"/>
      <c r="Z31" s="86">
        <v>42523.9</v>
      </c>
      <c r="AA31" s="86"/>
      <c r="AB31" s="86">
        <v>-5825.380000000001</v>
      </c>
      <c r="AC31" s="86"/>
      <c r="AD31" s="86">
        <v>0</v>
      </c>
      <c r="AE31" s="77"/>
      <c r="AF31" s="86">
        <v>3270.0299999999997</v>
      </c>
      <c r="AG31" s="77"/>
      <c r="AH31" s="86">
        <v>5193.3899999999994</v>
      </c>
      <c r="AI31" s="77"/>
      <c r="AJ31" s="86">
        <v>116162.67</v>
      </c>
    </row>
    <row r="32" spans="1:36" x14ac:dyDescent="0.25">
      <c r="A32" s="31" t="s">
        <v>240</v>
      </c>
      <c r="B32" s="86">
        <v>0</v>
      </c>
      <c r="C32" s="86"/>
      <c r="D32" s="86">
        <v>15228.049999999997</v>
      </c>
      <c r="E32" s="86"/>
      <c r="F32" s="86">
        <v>0</v>
      </c>
      <c r="G32" s="86"/>
      <c r="H32" s="86">
        <v>0</v>
      </c>
      <c r="I32" s="86"/>
      <c r="J32" s="86">
        <v>0</v>
      </c>
      <c r="K32" s="86"/>
      <c r="L32" s="86">
        <v>-1555.7999999999997</v>
      </c>
      <c r="M32" s="86"/>
      <c r="N32" s="86">
        <v>7308.58</v>
      </c>
      <c r="O32" s="86"/>
      <c r="P32" s="86">
        <v>0</v>
      </c>
      <c r="Q32" s="86"/>
      <c r="R32" s="86">
        <v>12.52</v>
      </c>
      <c r="S32" s="86"/>
      <c r="T32" s="86">
        <v>17906.650000000001</v>
      </c>
      <c r="U32" s="86"/>
      <c r="V32" s="86">
        <v>12605.93</v>
      </c>
      <c r="W32" s="86"/>
      <c r="X32" s="86">
        <v>0</v>
      </c>
      <c r="Y32" s="86"/>
      <c r="Z32" s="86">
        <v>15029.13</v>
      </c>
      <c r="AA32" s="86"/>
      <c r="AB32" s="86">
        <v>-12047.57</v>
      </c>
      <c r="AC32" s="86"/>
      <c r="AD32" s="86">
        <v>0</v>
      </c>
      <c r="AE32" s="77"/>
      <c r="AF32" s="86">
        <v>0</v>
      </c>
      <c r="AG32" s="77"/>
      <c r="AH32" s="86">
        <v>3947.1399999999994</v>
      </c>
      <c r="AI32" s="77"/>
      <c r="AJ32" s="86">
        <v>58434.63</v>
      </c>
    </row>
    <row r="33" spans="1:36" x14ac:dyDescent="0.25">
      <c r="A33" s="31" t="s">
        <v>46</v>
      </c>
      <c r="B33" s="86">
        <v>0</v>
      </c>
      <c r="C33" s="86"/>
      <c r="D33" s="86">
        <v>64522.030000000006</v>
      </c>
      <c r="E33" s="86"/>
      <c r="F33" s="86">
        <v>0</v>
      </c>
      <c r="G33" s="86"/>
      <c r="H33" s="86">
        <v>0</v>
      </c>
      <c r="I33" s="86"/>
      <c r="J33" s="86">
        <v>0</v>
      </c>
      <c r="K33" s="86"/>
      <c r="L33" s="86">
        <v>2404.63</v>
      </c>
      <c r="M33" s="86"/>
      <c r="N33" s="86">
        <v>25081.270000000004</v>
      </c>
      <c r="O33" s="86"/>
      <c r="P33" s="86">
        <v>0</v>
      </c>
      <c r="Q33" s="86"/>
      <c r="R33" s="86">
        <v>0</v>
      </c>
      <c r="S33" s="86"/>
      <c r="T33" s="86">
        <v>80910.049999999988</v>
      </c>
      <c r="U33" s="86"/>
      <c r="V33" s="86">
        <v>112636.59</v>
      </c>
      <c r="W33" s="86"/>
      <c r="X33" s="86">
        <v>0</v>
      </c>
      <c r="Y33" s="86"/>
      <c r="Z33" s="86">
        <v>80511.009999999995</v>
      </c>
      <c r="AA33" s="86"/>
      <c r="AB33" s="86">
        <v>-50026.450000000004</v>
      </c>
      <c r="AC33" s="86"/>
      <c r="AD33" s="86">
        <v>0</v>
      </c>
      <c r="AE33" s="77"/>
      <c r="AF33" s="86">
        <v>0</v>
      </c>
      <c r="AG33" s="77"/>
      <c r="AH33" s="86">
        <v>19267.29</v>
      </c>
      <c r="AI33" s="77"/>
      <c r="AJ33" s="86">
        <v>335306.41999999993</v>
      </c>
    </row>
    <row r="34" spans="1:36" x14ac:dyDescent="0.25">
      <c r="A34" s="31" t="s">
        <v>47</v>
      </c>
      <c r="B34" s="86">
        <v>0</v>
      </c>
      <c r="C34" s="86"/>
      <c r="D34" s="86">
        <v>232.89</v>
      </c>
      <c r="E34" s="86"/>
      <c r="F34" s="86">
        <v>0</v>
      </c>
      <c r="G34" s="86"/>
      <c r="H34" s="86">
        <v>0</v>
      </c>
      <c r="I34" s="86"/>
      <c r="J34" s="86">
        <v>0</v>
      </c>
      <c r="K34" s="86"/>
      <c r="L34" s="86">
        <v>0</v>
      </c>
      <c r="M34" s="86"/>
      <c r="N34" s="86">
        <v>549.41000000000008</v>
      </c>
      <c r="O34" s="86"/>
      <c r="P34" s="86">
        <v>0</v>
      </c>
      <c r="Q34" s="86"/>
      <c r="R34" s="86">
        <v>0</v>
      </c>
      <c r="S34" s="86"/>
      <c r="T34" s="86">
        <v>1894.5600000000002</v>
      </c>
      <c r="U34" s="86"/>
      <c r="V34" s="86">
        <v>0</v>
      </c>
      <c r="W34" s="86"/>
      <c r="X34" s="86">
        <v>0</v>
      </c>
      <c r="Y34" s="86"/>
      <c r="Z34" s="86">
        <v>1722.3</v>
      </c>
      <c r="AA34" s="86"/>
      <c r="AB34" s="86">
        <v>-3101.1200000000008</v>
      </c>
      <c r="AC34" s="86"/>
      <c r="AD34" s="86">
        <v>0</v>
      </c>
      <c r="AE34" s="77"/>
      <c r="AF34" s="86">
        <v>0</v>
      </c>
      <c r="AG34" s="77"/>
      <c r="AH34" s="86">
        <v>414.1</v>
      </c>
      <c r="AI34" s="77"/>
      <c r="AJ34" s="86">
        <v>1712.139999999999</v>
      </c>
    </row>
    <row r="35" spans="1:36" x14ac:dyDescent="0.25">
      <c r="A35" s="31" t="s">
        <v>48</v>
      </c>
      <c r="B35" s="86">
        <v>0</v>
      </c>
      <c r="C35" s="86"/>
      <c r="D35" s="86">
        <v>1350.81</v>
      </c>
      <c r="E35" s="86"/>
      <c r="F35" s="86">
        <v>0</v>
      </c>
      <c r="G35" s="86"/>
      <c r="H35" s="86">
        <v>0</v>
      </c>
      <c r="I35" s="86"/>
      <c r="J35" s="86">
        <v>0</v>
      </c>
      <c r="K35" s="86"/>
      <c r="L35" s="86">
        <v>4745.08</v>
      </c>
      <c r="M35" s="86"/>
      <c r="N35" s="86">
        <v>1471.6800000000003</v>
      </c>
      <c r="O35" s="86"/>
      <c r="P35" s="86">
        <v>0</v>
      </c>
      <c r="Q35" s="86"/>
      <c r="R35" s="86">
        <v>0</v>
      </c>
      <c r="S35" s="86"/>
      <c r="T35" s="86">
        <v>5761.7000000000007</v>
      </c>
      <c r="U35" s="86"/>
      <c r="V35" s="86">
        <v>12605.93</v>
      </c>
      <c r="W35" s="86"/>
      <c r="X35" s="86">
        <v>0</v>
      </c>
      <c r="Y35" s="86"/>
      <c r="Z35" s="86">
        <v>6306.0600000000013</v>
      </c>
      <c r="AA35" s="86"/>
      <c r="AB35" s="86">
        <v>-9251.36</v>
      </c>
      <c r="AC35" s="86"/>
      <c r="AD35" s="86">
        <v>0</v>
      </c>
      <c r="AE35" s="77"/>
      <c r="AF35" s="86">
        <v>0</v>
      </c>
      <c r="AG35" s="77"/>
      <c r="AH35" s="86">
        <v>1466.7199999999998</v>
      </c>
      <c r="AI35" s="77"/>
      <c r="AJ35" s="86">
        <v>24456.620000000003</v>
      </c>
    </row>
    <row r="36" spans="1:36" x14ac:dyDescent="0.25">
      <c r="A36" s="31" t="s">
        <v>49</v>
      </c>
      <c r="B36" s="86">
        <v>8719.32</v>
      </c>
      <c r="C36" s="86"/>
      <c r="D36" s="86">
        <v>368.83000000000004</v>
      </c>
      <c r="E36" s="86"/>
      <c r="F36" s="86">
        <v>0</v>
      </c>
      <c r="G36" s="86"/>
      <c r="H36" s="86">
        <v>0</v>
      </c>
      <c r="I36" s="86"/>
      <c r="J36" s="86">
        <v>0</v>
      </c>
      <c r="K36" s="86"/>
      <c r="L36" s="86">
        <v>0</v>
      </c>
      <c r="M36" s="86"/>
      <c r="N36" s="86">
        <v>879.46</v>
      </c>
      <c r="O36" s="86"/>
      <c r="P36" s="86">
        <v>0</v>
      </c>
      <c r="Q36" s="86"/>
      <c r="R36" s="86">
        <v>0</v>
      </c>
      <c r="S36" s="86"/>
      <c r="T36" s="86">
        <v>1611.79</v>
      </c>
      <c r="U36" s="86"/>
      <c r="V36" s="86">
        <v>9038.8299999999945</v>
      </c>
      <c r="W36" s="86"/>
      <c r="X36" s="86">
        <v>0</v>
      </c>
      <c r="Y36" s="86"/>
      <c r="Z36" s="86">
        <v>1517.52</v>
      </c>
      <c r="AA36" s="86"/>
      <c r="AB36" s="86">
        <v>-4885.8600000000006</v>
      </c>
      <c r="AC36" s="86"/>
      <c r="AD36" s="86">
        <v>3229.61</v>
      </c>
      <c r="AE36" s="77"/>
      <c r="AF36" s="86">
        <v>0</v>
      </c>
      <c r="AG36" s="77"/>
      <c r="AH36" s="86">
        <v>401.02</v>
      </c>
      <c r="AI36" s="77"/>
      <c r="AJ36" s="86">
        <v>20880.519999999997</v>
      </c>
    </row>
    <row r="37" spans="1:36" x14ac:dyDescent="0.25">
      <c r="A37" s="31" t="s">
        <v>214</v>
      </c>
      <c r="B37" s="86">
        <v>0</v>
      </c>
      <c r="C37" s="86"/>
      <c r="D37" s="86">
        <v>0</v>
      </c>
      <c r="E37" s="86"/>
      <c r="F37" s="86">
        <v>0</v>
      </c>
      <c r="G37" s="86"/>
      <c r="H37" s="86">
        <v>0</v>
      </c>
      <c r="I37" s="86"/>
      <c r="J37" s="86">
        <v>0</v>
      </c>
      <c r="K37" s="86"/>
      <c r="L37" s="86">
        <v>0</v>
      </c>
      <c r="M37" s="86"/>
      <c r="N37" s="86">
        <v>0</v>
      </c>
      <c r="O37" s="86"/>
      <c r="P37" s="86">
        <v>0</v>
      </c>
      <c r="Q37" s="86"/>
      <c r="R37" s="86">
        <v>0</v>
      </c>
      <c r="S37" s="86"/>
      <c r="T37" s="86">
        <v>0</v>
      </c>
      <c r="U37" s="86"/>
      <c r="V37" s="86">
        <v>6302.85</v>
      </c>
      <c r="W37" s="86"/>
      <c r="X37" s="86">
        <v>0</v>
      </c>
      <c r="Y37" s="86"/>
      <c r="Z37" s="86">
        <v>0</v>
      </c>
      <c r="AA37" s="86"/>
      <c r="AB37" s="86">
        <v>0</v>
      </c>
      <c r="AC37" s="86"/>
      <c r="AD37" s="86">
        <v>0</v>
      </c>
      <c r="AE37" s="77"/>
      <c r="AF37" s="86">
        <v>0</v>
      </c>
      <c r="AG37" s="77"/>
      <c r="AH37" s="86">
        <v>0</v>
      </c>
      <c r="AI37" s="77"/>
      <c r="AJ37" s="86">
        <v>6302.85</v>
      </c>
    </row>
    <row r="38" spans="1:36" x14ac:dyDescent="0.25">
      <c r="A38" s="31" t="s">
        <v>245</v>
      </c>
      <c r="B38" s="86">
        <v>0</v>
      </c>
      <c r="C38" s="86"/>
      <c r="D38" s="86">
        <v>0</v>
      </c>
      <c r="E38" s="86"/>
      <c r="F38" s="86">
        <v>0</v>
      </c>
      <c r="G38" s="86"/>
      <c r="H38" s="86">
        <v>0</v>
      </c>
      <c r="I38" s="86"/>
      <c r="J38" s="86">
        <v>0</v>
      </c>
      <c r="K38" s="86"/>
      <c r="L38" s="86">
        <v>0</v>
      </c>
      <c r="M38" s="86"/>
      <c r="N38" s="86">
        <v>0</v>
      </c>
      <c r="O38" s="86"/>
      <c r="P38" s="86">
        <v>0</v>
      </c>
      <c r="Q38" s="86"/>
      <c r="R38" s="86">
        <v>0</v>
      </c>
      <c r="S38" s="86"/>
      <c r="T38" s="86">
        <v>0</v>
      </c>
      <c r="U38" s="86"/>
      <c r="V38" s="86">
        <v>12605.93</v>
      </c>
      <c r="W38" s="86"/>
      <c r="X38" s="86">
        <v>0</v>
      </c>
      <c r="Y38" s="86"/>
      <c r="Z38" s="86">
        <v>0</v>
      </c>
      <c r="AA38" s="86"/>
      <c r="AB38" s="86">
        <v>0</v>
      </c>
      <c r="AC38" s="86"/>
      <c r="AD38" s="86">
        <v>0</v>
      </c>
      <c r="AE38" s="77"/>
      <c r="AF38" s="86">
        <v>0</v>
      </c>
      <c r="AG38" s="77"/>
      <c r="AH38" s="86">
        <v>0</v>
      </c>
      <c r="AI38" s="77"/>
      <c r="AJ38" s="86">
        <v>12605.93</v>
      </c>
    </row>
    <row r="39" spans="1:36" x14ac:dyDescent="0.25">
      <c r="A39" s="31" t="s">
        <v>50</v>
      </c>
      <c r="B39" s="86">
        <v>0</v>
      </c>
      <c r="C39" s="86"/>
      <c r="D39" s="86">
        <v>550.61</v>
      </c>
      <c r="E39" s="86"/>
      <c r="F39" s="86">
        <v>0</v>
      </c>
      <c r="G39" s="86"/>
      <c r="H39" s="86">
        <v>0</v>
      </c>
      <c r="I39" s="86"/>
      <c r="J39" s="86">
        <v>0</v>
      </c>
      <c r="K39" s="86"/>
      <c r="L39" s="86">
        <v>0</v>
      </c>
      <c r="M39" s="86"/>
      <c r="N39" s="86">
        <v>1037.5099999999998</v>
      </c>
      <c r="O39" s="86"/>
      <c r="P39" s="86">
        <v>0</v>
      </c>
      <c r="Q39" s="86"/>
      <c r="R39" s="86">
        <v>0</v>
      </c>
      <c r="S39" s="86"/>
      <c r="T39" s="86">
        <v>3108.4999999999995</v>
      </c>
      <c r="U39" s="86"/>
      <c r="V39" s="86">
        <v>6302.85</v>
      </c>
      <c r="W39" s="86"/>
      <c r="X39" s="86">
        <v>0</v>
      </c>
      <c r="Y39" s="86"/>
      <c r="Z39" s="86">
        <v>1708.78</v>
      </c>
      <c r="AA39" s="86"/>
      <c r="AB39" s="86">
        <v>-6029.989999999998</v>
      </c>
      <c r="AC39" s="86"/>
      <c r="AD39" s="86">
        <v>0</v>
      </c>
      <c r="AE39" s="77"/>
      <c r="AF39" s="86">
        <v>0</v>
      </c>
      <c r="AG39" s="77"/>
      <c r="AH39" s="86">
        <v>384.83</v>
      </c>
      <c r="AI39" s="77"/>
      <c r="AJ39" s="86">
        <v>7063.090000000002</v>
      </c>
    </row>
    <row r="40" spans="1:36" x14ac:dyDescent="0.25">
      <c r="A40" s="31" t="s">
        <v>51</v>
      </c>
      <c r="B40" s="86">
        <v>0</v>
      </c>
      <c r="C40" s="86"/>
      <c r="D40" s="86">
        <v>1501.6999999999998</v>
      </c>
      <c r="E40" s="86"/>
      <c r="F40" s="86">
        <v>0</v>
      </c>
      <c r="G40" s="86"/>
      <c r="H40" s="86">
        <v>0</v>
      </c>
      <c r="I40" s="86"/>
      <c r="J40" s="86">
        <v>0</v>
      </c>
      <c r="K40" s="86"/>
      <c r="L40" s="86">
        <v>-4433.47</v>
      </c>
      <c r="M40" s="86"/>
      <c r="N40" s="86">
        <v>6470.6099999999988</v>
      </c>
      <c r="O40" s="86"/>
      <c r="P40" s="86">
        <v>0</v>
      </c>
      <c r="Q40" s="86"/>
      <c r="R40" s="86">
        <v>46.44</v>
      </c>
      <c r="S40" s="86"/>
      <c r="T40" s="86">
        <v>14955.24</v>
      </c>
      <c r="U40" s="86"/>
      <c r="V40" s="86">
        <v>6302.85</v>
      </c>
      <c r="W40" s="86"/>
      <c r="X40" s="86">
        <v>0</v>
      </c>
      <c r="Y40" s="86"/>
      <c r="Z40" s="86">
        <v>15201.150000000001</v>
      </c>
      <c r="AA40" s="86"/>
      <c r="AB40" s="86">
        <v>-26226.530000000002</v>
      </c>
      <c r="AC40" s="86"/>
      <c r="AD40" s="86">
        <v>0</v>
      </c>
      <c r="AE40" s="77"/>
      <c r="AF40" s="86">
        <v>1742.82</v>
      </c>
      <c r="AG40" s="77"/>
      <c r="AH40" s="86">
        <v>3945.6000000000004</v>
      </c>
      <c r="AI40" s="77"/>
      <c r="AJ40" s="86">
        <v>19506.409999999996</v>
      </c>
    </row>
    <row r="41" spans="1:36" x14ac:dyDescent="0.25">
      <c r="A41" s="31" t="s">
        <v>52</v>
      </c>
      <c r="B41" s="86">
        <v>0</v>
      </c>
      <c r="C41" s="86"/>
      <c r="D41" s="86">
        <v>0</v>
      </c>
      <c r="E41" s="86"/>
      <c r="F41" s="86">
        <v>0</v>
      </c>
      <c r="G41" s="86"/>
      <c r="H41" s="86">
        <v>0</v>
      </c>
      <c r="I41" s="86"/>
      <c r="J41" s="86">
        <v>0</v>
      </c>
      <c r="K41" s="86"/>
      <c r="L41" s="86">
        <v>0</v>
      </c>
      <c r="M41" s="86"/>
      <c r="N41" s="86">
        <v>0</v>
      </c>
      <c r="O41" s="86"/>
      <c r="P41" s="86">
        <v>0</v>
      </c>
      <c r="Q41" s="86"/>
      <c r="R41" s="86">
        <v>0</v>
      </c>
      <c r="S41" s="86"/>
      <c r="T41" s="86">
        <v>0</v>
      </c>
      <c r="U41" s="86"/>
      <c r="V41" s="86">
        <v>0</v>
      </c>
      <c r="W41" s="86"/>
      <c r="X41" s="86">
        <v>3145753.63</v>
      </c>
      <c r="Y41" s="86"/>
      <c r="Z41" s="86">
        <v>0</v>
      </c>
      <c r="AA41" s="86"/>
      <c r="AB41" s="86">
        <v>0</v>
      </c>
      <c r="AC41" s="86"/>
      <c r="AD41" s="86">
        <v>0</v>
      </c>
      <c r="AE41" s="77"/>
      <c r="AF41" s="86">
        <v>0</v>
      </c>
      <c r="AG41" s="77"/>
      <c r="AH41" s="86">
        <v>0</v>
      </c>
      <c r="AI41" s="77"/>
      <c r="AJ41" s="86">
        <v>3145753.63</v>
      </c>
    </row>
    <row r="42" spans="1:36" x14ac:dyDescent="0.25">
      <c r="A42" s="31" t="s">
        <v>242</v>
      </c>
      <c r="B42" s="86">
        <v>0</v>
      </c>
      <c r="C42" s="86"/>
      <c r="D42" s="86">
        <v>0</v>
      </c>
      <c r="E42" s="86"/>
      <c r="F42" s="86">
        <v>0</v>
      </c>
      <c r="G42" s="86"/>
      <c r="H42" s="86">
        <v>0</v>
      </c>
      <c r="I42" s="86"/>
      <c r="J42" s="86">
        <v>0</v>
      </c>
      <c r="K42" s="86"/>
      <c r="L42" s="86">
        <v>66284.209999999992</v>
      </c>
      <c r="M42" s="86"/>
      <c r="N42" s="86">
        <v>0</v>
      </c>
      <c r="O42" s="86"/>
      <c r="P42" s="86">
        <v>0</v>
      </c>
      <c r="Q42" s="86"/>
      <c r="R42" s="86">
        <v>0</v>
      </c>
      <c r="S42" s="86"/>
      <c r="T42" s="86">
        <v>0</v>
      </c>
      <c r="U42" s="86"/>
      <c r="V42" s="86">
        <v>0</v>
      </c>
      <c r="W42" s="86"/>
      <c r="X42" s="86">
        <v>0</v>
      </c>
      <c r="Y42" s="86"/>
      <c r="Z42" s="86">
        <v>0</v>
      </c>
      <c r="AA42" s="86"/>
      <c r="AB42" s="86">
        <v>0</v>
      </c>
      <c r="AC42" s="86"/>
      <c r="AD42" s="86">
        <v>0</v>
      </c>
      <c r="AE42" s="77"/>
      <c r="AF42" s="86">
        <v>0</v>
      </c>
      <c r="AG42" s="77"/>
      <c r="AH42" s="86">
        <v>0</v>
      </c>
      <c r="AI42" s="77"/>
      <c r="AJ42" s="86">
        <v>66284.209999999992</v>
      </c>
    </row>
    <row r="43" spans="1:36" x14ac:dyDescent="0.25">
      <c r="A43" s="31" t="s">
        <v>53</v>
      </c>
      <c r="B43" s="86">
        <v>0</v>
      </c>
      <c r="C43" s="86"/>
      <c r="D43" s="86">
        <v>0</v>
      </c>
      <c r="E43" s="86"/>
      <c r="F43" s="86">
        <v>0</v>
      </c>
      <c r="G43" s="86"/>
      <c r="H43" s="86">
        <v>0</v>
      </c>
      <c r="I43" s="86"/>
      <c r="J43" s="86">
        <v>0</v>
      </c>
      <c r="K43" s="86"/>
      <c r="L43" s="86">
        <v>0</v>
      </c>
      <c r="M43" s="86"/>
      <c r="N43" s="86">
        <v>0</v>
      </c>
      <c r="O43" s="86"/>
      <c r="P43" s="86">
        <v>0</v>
      </c>
      <c r="Q43" s="86"/>
      <c r="R43" s="86">
        <v>0</v>
      </c>
      <c r="S43" s="86"/>
      <c r="T43" s="86">
        <v>0</v>
      </c>
      <c r="U43" s="86"/>
      <c r="V43" s="86">
        <v>0</v>
      </c>
      <c r="W43" s="86"/>
      <c r="X43" s="86">
        <v>0</v>
      </c>
      <c r="Y43" s="86"/>
      <c r="Z43" s="86">
        <v>0</v>
      </c>
      <c r="AA43" s="86"/>
      <c r="AB43" s="86">
        <v>0</v>
      </c>
      <c r="AC43" s="86"/>
      <c r="AD43" s="86">
        <v>0</v>
      </c>
      <c r="AE43" s="77"/>
      <c r="AF43" s="86">
        <v>0</v>
      </c>
      <c r="AG43" s="77"/>
      <c r="AH43" s="86">
        <v>0</v>
      </c>
      <c r="AI43" s="77"/>
      <c r="AJ43" s="86">
        <v>0</v>
      </c>
    </row>
    <row r="44" spans="1:36" x14ac:dyDescent="0.25">
      <c r="A44" s="31" t="s">
        <v>54</v>
      </c>
      <c r="B44" s="86">
        <v>0</v>
      </c>
      <c r="C44" s="86"/>
      <c r="D44" s="86">
        <v>7773.0199999999995</v>
      </c>
      <c r="E44" s="86"/>
      <c r="F44" s="86">
        <v>0</v>
      </c>
      <c r="G44" s="86"/>
      <c r="H44" s="86">
        <v>0</v>
      </c>
      <c r="I44" s="86"/>
      <c r="J44" s="86">
        <v>0</v>
      </c>
      <c r="K44" s="86"/>
      <c r="L44" s="86">
        <v>3260.4699999999975</v>
      </c>
      <c r="M44" s="86"/>
      <c r="N44" s="86">
        <v>8107.0199999999986</v>
      </c>
      <c r="O44" s="86"/>
      <c r="P44" s="86">
        <v>0</v>
      </c>
      <c r="Q44" s="86"/>
      <c r="R44" s="86">
        <v>274.01</v>
      </c>
      <c r="S44" s="86"/>
      <c r="T44" s="86">
        <v>27487.15</v>
      </c>
      <c r="U44" s="86"/>
      <c r="V44" s="86">
        <v>13423.08</v>
      </c>
      <c r="W44" s="86"/>
      <c r="X44" s="86">
        <v>0</v>
      </c>
      <c r="Y44" s="86"/>
      <c r="Z44" s="86">
        <v>77458.460000000006</v>
      </c>
      <c r="AA44" s="86"/>
      <c r="AB44" s="86">
        <v>-7147.380000000001</v>
      </c>
      <c r="AC44" s="86"/>
      <c r="AD44" s="86">
        <v>0</v>
      </c>
      <c r="AE44" s="77"/>
      <c r="AF44" s="86">
        <v>8540.4699999999993</v>
      </c>
      <c r="AG44" s="77"/>
      <c r="AH44" s="86">
        <v>12427.5</v>
      </c>
      <c r="AI44" s="77"/>
      <c r="AJ44" s="86">
        <v>151603.80000000002</v>
      </c>
    </row>
    <row r="45" spans="1:36" x14ac:dyDescent="0.25">
      <c r="A45" s="31" t="s">
        <v>55</v>
      </c>
      <c r="B45" s="86">
        <v>0</v>
      </c>
      <c r="C45" s="86"/>
      <c r="D45" s="86">
        <v>0</v>
      </c>
      <c r="E45" s="86"/>
      <c r="F45" s="86">
        <v>0</v>
      </c>
      <c r="G45" s="86"/>
      <c r="H45" s="86">
        <v>0</v>
      </c>
      <c r="I45" s="86"/>
      <c r="J45" s="86">
        <v>0</v>
      </c>
      <c r="K45" s="86"/>
      <c r="L45" s="86">
        <v>20911.299999999996</v>
      </c>
      <c r="M45" s="86"/>
      <c r="N45" s="86">
        <v>0</v>
      </c>
      <c r="O45" s="86"/>
      <c r="P45" s="86">
        <v>0</v>
      </c>
      <c r="Q45" s="86"/>
      <c r="R45" s="86">
        <v>0</v>
      </c>
      <c r="S45" s="86"/>
      <c r="T45" s="86">
        <v>0</v>
      </c>
      <c r="U45" s="86"/>
      <c r="V45" s="86">
        <v>25211.870000000003</v>
      </c>
      <c r="W45" s="86"/>
      <c r="X45" s="86">
        <v>0</v>
      </c>
      <c r="Y45" s="86"/>
      <c r="Z45" s="86">
        <v>0</v>
      </c>
      <c r="AA45" s="86"/>
      <c r="AB45" s="86">
        <v>0</v>
      </c>
      <c r="AC45" s="86"/>
      <c r="AD45" s="86">
        <v>0</v>
      </c>
      <c r="AE45" s="77"/>
      <c r="AF45" s="86">
        <v>0</v>
      </c>
      <c r="AG45" s="77"/>
      <c r="AH45" s="86">
        <v>26617.65</v>
      </c>
      <c r="AI45" s="77"/>
      <c r="AJ45" s="86">
        <v>72740.820000000007</v>
      </c>
    </row>
    <row r="46" spans="1:36" x14ac:dyDescent="0.25">
      <c r="A46" s="31" t="s">
        <v>243</v>
      </c>
      <c r="B46" s="86">
        <v>0</v>
      </c>
      <c r="C46" s="86"/>
      <c r="D46" s="86">
        <v>0</v>
      </c>
      <c r="E46" s="86"/>
      <c r="F46" s="86">
        <v>0</v>
      </c>
      <c r="G46" s="86"/>
      <c r="H46" s="86">
        <v>0</v>
      </c>
      <c r="I46" s="86"/>
      <c r="J46" s="86">
        <v>0</v>
      </c>
      <c r="K46" s="86"/>
      <c r="L46" s="86">
        <v>10034.429999999998</v>
      </c>
      <c r="M46" s="86"/>
      <c r="N46" s="86">
        <v>0</v>
      </c>
      <c r="O46" s="86"/>
      <c r="P46" s="86">
        <v>0</v>
      </c>
      <c r="Q46" s="86"/>
      <c r="R46" s="86">
        <v>0</v>
      </c>
      <c r="S46" s="86"/>
      <c r="T46" s="86">
        <v>0</v>
      </c>
      <c r="U46" s="86"/>
      <c r="V46" s="86">
        <v>6302.85</v>
      </c>
      <c r="W46" s="86"/>
      <c r="X46" s="86">
        <v>0</v>
      </c>
      <c r="Y46" s="86"/>
      <c r="Z46" s="86">
        <v>0</v>
      </c>
      <c r="AA46" s="86"/>
      <c r="AB46" s="86">
        <v>0</v>
      </c>
      <c r="AC46" s="86"/>
      <c r="AD46" s="86">
        <v>0</v>
      </c>
      <c r="AE46" s="77"/>
      <c r="AF46" s="86">
        <v>0</v>
      </c>
      <c r="AG46" s="77"/>
      <c r="AH46" s="86">
        <v>0</v>
      </c>
      <c r="AI46" s="77"/>
      <c r="AJ46" s="86">
        <v>16337.279999999999</v>
      </c>
    </row>
    <row r="47" spans="1:36" x14ac:dyDescent="0.25">
      <c r="A47" s="31" t="s">
        <v>56</v>
      </c>
      <c r="B47" s="86">
        <v>-84617.74</v>
      </c>
      <c r="C47" s="86"/>
      <c r="D47" s="86">
        <v>63644.310000000005</v>
      </c>
      <c r="E47" s="86"/>
      <c r="F47" s="86">
        <v>0</v>
      </c>
      <c r="G47" s="86"/>
      <c r="H47" s="86">
        <v>0</v>
      </c>
      <c r="I47" s="86"/>
      <c r="J47" s="86">
        <v>0</v>
      </c>
      <c r="K47" s="86"/>
      <c r="L47" s="86">
        <v>43681.01999999999</v>
      </c>
      <c r="M47" s="86"/>
      <c r="N47" s="86">
        <v>308415.53999999992</v>
      </c>
      <c r="O47" s="86"/>
      <c r="P47" s="86">
        <v>0</v>
      </c>
      <c r="Q47" s="86"/>
      <c r="R47" s="86">
        <v>5997.91</v>
      </c>
      <c r="S47" s="86"/>
      <c r="T47" s="86">
        <v>874969.30999999994</v>
      </c>
      <c r="U47" s="86"/>
      <c r="V47" s="86">
        <v>4387225.41</v>
      </c>
      <c r="W47" s="86"/>
      <c r="X47" s="86">
        <v>0</v>
      </c>
      <c r="Y47" s="86"/>
      <c r="Z47" s="86">
        <v>1032408.23</v>
      </c>
      <c r="AA47" s="86"/>
      <c r="AB47" s="86">
        <v>-100614.07999999999</v>
      </c>
      <c r="AC47" s="86"/>
      <c r="AD47" s="86">
        <v>699038.95</v>
      </c>
      <c r="AE47" s="77"/>
      <c r="AF47" s="86">
        <v>628995.65999999992</v>
      </c>
      <c r="AG47" s="77"/>
      <c r="AH47" s="86">
        <v>118822.52999999998</v>
      </c>
      <c r="AI47" s="77"/>
      <c r="AJ47" s="86">
        <v>7977967.0500000007</v>
      </c>
    </row>
    <row r="48" spans="1:36" x14ac:dyDescent="0.25">
      <c r="A48" s="31" t="s">
        <v>57</v>
      </c>
      <c r="B48" s="86">
        <v>0</v>
      </c>
      <c r="C48" s="86"/>
      <c r="D48" s="86">
        <v>221389.63</v>
      </c>
      <c r="E48" s="86"/>
      <c r="F48" s="86">
        <v>0</v>
      </c>
      <c r="G48" s="86"/>
      <c r="H48" s="86">
        <v>0</v>
      </c>
      <c r="I48" s="86"/>
      <c r="J48" s="86">
        <v>0</v>
      </c>
      <c r="K48" s="86"/>
      <c r="L48" s="86">
        <v>91713.88</v>
      </c>
      <c r="M48" s="86"/>
      <c r="N48" s="86">
        <v>776529.74</v>
      </c>
      <c r="O48" s="86"/>
      <c r="P48" s="86">
        <v>0</v>
      </c>
      <c r="Q48" s="86"/>
      <c r="R48" s="86">
        <v>6105.1900000000005</v>
      </c>
      <c r="S48" s="86"/>
      <c r="T48" s="86">
        <v>2098734.4500000002</v>
      </c>
      <c r="U48" s="86"/>
      <c r="V48" s="86">
        <v>334692.95</v>
      </c>
      <c r="W48" s="86"/>
      <c r="X48" s="86">
        <v>0</v>
      </c>
      <c r="Y48" s="86"/>
      <c r="Z48" s="86">
        <v>1559190.79</v>
      </c>
      <c r="AA48" s="86"/>
      <c r="AB48" s="86">
        <v>-347018.35</v>
      </c>
      <c r="AC48" s="86"/>
      <c r="AD48" s="86">
        <v>0</v>
      </c>
      <c r="AE48" s="77"/>
      <c r="AF48" s="86">
        <v>1583040.0299999998</v>
      </c>
      <c r="AG48" s="77"/>
      <c r="AH48" s="86">
        <v>206318.93999999997</v>
      </c>
      <c r="AI48" s="77"/>
      <c r="AJ48" s="86">
        <v>6530697.2500000009</v>
      </c>
    </row>
    <row r="49" spans="1:36" x14ac:dyDescent="0.25">
      <c r="A49" s="31" t="s">
        <v>58</v>
      </c>
      <c r="B49" s="86">
        <v>0</v>
      </c>
      <c r="C49" s="86"/>
      <c r="D49" s="86">
        <v>891.89</v>
      </c>
      <c r="E49" s="86"/>
      <c r="F49" s="86">
        <v>0</v>
      </c>
      <c r="G49" s="86"/>
      <c r="H49" s="86">
        <v>0</v>
      </c>
      <c r="I49" s="86"/>
      <c r="J49" s="86">
        <v>0</v>
      </c>
      <c r="K49" s="86"/>
      <c r="L49" s="86">
        <v>4745.08</v>
      </c>
      <c r="M49" s="86"/>
      <c r="N49" s="86">
        <v>5715.5000000000018</v>
      </c>
      <c r="O49" s="86"/>
      <c r="P49" s="86">
        <v>0</v>
      </c>
      <c r="Q49" s="86"/>
      <c r="R49" s="86">
        <v>33.14</v>
      </c>
      <c r="S49" s="86"/>
      <c r="T49" s="86">
        <v>19228.839999999997</v>
      </c>
      <c r="U49" s="86"/>
      <c r="V49" s="86">
        <v>18908.910000000003</v>
      </c>
      <c r="W49" s="86"/>
      <c r="X49" s="86">
        <v>0</v>
      </c>
      <c r="Y49" s="86"/>
      <c r="Z49" s="86">
        <v>42603.649999999994</v>
      </c>
      <c r="AA49" s="86"/>
      <c r="AB49" s="86">
        <v>897.79000000000042</v>
      </c>
      <c r="AC49" s="86"/>
      <c r="AD49" s="86">
        <v>0</v>
      </c>
      <c r="AE49" s="77"/>
      <c r="AF49" s="86">
        <v>413.83000000000004</v>
      </c>
      <c r="AG49" s="77"/>
      <c r="AH49" s="86">
        <v>4149.66</v>
      </c>
      <c r="AI49" s="77"/>
      <c r="AJ49" s="86">
        <v>97588.29</v>
      </c>
    </row>
    <row r="50" spans="1:36" x14ac:dyDescent="0.25">
      <c r="A50" s="31" t="s">
        <v>59</v>
      </c>
      <c r="B50" s="86">
        <v>0</v>
      </c>
      <c r="C50" s="86"/>
      <c r="D50" s="86">
        <v>33199.319999999992</v>
      </c>
      <c r="E50" s="86"/>
      <c r="F50" s="86">
        <v>0</v>
      </c>
      <c r="G50" s="86"/>
      <c r="H50" s="86">
        <v>0</v>
      </c>
      <c r="I50" s="86"/>
      <c r="J50" s="86">
        <v>0</v>
      </c>
      <c r="K50" s="86"/>
      <c r="L50" s="86">
        <v>638754.7100000002</v>
      </c>
      <c r="M50" s="86"/>
      <c r="N50" s="86">
        <v>113652.79000000004</v>
      </c>
      <c r="O50" s="86"/>
      <c r="P50" s="86">
        <v>0</v>
      </c>
      <c r="Q50" s="86"/>
      <c r="R50" s="86">
        <v>13343.819999999998</v>
      </c>
      <c r="S50" s="86"/>
      <c r="T50" s="86">
        <v>480596.60000000003</v>
      </c>
      <c r="U50" s="86"/>
      <c r="V50" s="86">
        <v>286553.31000000006</v>
      </c>
      <c r="W50" s="86"/>
      <c r="X50" s="86">
        <v>0</v>
      </c>
      <c r="Y50" s="86"/>
      <c r="Z50" s="86">
        <v>1100085.46</v>
      </c>
      <c r="AA50" s="86"/>
      <c r="AB50" s="86">
        <v>-49094.750000000007</v>
      </c>
      <c r="AC50" s="86"/>
      <c r="AD50" s="86">
        <v>0</v>
      </c>
      <c r="AE50" s="77"/>
      <c r="AF50" s="86">
        <v>71069.650000000009</v>
      </c>
      <c r="AG50" s="77"/>
      <c r="AH50" s="86">
        <v>109172.33000000002</v>
      </c>
      <c r="AI50" s="77"/>
      <c r="AJ50" s="86">
        <v>2797333.24</v>
      </c>
    </row>
    <row r="51" spans="1:36" x14ac:dyDescent="0.25">
      <c r="A51" s="31" t="s">
        <v>60</v>
      </c>
      <c r="B51" s="86">
        <v>0</v>
      </c>
      <c r="C51" s="86"/>
      <c r="D51" s="86">
        <v>96376.62</v>
      </c>
      <c r="E51" s="86"/>
      <c r="F51" s="86">
        <v>0</v>
      </c>
      <c r="G51" s="86"/>
      <c r="H51" s="86">
        <v>0</v>
      </c>
      <c r="I51" s="86"/>
      <c r="J51" s="86">
        <v>0</v>
      </c>
      <c r="K51" s="86"/>
      <c r="L51" s="86">
        <v>0</v>
      </c>
      <c r="M51" s="86"/>
      <c r="N51" s="86">
        <v>74866.2</v>
      </c>
      <c r="O51" s="86"/>
      <c r="P51" s="86">
        <v>0</v>
      </c>
      <c r="Q51" s="86"/>
      <c r="R51" s="86">
        <v>242.77999999999997</v>
      </c>
      <c r="S51" s="86"/>
      <c r="T51" s="86">
        <v>173000.52999999997</v>
      </c>
      <c r="U51" s="86"/>
      <c r="V51" s="86">
        <v>6302.85</v>
      </c>
      <c r="W51" s="86"/>
      <c r="X51" s="86">
        <v>0</v>
      </c>
      <c r="Y51" s="86"/>
      <c r="Z51" s="86">
        <v>131034.46</v>
      </c>
      <c r="AA51" s="86"/>
      <c r="AB51" s="86">
        <v>-93239.559999999983</v>
      </c>
      <c r="AC51" s="86"/>
      <c r="AD51" s="86">
        <v>0</v>
      </c>
      <c r="AE51" s="77"/>
      <c r="AF51" s="86">
        <v>28313.72</v>
      </c>
      <c r="AG51" s="77"/>
      <c r="AH51" s="86">
        <v>19030.610000000004</v>
      </c>
      <c r="AI51" s="77"/>
      <c r="AJ51" s="86">
        <v>435928.20999999996</v>
      </c>
    </row>
    <row r="52" spans="1:36" x14ac:dyDescent="0.25">
      <c r="A52" s="31" t="s">
        <v>61</v>
      </c>
      <c r="B52" s="86">
        <v>0</v>
      </c>
      <c r="C52" s="86"/>
      <c r="D52" s="86">
        <v>2949.6</v>
      </c>
      <c r="E52" s="86"/>
      <c r="F52" s="86">
        <v>0</v>
      </c>
      <c r="G52" s="86"/>
      <c r="H52" s="86">
        <v>0</v>
      </c>
      <c r="I52" s="86"/>
      <c r="J52" s="86">
        <v>0</v>
      </c>
      <c r="K52" s="86"/>
      <c r="L52" s="86">
        <v>2521421.2800000003</v>
      </c>
      <c r="M52" s="86"/>
      <c r="N52" s="86">
        <v>3671.8700000000008</v>
      </c>
      <c r="O52" s="86"/>
      <c r="P52" s="86">
        <v>0</v>
      </c>
      <c r="Q52" s="86"/>
      <c r="R52" s="86">
        <v>96.289999999999992</v>
      </c>
      <c r="S52" s="86"/>
      <c r="T52" s="86">
        <v>13947.029999999999</v>
      </c>
      <c r="U52" s="86"/>
      <c r="V52" s="86">
        <v>6302.85</v>
      </c>
      <c r="W52" s="86"/>
      <c r="X52" s="86">
        <v>0</v>
      </c>
      <c r="Y52" s="86"/>
      <c r="Z52" s="86">
        <v>30726.249999999996</v>
      </c>
      <c r="AA52" s="86"/>
      <c r="AB52" s="86">
        <v>-3444.6099999999997</v>
      </c>
      <c r="AC52" s="86"/>
      <c r="AD52" s="86">
        <v>0</v>
      </c>
      <c r="AE52" s="77"/>
      <c r="AF52" s="86">
        <v>2231.9899999999998</v>
      </c>
      <c r="AG52" s="77"/>
      <c r="AH52" s="86">
        <v>3130.0400000000004</v>
      </c>
      <c r="AI52" s="77"/>
      <c r="AJ52" s="86">
        <v>2581032.5900000008</v>
      </c>
    </row>
    <row r="53" spans="1:36" x14ac:dyDescent="0.25">
      <c r="A53" s="31" t="s">
        <v>62</v>
      </c>
      <c r="B53" s="86">
        <v>-246.28</v>
      </c>
      <c r="C53" s="86"/>
      <c r="D53" s="86">
        <v>64278.28</v>
      </c>
      <c r="E53" s="86"/>
      <c r="F53" s="86">
        <v>0</v>
      </c>
      <c r="G53" s="86"/>
      <c r="H53" s="86">
        <v>0</v>
      </c>
      <c r="I53" s="86"/>
      <c r="J53" s="86">
        <v>0</v>
      </c>
      <c r="K53" s="86"/>
      <c r="L53" s="86">
        <v>125445.75999999998</v>
      </c>
      <c r="M53" s="86"/>
      <c r="N53" s="86">
        <v>236399.09999999998</v>
      </c>
      <c r="O53" s="86"/>
      <c r="P53" s="86">
        <v>0</v>
      </c>
      <c r="Q53" s="86"/>
      <c r="R53" s="86">
        <v>4074.07</v>
      </c>
      <c r="S53" s="86"/>
      <c r="T53" s="86">
        <v>174812.65000000002</v>
      </c>
      <c r="U53" s="86"/>
      <c r="V53" s="86">
        <v>312031.22000000003</v>
      </c>
      <c r="W53" s="86"/>
      <c r="X53" s="86">
        <v>0</v>
      </c>
      <c r="Y53" s="86"/>
      <c r="Z53" s="86">
        <v>388472.80999999994</v>
      </c>
      <c r="AA53" s="86"/>
      <c r="AB53" s="86">
        <v>-48539.150000000009</v>
      </c>
      <c r="AC53" s="86"/>
      <c r="AD53" s="86">
        <v>-1662.83</v>
      </c>
      <c r="AE53" s="77"/>
      <c r="AF53" s="86">
        <v>22284.43</v>
      </c>
      <c r="AG53" s="77"/>
      <c r="AH53" s="86">
        <v>-1056820.8</v>
      </c>
      <c r="AI53" s="77"/>
      <c r="AJ53" s="86">
        <v>220529.25999999978</v>
      </c>
    </row>
    <row r="54" spans="1:36" x14ac:dyDescent="0.25">
      <c r="A54" s="31" t="s">
        <v>63</v>
      </c>
      <c r="B54" s="86">
        <v>-9150.31</v>
      </c>
      <c r="C54" s="86"/>
      <c r="D54" s="86">
        <v>530.64</v>
      </c>
      <c r="E54" s="86"/>
      <c r="F54" s="86">
        <v>0</v>
      </c>
      <c r="G54" s="86"/>
      <c r="H54" s="86">
        <v>0</v>
      </c>
      <c r="I54" s="86"/>
      <c r="J54" s="86">
        <v>0</v>
      </c>
      <c r="K54" s="86"/>
      <c r="L54" s="86">
        <v>0</v>
      </c>
      <c r="M54" s="86"/>
      <c r="N54" s="86">
        <v>782.47999999999979</v>
      </c>
      <c r="O54" s="86"/>
      <c r="P54" s="86">
        <v>0</v>
      </c>
      <c r="Q54" s="86"/>
      <c r="R54" s="86">
        <v>69.010000000000005</v>
      </c>
      <c r="S54" s="86"/>
      <c r="T54" s="86">
        <v>2320.0500000000002</v>
      </c>
      <c r="U54" s="86"/>
      <c r="V54" s="86">
        <v>-27898.58</v>
      </c>
      <c r="W54" s="86"/>
      <c r="X54" s="86">
        <v>0</v>
      </c>
      <c r="Y54" s="86"/>
      <c r="Z54" s="86">
        <v>6110.7300000000005</v>
      </c>
      <c r="AA54" s="86"/>
      <c r="AB54" s="86">
        <v>302.07000000000005</v>
      </c>
      <c r="AC54" s="86"/>
      <c r="AD54" s="86">
        <v>-7373.5</v>
      </c>
      <c r="AE54" s="77"/>
      <c r="AF54" s="86">
        <v>28.82</v>
      </c>
      <c r="AG54" s="77"/>
      <c r="AH54" s="86">
        <v>645.69000000000005</v>
      </c>
      <c r="AI54" s="77"/>
      <c r="AJ54" s="86">
        <v>-33632.9</v>
      </c>
    </row>
    <row r="55" spans="1:36" x14ac:dyDescent="0.25">
      <c r="A55" s="31" t="s">
        <v>202</v>
      </c>
      <c r="B55" s="86">
        <v>0</v>
      </c>
      <c r="C55" s="86"/>
      <c r="D55" s="86">
        <v>381348.38</v>
      </c>
      <c r="E55" s="86"/>
      <c r="F55" s="86">
        <v>0</v>
      </c>
      <c r="G55" s="86"/>
      <c r="H55" s="86">
        <v>0</v>
      </c>
      <c r="I55" s="86"/>
      <c r="J55" s="86">
        <v>0</v>
      </c>
      <c r="K55" s="86"/>
      <c r="L55" s="86">
        <v>589834.66999999993</v>
      </c>
      <c r="M55" s="86"/>
      <c r="N55" s="86">
        <v>277727.92000000004</v>
      </c>
      <c r="O55" s="86"/>
      <c r="P55" s="86">
        <v>0</v>
      </c>
      <c r="Q55" s="86"/>
      <c r="R55" s="86">
        <v>8149.64</v>
      </c>
      <c r="S55" s="86"/>
      <c r="T55" s="86">
        <v>792712.19000000006</v>
      </c>
      <c r="U55" s="86"/>
      <c r="V55" s="86">
        <v>193486.21</v>
      </c>
      <c r="W55" s="86"/>
      <c r="X55" s="86">
        <v>0</v>
      </c>
      <c r="Y55" s="86"/>
      <c r="Z55" s="86">
        <v>1173349.1800000002</v>
      </c>
      <c r="AA55" s="86"/>
      <c r="AB55" s="86">
        <v>-555137.41</v>
      </c>
      <c r="AC55" s="86"/>
      <c r="AD55" s="86">
        <v>0</v>
      </c>
      <c r="AE55" s="77"/>
      <c r="AF55" s="86">
        <v>1301675.69</v>
      </c>
      <c r="AG55" s="77"/>
      <c r="AH55" s="86">
        <v>1038196.21</v>
      </c>
      <c r="AI55" s="77"/>
      <c r="AJ55" s="86">
        <v>5201342.68</v>
      </c>
    </row>
    <row r="56" spans="1:36" x14ac:dyDescent="0.25">
      <c r="A56" s="31" t="s">
        <v>64</v>
      </c>
      <c r="B56" s="86">
        <v>-3931.94</v>
      </c>
      <c r="C56" s="86"/>
      <c r="D56" s="86">
        <v>137330.79999999999</v>
      </c>
      <c r="E56" s="86"/>
      <c r="F56" s="86">
        <v>0</v>
      </c>
      <c r="G56" s="86"/>
      <c r="H56" s="86">
        <v>0</v>
      </c>
      <c r="I56" s="86"/>
      <c r="J56" s="86">
        <v>0</v>
      </c>
      <c r="K56" s="86"/>
      <c r="L56" s="86">
        <v>162800.96000000002</v>
      </c>
      <c r="M56" s="86"/>
      <c r="N56" s="86">
        <v>254687.53000000003</v>
      </c>
      <c r="O56" s="86"/>
      <c r="P56" s="86">
        <v>0</v>
      </c>
      <c r="Q56" s="86"/>
      <c r="R56" s="86">
        <v>6268.7899999999991</v>
      </c>
      <c r="S56" s="86"/>
      <c r="T56" s="86">
        <v>941434.93</v>
      </c>
      <c r="U56" s="86"/>
      <c r="V56" s="86">
        <v>342455.6</v>
      </c>
      <c r="W56" s="86"/>
      <c r="X56" s="86">
        <v>0</v>
      </c>
      <c r="Y56" s="86"/>
      <c r="Z56" s="86">
        <v>878240.16000000015</v>
      </c>
      <c r="AA56" s="86"/>
      <c r="AB56" s="86">
        <v>-278583.37</v>
      </c>
      <c r="AC56" s="86"/>
      <c r="AD56" s="86">
        <v>-3168.37</v>
      </c>
      <c r="AE56" s="77"/>
      <c r="AF56" s="86">
        <v>862130.10000000009</v>
      </c>
      <c r="AG56" s="77"/>
      <c r="AH56" s="86">
        <v>112444.87</v>
      </c>
      <c r="AI56" s="77"/>
      <c r="AJ56" s="86">
        <v>3412110.0600000005</v>
      </c>
    </row>
    <row r="57" spans="1:36" x14ac:dyDescent="0.25">
      <c r="A57" s="31" t="s">
        <v>65</v>
      </c>
      <c r="B57" s="86">
        <v>45653.340000000004</v>
      </c>
      <c r="C57" s="86"/>
      <c r="D57" s="86">
        <v>0</v>
      </c>
      <c r="E57" s="86"/>
      <c r="F57" s="86">
        <v>0</v>
      </c>
      <c r="G57" s="86"/>
      <c r="H57" s="86">
        <v>0</v>
      </c>
      <c r="I57" s="86"/>
      <c r="J57" s="86">
        <v>0</v>
      </c>
      <c r="K57" s="86"/>
      <c r="L57" s="86">
        <v>3811.4099999999962</v>
      </c>
      <c r="M57" s="86"/>
      <c r="N57" s="86">
        <v>0</v>
      </c>
      <c r="O57" s="86"/>
      <c r="P57" s="86">
        <v>0</v>
      </c>
      <c r="Q57" s="86"/>
      <c r="R57" s="86">
        <v>0</v>
      </c>
      <c r="S57" s="86"/>
      <c r="T57" s="86">
        <v>0</v>
      </c>
      <c r="U57" s="86"/>
      <c r="V57" s="86">
        <v>338309.93000000005</v>
      </c>
      <c r="W57" s="86"/>
      <c r="X57" s="86">
        <v>0</v>
      </c>
      <c r="Y57" s="86"/>
      <c r="Z57" s="86">
        <v>0</v>
      </c>
      <c r="AA57" s="86"/>
      <c r="AB57" s="86">
        <v>0</v>
      </c>
      <c r="AC57" s="86"/>
      <c r="AD57" s="86">
        <v>34270.339999999997</v>
      </c>
      <c r="AE57" s="77"/>
      <c r="AF57" s="86">
        <v>0</v>
      </c>
      <c r="AG57" s="77"/>
      <c r="AH57" s="86">
        <v>0</v>
      </c>
      <c r="AI57" s="77"/>
      <c r="AJ57" s="86">
        <v>422045.02</v>
      </c>
    </row>
    <row r="58" spans="1:36" x14ac:dyDescent="0.25">
      <c r="A58" s="75" t="s">
        <v>66</v>
      </c>
      <c r="B58" s="86">
        <v>0</v>
      </c>
      <c r="C58" s="86"/>
      <c r="D58" s="86">
        <v>1946.7900000000002</v>
      </c>
      <c r="E58" s="86"/>
      <c r="F58" s="86">
        <v>0</v>
      </c>
      <c r="G58" s="86"/>
      <c r="H58" s="86">
        <v>0</v>
      </c>
      <c r="I58" s="86"/>
      <c r="J58" s="86">
        <v>0</v>
      </c>
      <c r="K58" s="86"/>
      <c r="L58" s="86">
        <v>2003869.32</v>
      </c>
      <c r="M58" s="86"/>
      <c r="N58" s="86">
        <v>6627.7400000000016</v>
      </c>
      <c r="O58" s="86"/>
      <c r="P58" s="86">
        <v>0</v>
      </c>
      <c r="Q58" s="86"/>
      <c r="R58" s="86">
        <v>446.68</v>
      </c>
      <c r="S58" s="86"/>
      <c r="T58" s="86">
        <v>23492.79</v>
      </c>
      <c r="U58" s="86"/>
      <c r="V58" s="86">
        <v>6302.85</v>
      </c>
      <c r="W58" s="86"/>
      <c r="X58" s="86">
        <v>0</v>
      </c>
      <c r="Y58" s="86"/>
      <c r="Z58" s="86">
        <v>48619.46</v>
      </c>
      <c r="AA58" s="86"/>
      <c r="AB58" s="86">
        <v>-5462.659999999998</v>
      </c>
      <c r="AC58" s="86"/>
      <c r="AD58" s="86">
        <v>0</v>
      </c>
      <c r="AE58" s="77"/>
      <c r="AF58" s="86">
        <v>931.06</v>
      </c>
      <c r="AG58" s="77"/>
      <c r="AH58" s="86">
        <v>5029.2199999999993</v>
      </c>
      <c r="AI58" s="77"/>
      <c r="AJ58" s="86">
        <v>2091803.2500000002</v>
      </c>
    </row>
    <row r="59" spans="1:36" x14ac:dyDescent="0.25">
      <c r="A59" s="31" t="s">
        <v>67</v>
      </c>
      <c r="B59" s="86">
        <v>0</v>
      </c>
      <c r="C59" s="86"/>
      <c r="D59" s="86">
        <v>33.200000000000003</v>
      </c>
      <c r="E59" s="86"/>
      <c r="F59" s="86">
        <v>0</v>
      </c>
      <c r="G59" s="86"/>
      <c r="H59" s="86">
        <v>0</v>
      </c>
      <c r="I59" s="86"/>
      <c r="J59" s="86">
        <v>0</v>
      </c>
      <c r="K59" s="86"/>
      <c r="L59" s="86">
        <v>0</v>
      </c>
      <c r="M59" s="86"/>
      <c r="N59" s="86">
        <v>0</v>
      </c>
      <c r="O59" s="86"/>
      <c r="P59" s="86">
        <v>0</v>
      </c>
      <c r="Q59" s="86"/>
      <c r="R59" s="86">
        <v>0</v>
      </c>
      <c r="S59" s="86"/>
      <c r="T59" s="86">
        <v>0</v>
      </c>
      <c r="U59" s="86"/>
      <c r="V59" s="86">
        <v>0</v>
      </c>
      <c r="W59" s="86"/>
      <c r="X59" s="86">
        <v>0</v>
      </c>
      <c r="Y59" s="86"/>
      <c r="Z59" s="86">
        <v>0</v>
      </c>
      <c r="AA59" s="86"/>
      <c r="AB59" s="86">
        <v>0</v>
      </c>
      <c r="AC59" s="86"/>
      <c r="AD59" s="86">
        <v>0</v>
      </c>
      <c r="AE59" s="77"/>
      <c r="AF59" s="86">
        <v>0</v>
      </c>
      <c r="AG59" s="77"/>
      <c r="AH59" s="86">
        <v>0</v>
      </c>
      <c r="AI59" s="77"/>
      <c r="AJ59" s="86">
        <v>33.200000000000003</v>
      </c>
    </row>
    <row r="60" spans="1:36" x14ac:dyDescent="0.25">
      <c r="A60" s="31" t="s">
        <v>68</v>
      </c>
      <c r="B60" s="86">
        <v>0</v>
      </c>
      <c r="C60" s="86"/>
      <c r="D60" s="86">
        <v>542343.27</v>
      </c>
      <c r="E60" s="86"/>
      <c r="F60" s="86">
        <v>0</v>
      </c>
      <c r="G60" s="86"/>
      <c r="H60" s="86">
        <v>0</v>
      </c>
      <c r="I60" s="86"/>
      <c r="J60" s="86">
        <v>0</v>
      </c>
      <c r="K60" s="86"/>
      <c r="L60" s="86">
        <v>6845.22</v>
      </c>
      <c r="M60" s="86"/>
      <c r="N60" s="86">
        <v>327536.86</v>
      </c>
      <c r="O60" s="86"/>
      <c r="P60" s="86">
        <v>0</v>
      </c>
      <c r="Q60" s="86"/>
      <c r="R60" s="86">
        <v>13510.55</v>
      </c>
      <c r="S60" s="86"/>
      <c r="T60" s="86">
        <v>990319.97</v>
      </c>
      <c r="U60" s="86"/>
      <c r="V60" s="86">
        <v>220605.11</v>
      </c>
      <c r="W60" s="86"/>
      <c r="X60" s="86">
        <v>0</v>
      </c>
      <c r="Y60" s="86"/>
      <c r="Z60" s="86">
        <v>1139294.08</v>
      </c>
      <c r="AA60" s="86"/>
      <c r="AB60" s="86">
        <v>-70066.259999999995</v>
      </c>
      <c r="AC60" s="86"/>
      <c r="AD60" s="86">
        <v>0</v>
      </c>
      <c r="AE60" s="77"/>
      <c r="AF60" s="86">
        <v>415513.39999999997</v>
      </c>
      <c r="AG60" s="77"/>
      <c r="AH60" s="86">
        <v>133724.41</v>
      </c>
      <c r="AI60" s="77"/>
      <c r="AJ60" s="86">
        <v>3719626.6100000003</v>
      </c>
    </row>
    <row r="61" spans="1:36" x14ac:dyDescent="0.25">
      <c r="A61" s="31" t="s">
        <v>69</v>
      </c>
      <c r="B61" s="86">
        <v>0</v>
      </c>
      <c r="C61" s="86"/>
      <c r="D61" s="86">
        <v>22077.5</v>
      </c>
      <c r="E61" s="86"/>
      <c r="F61" s="86">
        <v>0</v>
      </c>
      <c r="G61" s="86"/>
      <c r="H61" s="86">
        <v>0</v>
      </c>
      <c r="I61" s="86"/>
      <c r="J61" s="86">
        <v>0</v>
      </c>
      <c r="K61" s="86"/>
      <c r="L61" s="86">
        <v>600279.00999999989</v>
      </c>
      <c r="M61" s="86"/>
      <c r="N61" s="86">
        <v>33931.150000000009</v>
      </c>
      <c r="O61" s="86"/>
      <c r="P61" s="86">
        <v>0</v>
      </c>
      <c r="Q61" s="86"/>
      <c r="R61" s="86">
        <v>2385.84</v>
      </c>
      <c r="S61" s="86"/>
      <c r="T61" s="86">
        <v>126867.04</v>
      </c>
      <c r="U61" s="86"/>
      <c r="V61" s="86">
        <v>-48791.079999999987</v>
      </c>
      <c r="W61" s="86"/>
      <c r="X61" s="86">
        <v>0</v>
      </c>
      <c r="Y61" s="86"/>
      <c r="Z61" s="86">
        <v>204815.83999999997</v>
      </c>
      <c r="AA61" s="86"/>
      <c r="AB61" s="86">
        <v>-6289.260000000002</v>
      </c>
      <c r="AC61" s="86"/>
      <c r="AD61" s="86">
        <v>0</v>
      </c>
      <c r="AE61" s="77"/>
      <c r="AF61" s="86">
        <v>115290.68</v>
      </c>
      <c r="AG61" s="77"/>
      <c r="AH61" s="86">
        <v>20686.3</v>
      </c>
      <c r="AI61" s="77"/>
      <c r="AJ61" s="86">
        <v>1071253.02</v>
      </c>
    </row>
    <row r="62" spans="1:36" x14ac:dyDescent="0.25">
      <c r="A62" s="31" t="s">
        <v>70</v>
      </c>
      <c r="B62" s="86">
        <v>0</v>
      </c>
      <c r="C62" s="86"/>
      <c r="D62" s="86">
        <v>1197.98</v>
      </c>
      <c r="E62" s="86"/>
      <c r="F62" s="86">
        <v>0</v>
      </c>
      <c r="G62" s="86"/>
      <c r="H62" s="86">
        <v>0</v>
      </c>
      <c r="I62" s="86"/>
      <c r="J62" s="86">
        <v>0</v>
      </c>
      <c r="K62" s="86"/>
      <c r="L62" s="86">
        <v>0</v>
      </c>
      <c r="M62" s="86"/>
      <c r="N62" s="86">
        <v>4079.8499999999985</v>
      </c>
      <c r="O62" s="86"/>
      <c r="P62" s="86">
        <v>0</v>
      </c>
      <c r="Q62" s="86"/>
      <c r="R62" s="86">
        <v>0</v>
      </c>
      <c r="S62" s="86"/>
      <c r="T62" s="86">
        <v>14635.15</v>
      </c>
      <c r="U62" s="86"/>
      <c r="V62" s="86">
        <v>12605.93</v>
      </c>
      <c r="W62" s="86"/>
      <c r="X62" s="86">
        <v>0</v>
      </c>
      <c r="Y62" s="86"/>
      <c r="Z62" s="86">
        <v>16445.809999999998</v>
      </c>
      <c r="AA62" s="86"/>
      <c r="AB62" s="86">
        <v>-6731.0800000000017</v>
      </c>
      <c r="AC62" s="86"/>
      <c r="AD62" s="86">
        <v>0</v>
      </c>
      <c r="AE62" s="77"/>
      <c r="AF62" s="86">
        <v>0</v>
      </c>
      <c r="AG62" s="77"/>
      <c r="AH62" s="86">
        <v>3805.2799999999997</v>
      </c>
      <c r="AI62" s="77"/>
      <c r="AJ62" s="86">
        <v>46038.919999999991</v>
      </c>
    </row>
    <row r="63" spans="1:36" x14ac:dyDescent="0.25">
      <c r="A63" s="31" t="s">
        <v>165</v>
      </c>
      <c r="B63" s="86">
        <v>44524.3</v>
      </c>
      <c r="C63" s="86"/>
      <c r="D63" s="86">
        <v>2232.96</v>
      </c>
      <c r="E63" s="86"/>
      <c r="F63" s="86">
        <v>0</v>
      </c>
      <c r="G63" s="86"/>
      <c r="H63" s="86">
        <v>0</v>
      </c>
      <c r="I63" s="86"/>
      <c r="J63" s="86">
        <v>0</v>
      </c>
      <c r="K63" s="86"/>
      <c r="L63" s="86">
        <v>83510.66</v>
      </c>
      <c r="M63" s="86"/>
      <c r="N63" s="86">
        <v>15674.190000000002</v>
      </c>
      <c r="O63" s="86"/>
      <c r="P63" s="86">
        <v>0</v>
      </c>
      <c r="Q63" s="86"/>
      <c r="R63" s="86">
        <v>109.27999999999999</v>
      </c>
      <c r="S63" s="86"/>
      <c r="T63" s="86">
        <v>39054.229999999996</v>
      </c>
      <c r="U63" s="86"/>
      <c r="V63" s="86">
        <v>259258.06</v>
      </c>
      <c r="W63" s="86"/>
      <c r="X63" s="86">
        <v>0</v>
      </c>
      <c r="Y63" s="86"/>
      <c r="Z63" s="86">
        <v>5989.7900000000009</v>
      </c>
      <c r="AA63" s="86"/>
      <c r="AB63" s="86">
        <v>-24099.790000000008</v>
      </c>
      <c r="AC63" s="86"/>
      <c r="AD63" s="86">
        <v>34484.46</v>
      </c>
      <c r="AE63" s="77"/>
      <c r="AF63" s="86">
        <v>46732.08</v>
      </c>
      <c r="AG63" s="77"/>
      <c r="AH63" s="86">
        <v>17342.53</v>
      </c>
      <c r="AI63" s="77"/>
      <c r="AJ63" s="86">
        <v>524812.75</v>
      </c>
    </row>
    <row r="64" spans="1:36" x14ac:dyDescent="0.25">
      <c r="A64" s="31" t="s">
        <v>71</v>
      </c>
      <c r="B64" s="86">
        <v>0</v>
      </c>
      <c r="C64" s="86"/>
      <c r="D64" s="86">
        <v>22026.370000000003</v>
      </c>
      <c r="E64" s="86"/>
      <c r="F64" s="86">
        <v>0</v>
      </c>
      <c r="G64" s="86"/>
      <c r="H64" s="86">
        <v>0</v>
      </c>
      <c r="I64" s="86"/>
      <c r="J64" s="86">
        <v>0</v>
      </c>
      <c r="K64" s="86"/>
      <c r="L64" s="86">
        <v>25408.089999999997</v>
      </c>
      <c r="M64" s="86"/>
      <c r="N64" s="86">
        <v>89253.93</v>
      </c>
      <c r="O64" s="86"/>
      <c r="P64" s="86">
        <v>0</v>
      </c>
      <c r="Q64" s="86"/>
      <c r="R64" s="86">
        <v>638.8900000000001</v>
      </c>
      <c r="S64" s="86"/>
      <c r="T64" s="86">
        <v>271199.19999999995</v>
      </c>
      <c r="U64" s="86"/>
      <c r="V64" s="86">
        <v>24394.68</v>
      </c>
      <c r="W64" s="86"/>
      <c r="X64" s="86">
        <v>0</v>
      </c>
      <c r="Y64" s="86"/>
      <c r="Z64" s="86">
        <v>76591.37</v>
      </c>
      <c r="AA64" s="86"/>
      <c r="AB64" s="86">
        <v>-133170.29999999999</v>
      </c>
      <c r="AC64" s="86"/>
      <c r="AD64" s="86">
        <v>0</v>
      </c>
      <c r="AE64" s="77"/>
      <c r="AF64" s="86">
        <v>549359.55000000005</v>
      </c>
      <c r="AG64" s="77"/>
      <c r="AH64" s="86">
        <v>22018.860000000004</v>
      </c>
      <c r="AI64" s="77"/>
      <c r="AJ64" s="86">
        <v>947720.64</v>
      </c>
    </row>
    <row r="65" spans="1:36" x14ac:dyDescent="0.25">
      <c r="A65" s="31" t="s">
        <v>72</v>
      </c>
      <c r="B65" s="86">
        <v>39247.07</v>
      </c>
      <c r="C65" s="86"/>
      <c r="D65" s="86">
        <v>2529.58</v>
      </c>
      <c r="E65" s="86"/>
      <c r="F65" s="86">
        <v>0</v>
      </c>
      <c r="G65" s="86"/>
      <c r="H65" s="86">
        <v>0</v>
      </c>
      <c r="I65" s="86"/>
      <c r="J65" s="86">
        <v>0</v>
      </c>
      <c r="K65" s="86"/>
      <c r="L65" s="86">
        <v>18796.61</v>
      </c>
      <c r="M65" s="86"/>
      <c r="N65" s="86">
        <v>7531.74</v>
      </c>
      <c r="O65" s="86"/>
      <c r="P65" s="86">
        <v>0</v>
      </c>
      <c r="Q65" s="86"/>
      <c r="R65" s="86">
        <v>20.459999999999997</v>
      </c>
      <c r="S65" s="86"/>
      <c r="T65" s="86">
        <v>16148.59</v>
      </c>
      <c r="U65" s="86"/>
      <c r="V65" s="86">
        <v>292395.95</v>
      </c>
      <c r="W65" s="86"/>
      <c r="X65" s="86">
        <v>0</v>
      </c>
      <c r="Y65" s="86"/>
      <c r="Z65" s="86">
        <v>14037.59</v>
      </c>
      <c r="AA65" s="86"/>
      <c r="AB65" s="86">
        <v>-10620.36</v>
      </c>
      <c r="AC65" s="86"/>
      <c r="AD65" s="86">
        <v>29461.45</v>
      </c>
      <c r="AE65" s="77"/>
      <c r="AF65" s="86">
        <v>5656.77</v>
      </c>
      <c r="AG65" s="77"/>
      <c r="AH65" s="86">
        <v>72414.91</v>
      </c>
      <c r="AI65" s="77"/>
      <c r="AJ65" s="86">
        <v>487620.3600000001</v>
      </c>
    </row>
    <row r="66" spans="1:36" x14ac:dyDescent="0.25">
      <c r="A66" s="31" t="s">
        <v>73</v>
      </c>
      <c r="B66" s="86">
        <v>724913.06</v>
      </c>
      <c r="C66" s="86"/>
      <c r="D66" s="86">
        <v>1025085.69</v>
      </c>
      <c r="E66" s="86"/>
      <c r="F66" s="86">
        <v>0</v>
      </c>
      <c r="G66" s="86"/>
      <c r="H66" s="86">
        <v>0</v>
      </c>
      <c r="I66" s="86"/>
      <c r="J66" s="86">
        <v>0</v>
      </c>
      <c r="K66" s="86"/>
      <c r="L66" s="86">
        <v>390350.24</v>
      </c>
      <c r="M66" s="86"/>
      <c r="N66" s="86">
        <v>334201.78999999992</v>
      </c>
      <c r="O66" s="86"/>
      <c r="P66" s="86">
        <v>0</v>
      </c>
      <c r="Q66" s="86"/>
      <c r="R66" s="86">
        <v>4323.6499999999996</v>
      </c>
      <c r="S66" s="86"/>
      <c r="T66" s="86">
        <v>853150.20000000007</v>
      </c>
      <c r="U66" s="86"/>
      <c r="V66" s="86">
        <v>4431773.68</v>
      </c>
      <c r="W66" s="86"/>
      <c r="X66" s="86">
        <v>0</v>
      </c>
      <c r="Y66" s="86"/>
      <c r="Z66" s="86">
        <v>483920.76999999996</v>
      </c>
      <c r="AA66" s="86"/>
      <c r="AB66" s="86">
        <v>-109670.43</v>
      </c>
      <c r="AC66" s="86"/>
      <c r="AD66" s="86">
        <v>559076.89</v>
      </c>
      <c r="AE66" s="77"/>
      <c r="AF66" s="86">
        <v>349580.58</v>
      </c>
      <c r="AG66" s="77"/>
      <c r="AH66" s="86">
        <v>445638.81000000006</v>
      </c>
      <c r="AI66" s="77"/>
      <c r="AJ66" s="86">
        <v>9492344.9300000016</v>
      </c>
    </row>
    <row r="67" spans="1:36" x14ac:dyDescent="0.25">
      <c r="A67" s="31" t="s">
        <v>74</v>
      </c>
      <c r="B67" s="86">
        <v>-73822.679999999993</v>
      </c>
      <c r="C67" s="86"/>
      <c r="D67" s="86">
        <v>15834.810000000001</v>
      </c>
      <c r="E67" s="86"/>
      <c r="F67" s="86">
        <v>0</v>
      </c>
      <c r="G67" s="86"/>
      <c r="H67" s="86">
        <v>0</v>
      </c>
      <c r="I67" s="86"/>
      <c r="J67" s="86">
        <v>0</v>
      </c>
      <c r="K67" s="86"/>
      <c r="L67" s="86">
        <v>6845.22</v>
      </c>
      <c r="M67" s="86"/>
      <c r="N67" s="86">
        <v>202800.46999999997</v>
      </c>
      <c r="O67" s="86"/>
      <c r="P67" s="86">
        <v>0</v>
      </c>
      <c r="Q67" s="86"/>
      <c r="R67" s="86">
        <v>103.01000000000002</v>
      </c>
      <c r="S67" s="86"/>
      <c r="T67" s="86">
        <v>514010.35000000003</v>
      </c>
      <c r="U67" s="86"/>
      <c r="V67" s="86">
        <v>-275930.55</v>
      </c>
      <c r="W67" s="86"/>
      <c r="X67" s="86">
        <v>0</v>
      </c>
      <c r="Y67" s="86"/>
      <c r="Z67" s="86">
        <v>14810.120000000003</v>
      </c>
      <c r="AA67" s="86"/>
      <c r="AB67" s="86">
        <v>-105679.21</v>
      </c>
      <c r="AC67" s="86"/>
      <c r="AD67" s="86">
        <v>-59488.83</v>
      </c>
      <c r="AE67" s="77"/>
      <c r="AF67" s="86">
        <v>610419.31999999995</v>
      </c>
      <c r="AG67" s="77"/>
      <c r="AH67" s="86">
        <v>26992.53</v>
      </c>
      <c r="AI67" s="77"/>
      <c r="AJ67" s="86">
        <v>876894.56</v>
      </c>
    </row>
    <row r="68" spans="1:36" x14ac:dyDescent="0.25">
      <c r="A68" s="31" t="s">
        <v>228</v>
      </c>
      <c r="B68" s="86">
        <v>0</v>
      </c>
      <c r="C68" s="86"/>
      <c r="D68" s="86">
        <v>0</v>
      </c>
      <c r="E68" s="86"/>
      <c r="F68" s="86">
        <v>0</v>
      </c>
      <c r="G68" s="86"/>
      <c r="H68" s="86">
        <v>0</v>
      </c>
      <c r="I68" s="86"/>
      <c r="J68" s="86">
        <v>0</v>
      </c>
      <c r="K68" s="86"/>
      <c r="L68" s="86">
        <v>4576.0600000000013</v>
      </c>
      <c r="M68" s="86"/>
      <c r="N68" s="86">
        <v>0</v>
      </c>
      <c r="O68" s="86"/>
      <c r="P68" s="86">
        <v>0</v>
      </c>
      <c r="Q68" s="86"/>
      <c r="R68" s="86">
        <v>0</v>
      </c>
      <c r="S68" s="86"/>
      <c r="T68" s="86">
        <v>0</v>
      </c>
      <c r="U68" s="86"/>
      <c r="V68" s="86">
        <v>98631.51999999999</v>
      </c>
      <c r="W68" s="86"/>
      <c r="X68" s="86">
        <v>0</v>
      </c>
      <c r="Y68" s="86"/>
      <c r="Z68" s="86">
        <v>0</v>
      </c>
      <c r="AA68" s="86"/>
      <c r="AB68" s="86">
        <v>0</v>
      </c>
      <c r="AC68" s="86"/>
      <c r="AD68" s="86">
        <v>0</v>
      </c>
      <c r="AE68" s="77"/>
      <c r="AF68" s="86">
        <v>0</v>
      </c>
      <c r="AG68" s="77"/>
      <c r="AH68" s="86">
        <v>0</v>
      </c>
      <c r="AI68" s="77"/>
      <c r="AJ68" s="86">
        <v>103207.57999999999</v>
      </c>
    </row>
    <row r="69" spans="1:36" x14ac:dyDescent="0.25">
      <c r="A69" s="31" t="s">
        <v>76</v>
      </c>
      <c r="B69" s="86">
        <v>0</v>
      </c>
      <c r="C69" s="86"/>
      <c r="D69" s="86">
        <v>1403.56</v>
      </c>
      <c r="E69" s="86"/>
      <c r="F69" s="86">
        <v>0</v>
      </c>
      <c r="G69" s="86"/>
      <c r="H69" s="86">
        <v>0</v>
      </c>
      <c r="I69" s="86"/>
      <c r="J69" s="86">
        <v>0</v>
      </c>
      <c r="K69" s="86"/>
      <c r="L69" s="86">
        <v>142.65000000000146</v>
      </c>
      <c r="M69" s="86"/>
      <c r="N69" s="86">
        <v>1410.3500000000004</v>
      </c>
      <c r="O69" s="86"/>
      <c r="P69" s="86">
        <v>0</v>
      </c>
      <c r="Q69" s="86"/>
      <c r="R69" s="86">
        <v>52.82</v>
      </c>
      <c r="S69" s="86"/>
      <c r="T69" s="86">
        <v>7007.3099999999995</v>
      </c>
      <c r="U69" s="86"/>
      <c r="V69" s="86">
        <v>0</v>
      </c>
      <c r="W69" s="86"/>
      <c r="X69" s="86">
        <v>0</v>
      </c>
      <c r="Y69" s="86"/>
      <c r="Z69" s="86">
        <v>14216.680000000002</v>
      </c>
      <c r="AA69" s="86"/>
      <c r="AB69" s="86">
        <v>-5637.11</v>
      </c>
      <c r="AC69" s="86"/>
      <c r="AD69" s="86">
        <v>0</v>
      </c>
      <c r="AE69" s="77"/>
      <c r="AF69" s="86">
        <v>3653.12</v>
      </c>
      <c r="AG69" s="77"/>
      <c r="AH69" s="86">
        <v>1484.79</v>
      </c>
      <c r="AI69" s="77"/>
      <c r="AJ69" s="86">
        <v>23734.170000000002</v>
      </c>
    </row>
    <row r="70" spans="1:36" x14ac:dyDescent="0.25">
      <c r="A70" s="31" t="s">
        <v>77</v>
      </c>
      <c r="B70" s="86">
        <v>0</v>
      </c>
      <c r="C70" s="86"/>
      <c r="D70" s="86">
        <v>29234.370000000003</v>
      </c>
      <c r="E70" s="86"/>
      <c r="F70" s="86">
        <v>0</v>
      </c>
      <c r="G70" s="86"/>
      <c r="H70" s="86">
        <v>0</v>
      </c>
      <c r="I70" s="86"/>
      <c r="J70" s="86">
        <v>0</v>
      </c>
      <c r="K70" s="86"/>
      <c r="L70" s="86">
        <v>152227.68</v>
      </c>
      <c r="M70" s="86"/>
      <c r="N70" s="86">
        <v>18920.68</v>
      </c>
      <c r="O70" s="86"/>
      <c r="P70" s="86">
        <v>0</v>
      </c>
      <c r="Q70" s="86"/>
      <c r="R70" s="86">
        <v>700.8</v>
      </c>
      <c r="S70" s="86"/>
      <c r="T70" s="86">
        <v>59897.999999999993</v>
      </c>
      <c r="U70" s="86"/>
      <c r="V70" s="86">
        <v>-9931.8800000000047</v>
      </c>
      <c r="W70" s="86"/>
      <c r="X70" s="86">
        <v>0</v>
      </c>
      <c r="Y70" s="86"/>
      <c r="Z70" s="86">
        <v>88805.540000000008</v>
      </c>
      <c r="AA70" s="86"/>
      <c r="AB70" s="86">
        <v>-48653.739999999991</v>
      </c>
      <c r="AC70" s="86"/>
      <c r="AD70" s="86">
        <v>0</v>
      </c>
      <c r="AE70" s="77"/>
      <c r="AF70" s="86">
        <v>28592.05</v>
      </c>
      <c r="AG70" s="77"/>
      <c r="AH70" s="86">
        <v>21830.33</v>
      </c>
      <c r="AI70" s="77"/>
      <c r="AJ70" s="86">
        <v>341623.82999999996</v>
      </c>
    </row>
    <row r="71" spans="1:36" x14ac:dyDescent="0.25">
      <c r="A71" s="31" t="s">
        <v>78</v>
      </c>
      <c r="B71" s="86">
        <v>-66194.52</v>
      </c>
      <c r="C71" s="86"/>
      <c r="D71" s="86">
        <v>-50211.380000000005</v>
      </c>
      <c r="E71" s="86"/>
      <c r="F71" s="86">
        <v>0</v>
      </c>
      <c r="G71" s="86"/>
      <c r="H71" s="86">
        <v>0</v>
      </c>
      <c r="I71" s="86"/>
      <c r="J71" s="86">
        <v>0</v>
      </c>
      <c r="K71" s="86"/>
      <c r="L71" s="86">
        <v>65321.67</v>
      </c>
      <c r="M71" s="86"/>
      <c r="N71" s="86">
        <v>32453.900000000023</v>
      </c>
      <c r="O71" s="86"/>
      <c r="P71" s="86">
        <v>0</v>
      </c>
      <c r="Q71" s="86"/>
      <c r="R71" s="86">
        <v>3309.91</v>
      </c>
      <c r="S71" s="86"/>
      <c r="T71" s="86">
        <v>184151.84000000003</v>
      </c>
      <c r="U71" s="86"/>
      <c r="V71" s="86">
        <v>-433219.18999999994</v>
      </c>
      <c r="W71" s="86"/>
      <c r="X71" s="86">
        <v>0</v>
      </c>
      <c r="Y71" s="86"/>
      <c r="Z71" s="86">
        <v>381217.4</v>
      </c>
      <c r="AA71" s="86"/>
      <c r="AB71" s="86">
        <v>-53899.810000000012</v>
      </c>
      <c r="AC71" s="86"/>
      <c r="AD71" s="86">
        <v>-580097.83999999985</v>
      </c>
      <c r="AE71" s="77"/>
      <c r="AF71" s="86">
        <v>220932.56</v>
      </c>
      <c r="AG71" s="77"/>
      <c r="AH71" s="86">
        <v>-174.04999999998836</v>
      </c>
      <c r="AI71" s="77"/>
      <c r="AJ71" s="86">
        <v>-296409.50999999972</v>
      </c>
    </row>
    <row r="72" spans="1:36" x14ac:dyDescent="0.25">
      <c r="A72" s="31" t="s">
        <v>79</v>
      </c>
      <c r="B72" s="86">
        <v>0</v>
      </c>
      <c r="C72" s="86"/>
      <c r="D72" s="86">
        <v>12758.580000000002</v>
      </c>
      <c r="E72" s="86"/>
      <c r="F72" s="86">
        <v>0</v>
      </c>
      <c r="G72" s="86"/>
      <c r="H72" s="86">
        <v>0</v>
      </c>
      <c r="I72" s="86"/>
      <c r="J72" s="86">
        <v>0</v>
      </c>
      <c r="K72" s="86"/>
      <c r="L72" s="86">
        <v>347307.94999999995</v>
      </c>
      <c r="M72" s="86"/>
      <c r="N72" s="86">
        <v>20941.089999999997</v>
      </c>
      <c r="O72" s="86"/>
      <c r="P72" s="86">
        <v>0</v>
      </c>
      <c r="Q72" s="86"/>
      <c r="R72" s="86">
        <v>424.32000000000005</v>
      </c>
      <c r="S72" s="86"/>
      <c r="T72" s="86">
        <v>57173.500000000007</v>
      </c>
      <c r="U72" s="86"/>
      <c r="V72" s="86">
        <v>33041.919999999998</v>
      </c>
      <c r="W72" s="86"/>
      <c r="X72" s="86">
        <v>0</v>
      </c>
      <c r="Y72" s="86"/>
      <c r="Z72" s="86">
        <v>60679.329999999994</v>
      </c>
      <c r="AA72" s="86"/>
      <c r="AB72" s="86">
        <v>-39637.899999999994</v>
      </c>
      <c r="AC72" s="86"/>
      <c r="AD72" s="86">
        <v>0</v>
      </c>
      <c r="AE72" s="77"/>
      <c r="AF72" s="86">
        <v>62506.17</v>
      </c>
      <c r="AG72" s="77"/>
      <c r="AH72" s="86">
        <v>18910.52</v>
      </c>
      <c r="AI72" s="77"/>
      <c r="AJ72" s="86">
        <v>574105.48</v>
      </c>
    </row>
    <row r="73" spans="1:36" x14ac:dyDescent="0.25">
      <c r="A73" s="31" t="s">
        <v>80</v>
      </c>
      <c r="B73" s="86">
        <v>0</v>
      </c>
      <c r="C73" s="86"/>
      <c r="D73" s="86">
        <v>38469.880000000005</v>
      </c>
      <c r="E73" s="86"/>
      <c r="F73" s="86">
        <v>0</v>
      </c>
      <c r="G73" s="86"/>
      <c r="H73" s="86">
        <v>0</v>
      </c>
      <c r="I73" s="86"/>
      <c r="J73" s="86">
        <v>0</v>
      </c>
      <c r="K73" s="86"/>
      <c r="L73" s="86">
        <v>2614141.41</v>
      </c>
      <c r="M73" s="86"/>
      <c r="N73" s="86">
        <v>34089.19</v>
      </c>
      <c r="O73" s="86"/>
      <c r="P73" s="86">
        <v>0</v>
      </c>
      <c r="Q73" s="86"/>
      <c r="R73" s="86">
        <v>2221.83</v>
      </c>
      <c r="S73" s="86"/>
      <c r="T73" s="86">
        <v>107565.86</v>
      </c>
      <c r="U73" s="86"/>
      <c r="V73" s="86">
        <v>31593.96</v>
      </c>
      <c r="W73" s="86"/>
      <c r="X73" s="86">
        <v>0</v>
      </c>
      <c r="Y73" s="86"/>
      <c r="Z73" s="86">
        <v>203989.16000000003</v>
      </c>
      <c r="AA73" s="86"/>
      <c r="AB73" s="86">
        <v>-27496.04</v>
      </c>
      <c r="AC73" s="86"/>
      <c r="AD73" s="86">
        <v>0</v>
      </c>
      <c r="AE73" s="77"/>
      <c r="AF73" s="86">
        <v>12461.09</v>
      </c>
      <c r="AG73" s="77"/>
      <c r="AH73" s="86">
        <v>26916.21</v>
      </c>
      <c r="AI73" s="77"/>
      <c r="AJ73" s="86">
        <v>3043952.55</v>
      </c>
    </row>
    <row r="74" spans="1:36" x14ac:dyDescent="0.25">
      <c r="A74" s="31" t="s">
        <v>81</v>
      </c>
      <c r="B74" s="86">
        <v>28038.630000000005</v>
      </c>
      <c r="C74" s="86"/>
      <c r="D74" s="86">
        <v>300.34999999999997</v>
      </c>
      <c r="E74" s="86"/>
      <c r="F74" s="86">
        <v>0</v>
      </c>
      <c r="G74" s="86"/>
      <c r="H74" s="86">
        <v>0</v>
      </c>
      <c r="I74" s="86"/>
      <c r="J74" s="86">
        <v>0</v>
      </c>
      <c r="K74" s="86"/>
      <c r="L74" s="86">
        <v>9490</v>
      </c>
      <c r="M74" s="86"/>
      <c r="N74" s="86">
        <v>1075.7800000000002</v>
      </c>
      <c r="O74" s="86"/>
      <c r="P74" s="86">
        <v>0</v>
      </c>
      <c r="Q74" s="86"/>
      <c r="R74" s="86">
        <v>0</v>
      </c>
      <c r="S74" s="86"/>
      <c r="T74" s="86">
        <v>3286.75</v>
      </c>
      <c r="U74" s="86"/>
      <c r="V74" s="86">
        <v>207777.83000000002</v>
      </c>
      <c r="W74" s="86"/>
      <c r="X74" s="86">
        <v>0</v>
      </c>
      <c r="Y74" s="86"/>
      <c r="Z74" s="86">
        <v>3253.0299999999997</v>
      </c>
      <c r="AA74" s="86"/>
      <c r="AB74" s="86">
        <v>-1811.619999999999</v>
      </c>
      <c r="AC74" s="86"/>
      <c r="AD74" s="86">
        <v>21047.579999999998</v>
      </c>
      <c r="AE74" s="77"/>
      <c r="AF74" s="86">
        <v>0</v>
      </c>
      <c r="AG74" s="77"/>
      <c r="AH74" s="86">
        <v>789.52</v>
      </c>
      <c r="AI74" s="77"/>
      <c r="AJ74" s="86">
        <v>273247.85000000003</v>
      </c>
    </row>
    <row r="75" spans="1:36" x14ac:dyDescent="0.25">
      <c r="A75" s="31" t="s">
        <v>82</v>
      </c>
      <c r="B75" s="86">
        <v>0</v>
      </c>
      <c r="C75" s="86"/>
      <c r="D75" s="86">
        <v>4844.45</v>
      </c>
      <c r="E75" s="86"/>
      <c r="F75" s="86">
        <v>0</v>
      </c>
      <c r="G75" s="86"/>
      <c r="H75" s="86">
        <v>0</v>
      </c>
      <c r="I75" s="86"/>
      <c r="J75" s="86">
        <v>0</v>
      </c>
      <c r="K75" s="86"/>
      <c r="L75" s="86">
        <v>-4433.47</v>
      </c>
      <c r="M75" s="86"/>
      <c r="N75" s="86">
        <v>31197.62</v>
      </c>
      <c r="O75" s="86"/>
      <c r="P75" s="86">
        <v>0</v>
      </c>
      <c r="Q75" s="86"/>
      <c r="R75" s="86">
        <v>0</v>
      </c>
      <c r="S75" s="86"/>
      <c r="T75" s="86">
        <v>94306.94</v>
      </c>
      <c r="U75" s="86"/>
      <c r="V75" s="86">
        <v>-43365.580000000016</v>
      </c>
      <c r="W75" s="86"/>
      <c r="X75" s="86">
        <v>0</v>
      </c>
      <c r="Y75" s="86"/>
      <c r="Z75" s="86">
        <v>219395.37</v>
      </c>
      <c r="AA75" s="86"/>
      <c r="AB75" s="86">
        <v>8831.4699999999993</v>
      </c>
      <c r="AC75" s="86"/>
      <c r="AD75" s="86">
        <v>0</v>
      </c>
      <c r="AE75" s="77"/>
      <c r="AF75" s="86">
        <v>0</v>
      </c>
      <c r="AG75" s="77"/>
      <c r="AH75" s="86">
        <v>46618.67</v>
      </c>
      <c r="AI75" s="77"/>
      <c r="AJ75" s="86">
        <v>357395.46999999991</v>
      </c>
    </row>
    <row r="76" spans="1:36" x14ac:dyDescent="0.25">
      <c r="A76" s="31" t="s">
        <v>83</v>
      </c>
      <c r="B76" s="86">
        <v>0</v>
      </c>
      <c r="C76" s="86"/>
      <c r="D76" s="86">
        <v>2848.8499999999995</v>
      </c>
      <c r="E76" s="86"/>
      <c r="F76" s="86">
        <v>0</v>
      </c>
      <c r="G76" s="86"/>
      <c r="H76" s="86">
        <v>0</v>
      </c>
      <c r="I76" s="86"/>
      <c r="J76" s="86">
        <v>0</v>
      </c>
      <c r="K76" s="86"/>
      <c r="L76" s="86">
        <v>0</v>
      </c>
      <c r="M76" s="86"/>
      <c r="N76" s="86">
        <v>26505.34</v>
      </c>
      <c r="O76" s="86"/>
      <c r="P76" s="86">
        <v>0</v>
      </c>
      <c r="Q76" s="86"/>
      <c r="R76" s="86">
        <v>0</v>
      </c>
      <c r="S76" s="86"/>
      <c r="T76" s="86">
        <v>84180.94</v>
      </c>
      <c r="U76" s="86"/>
      <c r="V76" s="86">
        <v>56920.56</v>
      </c>
      <c r="W76" s="86"/>
      <c r="X76" s="86">
        <v>0</v>
      </c>
      <c r="Y76" s="86"/>
      <c r="Z76" s="86">
        <v>184855.06</v>
      </c>
      <c r="AA76" s="86"/>
      <c r="AB76" s="86">
        <v>6793.3</v>
      </c>
      <c r="AC76" s="86"/>
      <c r="AD76" s="86">
        <v>0</v>
      </c>
      <c r="AE76" s="77"/>
      <c r="AF76" s="86">
        <v>0</v>
      </c>
      <c r="AG76" s="77"/>
      <c r="AH76" s="86">
        <v>41313.280000000006</v>
      </c>
      <c r="AI76" s="77"/>
      <c r="AJ76" s="86">
        <v>403417.33</v>
      </c>
    </row>
    <row r="77" spans="1:36" x14ac:dyDescent="0.25">
      <c r="A77" s="31" t="s">
        <v>84</v>
      </c>
      <c r="B77" s="86">
        <v>0</v>
      </c>
      <c r="C77" s="86"/>
      <c r="D77" s="86">
        <v>8653.48</v>
      </c>
      <c r="E77" s="86"/>
      <c r="F77" s="86">
        <v>0</v>
      </c>
      <c r="G77" s="86"/>
      <c r="H77" s="86">
        <v>0</v>
      </c>
      <c r="I77" s="86"/>
      <c r="J77" s="86">
        <v>0</v>
      </c>
      <c r="K77" s="86"/>
      <c r="L77" s="86">
        <v>65574.559999999998</v>
      </c>
      <c r="M77" s="86"/>
      <c r="N77" s="86">
        <v>9527.0099999999984</v>
      </c>
      <c r="O77" s="86"/>
      <c r="P77" s="86">
        <v>0</v>
      </c>
      <c r="Q77" s="86"/>
      <c r="R77" s="86">
        <v>990.52</v>
      </c>
      <c r="S77" s="86"/>
      <c r="T77" s="86">
        <v>34334.949999999997</v>
      </c>
      <c r="U77" s="86"/>
      <c r="V77" s="86">
        <v>6302.85</v>
      </c>
      <c r="W77" s="86"/>
      <c r="X77" s="86">
        <v>0</v>
      </c>
      <c r="Y77" s="86"/>
      <c r="Z77" s="86">
        <v>88175.51999999999</v>
      </c>
      <c r="AA77" s="86"/>
      <c r="AB77" s="86">
        <v>-13123.970000000001</v>
      </c>
      <c r="AC77" s="86"/>
      <c r="AD77" s="86">
        <v>0</v>
      </c>
      <c r="AE77" s="77"/>
      <c r="AF77" s="86">
        <v>13368.91</v>
      </c>
      <c r="AG77" s="77"/>
      <c r="AH77" s="86">
        <v>15013.439999999999</v>
      </c>
      <c r="AI77" s="77"/>
      <c r="AJ77" s="86">
        <v>228817.27</v>
      </c>
    </row>
    <row r="78" spans="1:36" x14ac:dyDescent="0.25">
      <c r="A78" s="31" t="s">
        <v>85</v>
      </c>
      <c r="B78" s="86">
        <v>0</v>
      </c>
      <c r="C78" s="86"/>
      <c r="D78" s="86">
        <v>495.64</v>
      </c>
      <c r="E78" s="86"/>
      <c r="F78" s="86">
        <v>0</v>
      </c>
      <c r="G78" s="86"/>
      <c r="H78" s="86">
        <v>0</v>
      </c>
      <c r="I78" s="86"/>
      <c r="J78" s="86">
        <v>0</v>
      </c>
      <c r="K78" s="86"/>
      <c r="L78" s="86">
        <v>0</v>
      </c>
      <c r="M78" s="86"/>
      <c r="N78" s="86">
        <v>6837.57</v>
      </c>
      <c r="O78" s="86"/>
      <c r="P78" s="86">
        <v>0</v>
      </c>
      <c r="Q78" s="86"/>
      <c r="R78" s="86">
        <v>0</v>
      </c>
      <c r="S78" s="86"/>
      <c r="T78" s="86">
        <v>20057.949999999997</v>
      </c>
      <c r="U78" s="86"/>
      <c r="V78" s="86">
        <v>-83022.189999999973</v>
      </c>
      <c r="W78" s="86"/>
      <c r="X78" s="86">
        <v>0</v>
      </c>
      <c r="Y78" s="86"/>
      <c r="Z78" s="86">
        <v>27684.89</v>
      </c>
      <c r="AA78" s="86"/>
      <c r="AB78" s="86">
        <v>125.30000000000018</v>
      </c>
      <c r="AC78" s="86"/>
      <c r="AD78" s="86">
        <v>0</v>
      </c>
      <c r="AE78" s="77"/>
      <c r="AF78" s="86">
        <v>0</v>
      </c>
      <c r="AG78" s="77"/>
      <c r="AH78" s="86">
        <v>5810.27</v>
      </c>
      <c r="AI78" s="77"/>
      <c r="AJ78" s="86">
        <v>-22010.569999999978</v>
      </c>
    </row>
    <row r="79" spans="1:36" x14ac:dyDescent="0.25">
      <c r="A79" s="31" t="s">
        <v>86</v>
      </c>
      <c r="B79" s="86">
        <v>0</v>
      </c>
      <c r="C79" s="86"/>
      <c r="D79" s="86">
        <v>14.540000000000003</v>
      </c>
      <c r="E79" s="86"/>
      <c r="F79" s="86">
        <v>0</v>
      </c>
      <c r="G79" s="86"/>
      <c r="H79" s="86">
        <v>0</v>
      </c>
      <c r="I79" s="86"/>
      <c r="J79" s="86">
        <v>0</v>
      </c>
      <c r="K79" s="86"/>
      <c r="L79" s="86">
        <v>0</v>
      </c>
      <c r="M79" s="86"/>
      <c r="N79" s="86">
        <v>67.489999999999981</v>
      </c>
      <c r="O79" s="86"/>
      <c r="P79" s="86">
        <v>0</v>
      </c>
      <c r="Q79" s="86"/>
      <c r="R79" s="86">
        <v>0</v>
      </c>
      <c r="S79" s="86"/>
      <c r="T79" s="86">
        <v>371.11</v>
      </c>
      <c r="U79" s="86"/>
      <c r="V79" s="86">
        <v>0</v>
      </c>
      <c r="W79" s="86"/>
      <c r="X79" s="86">
        <v>0</v>
      </c>
      <c r="Y79" s="86"/>
      <c r="Z79" s="86">
        <v>847.58</v>
      </c>
      <c r="AA79" s="86"/>
      <c r="AB79" s="86">
        <v>35.72</v>
      </c>
      <c r="AC79" s="86"/>
      <c r="AD79" s="86">
        <v>0</v>
      </c>
      <c r="AE79" s="77"/>
      <c r="AF79" s="86">
        <v>0</v>
      </c>
      <c r="AG79" s="77"/>
      <c r="AH79" s="86">
        <v>177.89</v>
      </c>
      <c r="AI79" s="77"/>
      <c r="AJ79" s="86">
        <v>1514.33</v>
      </c>
    </row>
    <row r="80" spans="1:36" x14ac:dyDescent="0.25">
      <c r="A80" s="31" t="s">
        <v>87</v>
      </c>
      <c r="B80" s="86">
        <v>59001.920000000006</v>
      </c>
      <c r="C80" s="86"/>
      <c r="D80" s="86">
        <v>1798.34</v>
      </c>
      <c r="E80" s="86"/>
      <c r="F80" s="86">
        <v>0</v>
      </c>
      <c r="G80" s="86"/>
      <c r="H80" s="86">
        <v>0</v>
      </c>
      <c r="I80" s="86"/>
      <c r="J80" s="86">
        <v>0</v>
      </c>
      <c r="K80" s="86"/>
      <c r="L80" s="86">
        <v>0</v>
      </c>
      <c r="M80" s="86"/>
      <c r="N80" s="86">
        <v>9297.82</v>
      </c>
      <c r="O80" s="86"/>
      <c r="P80" s="86">
        <v>0</v>
      </c>
      <c r="Q80" s="86"/>
      <c r="R80" s="86">
        <v>119.4</v>
      </c>
      <c r="S80" s="86"/>
      <c r="T80" s="86">
        <v>7080.9400000000005</v>
      </c>
      <c r="U80" s="86"/>
      <c r="V80" s="86">
        <v>-169651.33000000007</v>
      </c>
      <c r="W80" s="86"/>
      <c r="X80" s="86">
        <v>0</v>
      </c>
      <c r="Y80" s="86"/>
      <c r="Z80" s="86">
        <v>12926.439999999999</v>
      </c>
      <c r="AA80" s="86"/>
      <c r="AB80" s="86">
        <v>-5017.5200000000004</v>
      </c>
      <c r="AC80" s="86"/>
      <c r="AD80" s="86">
        <v>2368.3899999999994</v>
      </c>
      <c r="AE80" s="77"/>
      <c r="AF80" s="86">
        <v>3148.72</v>
      </c>
      <c r="AG80" s="77"/>
      <c r="AH80" s="86">
        <v>1402.76</v>
      </c>
      <c r="AI80" s="77"/>
      <c r="AJ80" s="86">
        <v>-77524.120000000083</v>
      </c>
    </row>
    <row r="81" spans="1:36" x14ac:dyDescent="0.25">
      <c r="A81" s="31" t="s">
        <v>88</v>
      </c>
      <c r="B81" s="86">
        <v>-406781.95</v>
      </c>
      <c r="C81" s="86"/>
      <c r="D81" s="86">
        <v>-404.71</v>
      </c>
      <c r="E81" s="86"/>
      <c r="F81" s="86">
        <v>0</v>
      </c>
      <c r="G81" s="86"/>
      <c r="H81" s="86">
        <v>0</v>
      </c>
      <c r="I81" s="86"/>
      <c r="J81" s="86">
        <v>0</v>
      </c>
      <c r="K81" s="86"/>
      <c r="L81" s="86">
        <v>107255.78000000001</v>
      </c>
      <c r="M81" s="86"/>
      <c r="N81" s="86">
        <v>-123.51000000000022</v>
      </c>
      <c r="O81" s="86"/>
      <c r="P81" s="86">
        <v>701406.62</v>
      </c>
      <c r="Q81" s="86"/>
      <c r="R81" s="86">
        <v>0</v>
      </c>
      <c r="S81" s="86"/>
      <c r="T81" s="86">
        <v>4892.7900000000009</v>
      </c>
      <c r="U81" s="86"/>
      <c r="V81" s="86">
        <v>980293.04999999993</v>
      </c>
      <c r="W81" s="86"/>
      <c r="X81" s="86">
        <v>595443.13000000012</v>
      </c>
      <c r="Y81" s="86"/>
      <c r="Z81" s="86">
        <v>5059.1500000000005</v>
      </c>
      <c r="AA81" s="86"/>
      <c r="AB81" s="86">
        <v>3223.5799999999995</v>
      </c>
      <c r="AC81" s="86"/>
      <c r="AD81" s="86">
        <v>0</v>
      </c>
      <c r="AE81" s="77"/>
      <c r="AF81" s="86">
        <v>92.58</v>
      </c>
      <c r="AG81" s="77"/>
      <c r="AH81" s="86">
        <v>1071.1800000000003</v>
      </c>
      <c r="AI81" s="77"/>
      <c r="AJ81" s="86">
        <v>1991427.69</v>
      </c>
    </row>
    <row r="82" spans="1:36" x14ac:dyDescent="0.25">
      <c r="A82" s="31" t="s">
        <v>89</v>
      </c>
      <c r="B82" s="86">
        <v>0</v>
      </c>
      <c r="C82" s="86"/>
      <c r="D82" s="86">
        <v>5286.04</v>
      </c>
      <c r="E82" s="86"/>
      <c r="F82" s="86">
        <v>0</v>
      </c>
      <c r="G82" s="86"/>
      <c r="H82" s="86">
        <v>0</v>
      </c>
      <c r="I82" s="86"/>
      <c r="J82" s="86">
        <v>0</v>
      </c>
      <c r="K82" s="86"/>
      <c r="L82" s="86">
        <v>71.280000000000655</v>
      </c>
      <c r="M82" s="86"/>
      <c r="N82" s="86">
        <v>9694.6600000000035</v>
      </c>
      <c r="O82" s="86"/>
      <c r="P82" s="86">
        <v>0</v>
      </c>
      <c r="Q82" s="86"/>
      <c r="R82" s="86">
        <v>0</v>
      </c>
      <c r="S82" s="86"/>
      <c r="T82" s="86">
        <v>41315.75</v>
      </c>
      <c r="U82" s="86"/>
      <c r="V82" s="86">
        <v>50935.209999999992</v>
      </c>
      <c r="W82" s="86"/>
      <c r="X82" s="86">
        <v>0</v>
      </c>
      <c r="Y82" s="86"/>
      <c r="Z82" s="86">
        <v>75088.750000000015</v>
      </c>
      <c r="AA82" s="86"/>
      <c r="AB82" s="86">
        <v>-10686.65</v>
      </c>
      <c r="AC82" s="86"/>
      <c r="AD82" s="86">
        <v>0</v>
      </c>
      <c r="AE82" s="77"/>
      <c r="AF82" s="86">
        <v>0</v>
      </c>
      <c r="AG82" s="77"/>
      <c r="AH82" s="86">
        <v>16521.12</v>
      </c>
      <c r="AI82" s="77"/>
      <c r="AJ82" s="86">
        <v>188226.16</v>
      </c>
    </row>
    <row r="83" spans="1:36" x14ac:dyDescent="0.25">
      <c r="A83" s="31" t="s">
        <v>90</v>
      </c>
      <c r="B83" s="86">
        <v>0</v>
      </c>
      <c r="C83" s="86"/>
      <c r="D83" s="86">
        <v>1836.5900000000001</v>
      </c>
      <c r="E83" s="86"/>
      <c r="F83" s="86">
        <v>0</v>
      </c>
      <c r="G83" s="86"/>
      <c r="H83" s="86">
        <v>0</v>
      </c>
      <c r="I83" s="86"/>
      <c r="J83" s="86">
        <v>0</v>
      </c>
      <c r="K83" s="86"/>
      <c r="L83" s="86">
        <v>0</v>
      </c>
      <c r="M83" s="86"/>
      <c r="N83" s="86">
        <v>7429.91</v>
      </c>
      <c r="O83" s="86"/>
      <c r="P83" s="86">
        <v>0</v>
      </c>
      <c r="Q83" s="86"/>
      <c r="R83" s="86">
        <v>256.02</v>
      </c>
      <c r="S83" s="86"/>
      <c r="T83" s="86">
        <v>25670.11</v>
      </c>
      <c r="U83" s="86"/>
      <c r="V83" s="86">
        <v>-817.53000000000065</v>
      </c>
      <c r="W83" s="86"/>
      <c r="X83" s="86">
        <v>0</v>
      </c>
      <c r="Y83" s="86"/>
      <c r="Z83" s="86">
        <v>36314.61</v>
      </c>
      <c r="AA83" s="86"/>
      <c r="AB83" s="86">
        <v>413.99999999998909</v>
      </c>
      <c r="AC83" s="86"/>
      <c r="AD83" s="86">
        <v>0</v>
      </c>
      <c r="AE83" s="77"/>
      <c r="AF83" s="86">
        <v>0</v>
      </c>
      <c r="AG83" s="77"/>
      <c r="AH83" s="86">
        <v>3580.5299999999997</v>
      </c>
      <c r="AI83" s="77"/>
      <c r="AJ83" s="86">
        <v>74684.239999999991</v>
      </c>
    </row>
    <row r="84" spans="1:36" x14ac:dyDescent="0.25">
      <c r="A84" s="31" t="s">
        <v>91</v>
      </c>
      <c r="B84" s="86">
        <v>0</v>
      </c>
      <c r="C84" s="86"/>
      <c r="D84" s="86">
        <v>6918.7</v>
      </c>
      <c r="E84" s="86"/>
      <c r="F84" s="86">
        <v>0</v>
      </c>
      <c r="G84" s="86"/>
      <c r="H84" s="86">
        <v>0</v>
      </c>
      <c r="I84" s="86"/>
      <c r="J84" s="86">
        <v>0</v>
      </c>
      <c r="K84" s="86"/>
      <c r="L84" s="86">
        <v>20352.599999999999</v>
      </c>
      <c r="M84" s="86"/>
      <c r="N84" s="86">
        <v>8213.5599999999977</v>
      </c>
      <c r="O84" s="86"/>
      <c r="P84" s="86">
        <v>0</v>
      </c>
      <c r="Q84" s="86"/>
      <c r="R84" s="86">
        <v>237.65</v>
      </c>
      <c r="S84" s="86"/>
      <c r="T84" s="86">
        <v>28013.050000000003</v>
      </c>
      <c r="U84" s="86"/>
      <c r="V84" s="86">
        <v>-3838.0499999999984</v>
      </c>
      <c r="W84" s="86"/>
      <c r="X84" s="86">
        <v>0</v>
      </c>
      <c r="Y84" s="86"/>
      <c r="Z84" s="86">
        <v>84323.44</v>
      </c>
      <c r="AA84" s="86"/>
      <c r="AB84" s="86">
        <v>-10445.310000000001</v>
      </c>
      <c r="AC84" s="86"/>
      <c r="AD84" s="86">
        <v>0</v>
      </c>
      <c r="AE84" s="77"/>
      <c r="AF84" s="86">
        <v>17815.160000000003</v>
      </c>
      <c r="AG84" s="77"/>
      <c r="AH84" s="86">
        <v>6988.3700000000008</v>
      </c>
      <c r="AI84" s="77"/>
      <c r="AJ84" s="86">
        <v>158579.17000000001</v>
      </c>
    </row>
    <row r="85" spans="1:36" x14ac:dyDescent="0.25">
      <c r="A85" s="31" t="s">
        <v>92</v>
      </c>
      <c r="B85" s="86">
        <v>-1256762.08</v>
      </c>
      <c r="C85" s="86"/>
      <c r="D85" s="86">
        <v>-178.64999999999998</v>
      </c>
      <c r="E85" s="86"/>
      <c r="F85" s="86">
        <v>0</v>
      </c>
      <c r="G85" s="86"/>
      <c r="H85" s="86">
        <v>0</v>
      </c>
      <c r="I85" s="86"/>
      <c r="J85" s="86">
        <v>0</v>
      </c>
      <c r="K85" s="86"/>
      <c r="L85" s="86">
        <v>-10663.050000000003</v>
      </c>
      <c r="M85" s="86"/>
      <c r="N85" s="86">
        <v>15579.690000000002</v>
      </c>
      <c r="O85" s="86"/>
      <c r="P85" s="86">
        <v>2167012.2799999998</v>
      </c>
      <c r="Q85" s="86"/>
      <c r="R85" s="86">
        <v>0</v>
      </c>
      <c r="S85" s="86"/>
      <c r="T85" s="86">
        <v>55136.82</v>
      </c>
      <c r="U85" s="86"/>
      <c r="V85" s="86">
        <v>3009164.8499999996</v>
      </c>
      <c r="W85" s="86"/>
      <c r="X85" s="86">
        <v>1839635.0300000003</v>
      </c>
      <c r="Y85" s="86"/>
      <c r="Z85" s="86">
        <v>70076.25</v>
      </c>
      <c r="AA85" s="86"/>
      <c r="AB85" s="86">
        <v>953.40000000000009</v>
      </c>
      <c r="AC85" s="86"/>
      <c r="AD85" s="86">
        <v>0</v>
      </c>
      <c r="AE85" s="77"/>
      <c r="AF85" s="86">
        <v>0</v>
      </c>
      <c r="AG85" s="77"/>
      <c r="AH85" s="86">
        <v>15904.539999999997</v>
      </c>
      <c r="AI85" s="77"/>
      <c r="AJ85" s="86">
        <v>5905859.0800000001</v>
      </c>
    </row>
    <row r="86" spans="1:36" x14ac:dyDescent="0.25">
      <c r="A86" s="31" t="s">
        <v>215</v>
      </c>
      <c r="B86" s="86">
        <v>0</v>
      </c>
      <c r="C86" s="86"/>
      <c r="D86" s="86">
        <v>1051.77</v>
      </c>
      <c r="E86" s="86"/>
      <c r="F86" s="86">
        <v>0</v>
      </c>
      <c r="G86" s="86"/>
      <c r="H86" s="86">
        <v>0</v>
      </c>
      <c r="I86" s="86"/>
      <c r="J86" s="86">
        <v>0</v>
      </c>
      <c r="K86" s="86"/>
      <c r="L86" s="86">
        <v>4745.08</v>
      </c>
      <c r="M86" s="86"/>
      <c r="N86" s="86">
        <v>16631.400000000001</v>
      </c>
      <c r="O86" s="86"/>
      <c r="P86" s="86">
        <v>0</v>
      </c>
      <c r="Q86" s="86"/>
      <c r="R86" s="86">
        <v>3.5999999999999996</v>
      </c>
      <c r="S86" s="86"/>
      <c r="T86" s="86">
        <v>9913.25</v>
      </c>
      <c r="U86" s="86"/>
      <c r="V86" s="86">
        <v>6302.85</v>
      </c>
      <c r="W86" s="86"/>
      <c r="X86" s="86">
        <v>0</v>
      </c>
      <c r="Y86" s="86"/>
      <c r="Z86" s="86">
        <v>11763.08</v>
      </c>
      <c r="AA86" s="86"/>
      <c r="AB86" s="86">
        <v>-276.56999999999971</v>
      </c>
      <c r="AC86" s="86"/>
      <c r="AD86" s="86">
        <v>0</v>
      </c>
      <c r="AE86" s="77"/>
      <c r="AF86" s="86">
        <v>0</v>
      </c>
      <c r="AG86" s="77"/>
      <c r="AH86" s="86">
        <v>2070.0700000000006</v>
      </c>
      <c r="AI86" s="77"/>
      <c r="AJ86" s="86">
        <v>52204.53</v>
      </c>
    </row>
    <row r="87" spans="1:36" x14ac:dyDescent="0.25">
      <c r="A87" s="31" t="s">
        <v>93</v>
      </c>
      <c r="B87" s="86">
        <v>0</v>
      </c>
      <c r="C87" s="86"/>
      <c r="D87" s="86">
        <v>3571.5400000000004</v>
      </c>
      <c r="E87" s="86"/>
      <c r="F87" s="86">
        <v>0</v>
      </c>
      <c r="G87" s="86"/>
      <c r="H87" s="86">
        <v>0</v>
      </c>
      <c r="I87" s="86"/>
      <c r="J87" s="86">
        <v>0</v>
      </c>
      <c r="K87" s="86"/>
      <c r="L87" s="86">
        <v>0</v>
      </c>
      <c r="M87" s="86"/>
      <c r="N87" s="86">
        <v>4564.369999999999</v>
      </c>
      <c r="O87" s="86"/>
      <c r="P87" s="86">
        <v>0</v>
      </c>
      <c r="Q87" s="86"/>
      <c r="R87" s="86">
        <v>0</v>
      </c>
      <c r="S87" s="86"/>
      <c r="T87" s="86">
        <v>18145.88</v>
      </c>
      <c r="U87" s="86"/>
      <c r="V87" s="86">
        <v>55775</v>
      </c>
      <c r="W87" s="86"/>
      <c r="X87" s="86">
        <v>0</v>
      </c>
      <c r="Y87" s="86"/>
      <c r="Z87" s="86">
        <v>26244.58</v>
      </c>
      <c r="AA87" s="86"/>
      <c r="AB87" s="86">
        <v>-9999.4400000000023</v>
      </c>
      <c r="AC87" s="86"/>
      <c r="AD87" s="86">
        <v>0</v>
      </c>
      <c r="AE87" s="77"/>
      <c r="AF87" s="86">
        <v>0</v>
      </c>
      <c r="AG87" s="77"/>
      <c r="AH87" s="86">
        <v>6211.47</v>
      </c>
      <c r="AI87" s="77"/>
      <c r="AJ87" s="86">
        <v>104513.40000000001</v>
      </c>
    </row>
    <row r="88" spans="1:36" x14ac:dyDescent="0.25">
      <c r="A88" s="31" t="s">
        <v>94</v>
      </c>
      <c r="B88" s="86">
        <v>0</v>
      </c>
      <c r="C88" s="86"/>
      <c r="D88" s="86">
        <v>32.51</v>
      </c>
      <c r="E88" s="86"/>
      <c r="F88" s="86">
        <v>0</v>
      </c>
      <c r="G88" s="86"/>
      <c r="H88" s="86">
        <v>0</v>
      </c>
      <c r="I88" s="86"/>
      <c r="J88" s="86">
        <v>0</v>
      </c>
      <c r="K88" s="86"/>
      <c r="L88" s="86">
        <v>0</v>
      </c>
      <c r="M88" s="86"/>
      <c r="N88" s="86">
        <v>-81.710000000000008</v>
      </c>
      <c r="O88" s="86"/>
      <c r="P88" s="86">
        <v>0</v>
      </c>
      <c r="Q88" s="86"/>
      <c r="R88" s="86">
        <v>0</v>
      </c>
      <c r="S88" s="86"/>
      <c r="T88" s="86">
        <v>-15.739999999999981</v>
      </c>
      <c r="U88" s="86"/>
      <c r="V88" s="86">
        <v>0</v>
      </c>
      <c r="W88" s="86"/>
      <c r="X88" s="86">
        <v>0</v>
      </c>
      <c r="Y88" s="86"/>
      <c r="Z88" s="86">
        <v>66.69</v>
      </c>
      <c r="AA88" s="86"/>
      <c r="AB88" s="86">
        <v>412.88000000000005</v>
      </c>
      <c r="AC88" s="86"/>
      <c r="AD88" s="86">
        <v>0</v>
      </c>
      <c r="AE88" s="77"/>
      <c r="AF88" s="86">
        <v>0</v>
      </c>
      <c r="AG88" s="77"/>
      <c r="AH88" s="86">
        <v>9.9899999999999949</v>
      </c>
      <c r="AI88" s="77"/>
      <c r="AJ88" s="86">
        <v>424.62000000000006</v>
      </c>
    </row>
    <row r="89" spans="1:36" x14ac:dyDescent="0.25">
      <c r="A89" s="31" t="s">
        <v>95</v>
      </c>
      <c r="B89" s="86">
        <v>100793.06</v>
      </c>
      <c r="C89" s="86"/>
      <c r="D89" s="86">
        <v>-614</v>
      </c>
      <c r="E89" s="86"/>
      <c r="F89" s="86">
        <v>0</v>
      </c>
      <c r="G89" s="86"/>
      <c r="H89" s="86">
        <v>0</v>
      </c>
      <c r="I89" s="86"/>
      <c r="J89" s="86">
        <v>0</v>
      </c>
      <c r="K89" s="86"/>
      <c r="L89" s="86">
        <v>17876.560000000001</v>
      </c>
      <c r="M89" s="86"/>
      <c r="N89" s="86">
        <v>1964.9899999999998</v>
      </c>
      <c r="O89" s="86"/>
      <c r="P89" s="86">
        <v>0</v>
      </c>
      <c r="Q89" s="86"/>
      <c r="R89" s="86">
        <v>0</v>
      </c>
      <c r="S89" s="86"/>
      <c r="T89" s="86">
        <v>7466.69</v>
      </c>
      <c r="U89" s="86"/>
      <c r="V89" s="86">
        <v>586902.4</v>
      </c>
      <c r="W89" s="86"/>
      <c r="X89" s="86">
        <v>0</v>
      </c>
      <c r="Y89" s="86"/>
      <c r="Z89" s="86">
        <v>10454.109999999999</v>
      </c>
      <c r="AA89" s="86"/>
      <c r="AB89" s="86">
        <v>2293.619999999999</v>
      </c>
      <c r="AC89" s="86"/>
      <c r="AD89" s="86">
        <v>78065.600000000006</v>
      </c>
      <c r="AE89" s="77"/>
      <c r="AF89" s="86">
        <v>0</v>
      </c>
      <c r="AG89" s="77"/>
      <c r="AH89" s="86">
        <v>2363.9900000000002</v>
      </c>
      <c r="AI89" s="77"/>
      <c r="AJ89" s="86">
        <v>807567.02</v>
      </c>
    </row>
    <row r="90" spans="1:36" x14ac:dyDescent="0.25">
      <c r="A90" s="31" t="s">
        <v>96</v>
      </c>
      <c r="B90" s="86">
        <v>101496.26999999999</v>
      </c>
      <c r="C90" s="86"/>
      <c r="D90" s="86">
        <v>6362.829999999999</v>
      </c>
      <c r="E90" s="86"/>
      <c r="F90" s="86">
        <v>0</v>
      </c>
      <c r="G90" s="86"/>
      <c r="H90" s="86">
        <v>0</v>
      </c>
      <c r="I90" s="86"/>
      <c r="J90" s="86">
        <v>-1188.01</v>
      </c>
      <c r="K90" s="86"/>
      <c r="L90" s="86">
        <v>8938.24</v>
      </c>
      <c r="M90" s="86"/>
      <c r="N90" s="86">
        <v>48609.549999999988</v>
      </c>
      <c r="O90" s="86"/>
      <c r="P90" s="86">
        <v>0</v>
      </c>
      <c r="Q90" s="86"/>
      <c r="R90" s="86">
        <v>714.2</v>
      </c>
      <c r="S90" s="86"/>
      <c r="T90" s="86">
        <v>153131.14000000001</v>
      </c>
      <c r="U90" s="86"/>
      <c r="V90" s="86">
        <v>847599.69</v>
      </c>
      <c r="W90" s="86"/>
      <c r="X90" s="86">
        <v>0</v>
      </c>
      <c r="Y90" s="86"/>
      <c r="Z90" s="86">
        <v>121828.05</v>
      </c>
      <c r="AA90" s="86"/>
      <c r="AB90" s="86">
        <v>-150209.84000000003</v>
      </c>
      <c r="AC90" s="86"/>
      <c r="AD90" s="86">
        <v>75515.14</v>
      </c>
      <c r="AE90" s="77"/>
      <c r="AF90" s="86">
        <v>192898.25</v>
      </c>
      <c r="AG90" s="77"/>
      <c r="AH90" s="86">
        <v>32059.64</v>
      </c>
      <c r="AI90" s="77"/>
      <c r="AJ90" s="86">
        <v>1437755.1499999997</v>
      </c>
    </row>
    <row r="91" spans="1:36" x14ac:dyDescent="0.25">
      <c r="A91" s="31" t="s">
        <v>97</v>
      </c>
      <c r="B91" s="86">
        <v>0</v>
      </c>
      <c r="C91" s="86"/>
      <c r="D91" s="86">
        <v>-270.62</v>
      </c>
      <c r="E91" s="86"/>
      <c r="F91" s="86">
        <v>0</v>
      </c>
      <c r="G91" s="86"/>
      <c r="H91" s="86">
        <v>0</v>
      </c>
      <c r="I91" s="86"/>
      <c r="J91" s="86">
        <v>0</v>
      </c>
      <c r="K91" s="86"/>
      <c r="L91" s="86">
        <v>0</v>
      </c>
      <c r="M91" s="86"/>
      <c r="N91" s="86">
        <v>2253.54</v>
      </c>
      <c r="O91" s="86"/>
      <c r="P91" s="86">
        <v>0</v>
      </c>
      <c r="Q91" s="86"/>
      <c r="R91" s="86">
        <v>0</v>
      </c>
      <c r="S91" s="86"/>
      <c r="T91" s="86">
        <v>6275.0599999999995</v>
      </c>
      <c r="U91" s="86"/>
      <c r="V91" s="86">
        <v>0</v>
      </c>
      <c r="W91" s="86"/>
      <c r="X91" s="86">
        <v>0</v>
      </c>
      <c r="Y91" s="86"/>
      <c r="Z91" s="86">
        <v>8523.5400000000009</v>
      </c>
      <c r="AA91" s="86"/>
      <c r="AB91" s="86">
        <v>-7045.6900000000005</v>
      </c>
      <c r="AC91" s="86"/>
      <c r="AD91" s="86">
        <v>0</v>
      </c>
      <c r="AE91" s="77"/>
      <c r="AF91" s="86">
        <v>0</v>
      </c>
      <c r="AG91" s="77"/>
      <c r="AH91" s="86">
        <v>856.77</v>
      </c>
      <c r="AI91" s="77"/>
      <c r="AJ91" s="86">
        <v>10592.6</v>
      </c>
    </row>
    <row r="92" spans="1:36" x14ac:dyDescent="0.25">
      <c r="A92" s="31" t="s">
        <v>98</v>
      </c>
      <c r="B92" s="86">
        <v>0</v>
      </c>
      <c r="C92" s="86"/>
      <c r="D92" s="86">
        <v>262.10000000000002</v>
      </c>
      <c r="E92" s="86"/>
      <c r="F92" s="86">
        <v>0</v>
      </c>
      <c r="G92" s="86"/>
      <c r="H92" s="86">
        <v>0</v>
      </c>
      <c r="I92" s="86"/>
      <c r="J92" s="86">
        <v>0</v>
      </c>
      <c r="K92" s="86"/>
      <c r="L92" s="86">
        <v>0</v>
      </c>
      <c r="M92" s="86"/>
      <c r="N92" s="86">
        <v>1234.3800000000006</v>
      </c>
      <c r="O92" s="86"/>
      <c r="P92" s="86">
        <v>0</v>
      </c>
      <c r="Q92" s="86"/>
      <c r="R92" s="86">
        <v>10.959999999999999</v>
      </c>
      <c r="S92" s="86"/>
      <c r="T92" s="86">
        <v>1055.99</v>
      </c>
      <c r="U92" s="86"/>
      <c r="V92" s="86">
        <v>0</v>
      </c>
      <c r="W92" s="86"/>
      <c r="X92" s="86">
        <v>0</v>
      </c>
      <c r="Y92" s="86"/>
      <c r="Z92" s="86">
        <v>3203.66</v>
      </c>
      <c r="AA92" s="86"/>
      <c r="AB92" s="86">
        <v>1094.54</v>
      </c>
      <c r="AC92" s="86"/>
      <c r="AD92" s="86">
        <v>0</v>
      </c>
      <c r="AE92" s="77"/>
      <c r="AF92" s="86">
        <v>5.2099999999999991</v>
      </c>
      <c r="AG92" s="77"/>
      <c r="AH92" s="86">
        <v>354.22</v>
      </c>
      <c r="AI92" s="77"/>
      <c r="AJ92" s="86">
        <v>7221.06</v>
      </c>
    </row>
    <row r="93" spans="1:36" x14ac:dyDescent="0.25">
      <c r="A93" s="31" t="s">
        <v>99</v>
      </c>
      <c r="B93" s="86">
        <v>0</v>
      </c>
      <c r="C93" s="86"/>
      <c r="D93" s="86">
        <v>60958.289999999994</v>
      </c>
      <c r="E93" s="86"/>
      <c r="F93" s="86">
        <v>0</v>
      </c>
      <c r="G93" s="86"/>
      <c r="H93" s="86">
        <v>0</v>
      </c>
      <c r="I93" s="86"/>
      <c r="J93" s="86">
        <v>0</v>
      </c>
      <c r="K93" s="86"/>
      <c r="L93" s="86">
        <v>-3986.6699999999964</v>
      </c>
      <c r="M93" s="86"/>
      <c r="N93" s="86">
        <v>29938.979999999996</v>
      </c>
      <c r="O93" s="86"/>
      <c r="P93" s="86">
        <v>0</v>
      </c>
      <c r="Q93" s="86"/>
      <c r="R93" s="86">
        <v>0</v>
      </c>
      <c r="S93" s="86"/>
      <c r="T93" s="86">
        <v>88956.76</v>
      </c>
      <c r="U93" s="86"/>
      <c r="V93" s="86">
        <v>43303.6</v>
      </c>
      <c r="W93" s="86"/>
      <c r="X93" s="86">
        <v>0</v>
      </c>
      <c r="Y93" s="86"/>
      <c r="Z93" s="86">
        <v>39915.460000000006</v>
      </c>
      <c r="AA93" s="86"/>
      <c r="AB93" s="86">
        <v>-33249.200000000012</v>
      </c>
      <c r="AC93" s="86"/>
      <c r="AD93" s="86">
        <v>0</v>
      </c>
      <c r="AE93" s="77"/>
      <c r="AF93" s="86">
        <v>0</v>
      </c>
      <c r="AG93" s="77"/>
      <c r="AH93" s="86">
        <v>15018.630000000001</v>
      </c>
      <c r="AI93" s="77"/>
      <c r="AJ93" s="86">
        <v>240855.84999999998</v>
      </c>
    </row>
    <row r="94" spans="1:36" x14ac:dyDescent="0.25">
      <c r="A94" s="31" t="s">
        <v>100</v>
      </c>
      <c r="B94" s="86">
        <v>0</v>
      </c>
      <c r="C94" s="86"/>
      <c r="D94" s="86">
        <v>0</v>
      </c>
      <c r="E94" s="86"/>
      <c r="F94" s="86">
        <v>0</v>
      </c>
      <c r="G94" s="86"/>
      <c r="H94" s="86">
        <v>0</v>
      </c>
      <c r="I94" s="86"/>
      <c r="J94" s="86">
        <v>0</v>
      </c>
      <c r="K94" s="86"/>
      <c r="L94" s="86">
        <v>0</v>
      </c>
      <c r="M94" s="86"/>
      <c r="N94" s="86">
        <v>0</v>
      </c>
      <c r="O94" s="86"/>
      <c r="P94" s="86">
        <v>0</v>
      </c>
      <c r="Q94" s="86"/>
      <c r="R94" s="86">
        <v>0</v>
      </c>
      <c r="S94" s="86"/>
      <c r="T94" s="86">
        <v>0</v>
      </c>
      <c r="U94" s="86"/>
      <c r="V94" s="86">
        <v>0</v>
      </c>
      <c r="W94" s="86"/>
      <c r="X94" s="86">
        <v>0</v>
      </c>
      <c r="Y94" s="86"/>
      <c r="Z94" s="86">
        <v>0</v>
      </c>
      <c r="AA94" s="86"/>
      <c r="AB94" s="86">
        <v>0</v>
      </c>
      <c r="AC94" s="86"/>
      <c r="AD94" s="86">
        <v>0</v>
      </c>
      <c r="AE94" s="77"/>
      <c r="AF94" s="86">
        <v>0</v>
      </c>
      <c r="AG94" s="77"/>
      <c r="AH94" s="86">
        <v>0</v>
      </c>
      <c r="AI94" s="77"/>
      <c r="AJ94" s="86">
        <v>0</v>
      </c>
    </row>
    <row r="95" spans="1:36" x14ac:dyDescent="0.25">
      <c r="A95" s="31" t="s">
        <v>101</v>
      </c>
      <c r="B95" s="86">
        <v>0</v>
      </c>
      <c r="C95" s="86"/>
      <c r="D95" s="86">
        <v>3126.1099999999997</v>
      </c>
      <c r="E95" s="86"/>
      <c r="F95" s="86">
        <v>0</v>
      </c>
      <c r="G95" s="86"/>
      <c r="H95" s="86">
        <v>0</v>
      </c>
      <c r="I95" s="86"/>
      <c r="J95" s="86">
        <v>0</v>
      </c>
      <c r="K95" s="86"/>
      <c r="L95" s="86">
        <v>0</v>
      </c>
      <c r="M95" s="86"/>
      <c r="N95" s="86">
        <v>5626.8700000000026</v>
      </c>
      <c r="O95" s="86"/>
      <c r="P95" s="86">
        <v>0</v>
      </c>
      <c r="Q95" s="86"/>
      <c r="R95" s="86">
        <v>0</v>
      </c>
      <c r="S95" s="86"/>
      <c r="T95" s="86">
        <v>36460.379999999997</v>
      </c>
      <c r="U95" s="86"/>
      <c r="V95" s="86">
        <v>83522.819999999992</v>
      </c>
      <c r="W95" s="86"/>
      <c r="X95" s="86">
        <v>0</v>
      </c>
      <c r="Y95" s="86"/>
      <c r="Z95" s="86">
        <v>69694.179999999993</v>
      </c>
      <c r="AA95" s="86"/>
      <c r="AB95" s="86">
        <v>2984.7</v>
      </c>
      <c r="AC95" s="86"/>
      <c r="AD95" s="86">
        <v>0</v>
      </c>
      <c r="AE95" s="77"/>
      <c r="AF95" s="86">
        <v>0</v>
      </c>
      <c r="AG95" s="77"/>
      <c r="AH95" s="86">
        <v>15572.170000000002</v>
      </c>
      <c r="AI95" s="77"/>
      <c r="AJ95" s="86">
        <v>216987.23</v>
      </c>
    </row>
    <row r="96" spans="1:36" x14ac:dyDescent="0.25">
      <c r="A96" s="31" t="s">
        <v>102</v>
      </c>
      <c r="B96" s="86">
        <v>0</v>
      </c>
      <c r="C96" s="86"/>
      <c r="D96" s="86">
        <v>3189.5499999999997</v>
      </c>
      <c r="E96" s="86"/>
      <c r="F96" s="86">
        <v>0</v>
      </c>
      <c r="G96" s="86"/>
      <c r="H96" s="86">
        <v>0</v>
      </c>
      <c r="I96" s="86"/>
      <c r="J96" s="86">
        <v>0</v>
      </c>
      <c r="K96" s="86"/>
      <c r="L96" s="86">
        <v>4504.7699999999995</v>
      </c>
      <c r="M96" s="86"/>
      <c r="N96" s="86">
        <v>8278.1899999999987</v>
      </c>
      <c r="O96" s="86"/>
      <c r="P96" s="86">
        <v>0</v>
      </c>
      <c r="Q96" s="86"/>
      <c r="R96" s="86">
        <v>0</v>
      </c>
      <c r="S96" s="86"/>
      <c r="T96" s="86">
        <v>46181.020000000004</v>
      </c>
      <c r="U96" s="86"/>
      <c r="V96" s="86">
        <v>97319.50999999998</v>
      </c>
      <c r="W96" s="86"/>
      <c r="X96" s="86">
        <v>0</v>
      </c>
      <c r="Y96" s="86"/>
      <c r="Z96" s="86">
        <v>143442.46000000002</v>
      </c>
      <c r="AA96" s="86"/>
      <c r="AB96" s="86">
        <v>6686.74</v>
      </c>
      <c r="AC96" s="86"/>
      <c r="AD96" s="86">
        <v>0</v>
      </c>
      <c r="AE96" s="77"/>
      <c r="AF96" s="86">
        <v>0</v>
      </c>
      <c r="AG96" s="77"/>
      <c r="AH96" s="86">
        <v>29852.619999999995</v>
      </c>
      <c r="AI96" s="77"/>
      <c r="AJ96" s="86">
        <v>339454.86</v>
      </c>
    </row>
    <row r="97" spans="1:36" x14ac:dyDescent="0.25">
      <c r="A97" s="31" t="s">
        <v>239</v>
      </c>
      <c r="B97" s="86">
        <v>0</v>
      </c>
      <c r="C97" s="86"/>
      <c r="D97" s="86">
        <v>34926.850000000006</v>
      </c>
      <c r="E97" s="86"/>
      <c r="F97" s="86">
        <v>0</v>
      </c>
      <c r="G97" s="86"/>
      <c r="H97" s="86">
        <v>0</v>
      </c>
      <c r="I97" s="86"/>
      <c r="J97" s="86">
        <v>0</v>
      </c>
      <c r="K97" s="86"/>
      <c r="L97" s="86">
        <v>-2100.14</v>
      </c>
      <c r="M97" s="86"/>
      <c r="N97" s="86">
        <v>0</v>
      </c>
      <c r="O97" s="86"/>
      <c r="P97" s="86">
        <v>0</v>
      </c>
      <c r="Q97" s="86"/>
      <c r="R97" s="86">
        <v>692.21</v>
      </c>
      <c r="S97" s="86"/>
      <c r="T97" s="86">
        <v>714067.35</v>
      </c>
      <c r="U97" s="86"/>
      <c r="V97" s="86">
        <v>0</v>
      </c>
      <c r="W97" s="86"/>
      <c r="X97" s="86">
        <v>0</v>
      </c>
      <c r="Y97" s="86"/>
      <c r="Z97" s="86">
        <v>720827.58999999985</v>
      </c>
      <c r="AA97" s="86"/>
      <c r="AB97" s="86">
        <v>30428.02</v>
      </c>
      <c r="AC97" s="86"/>
      <c r="AD97" s="86">
        <v>0</v>
      </c>
      <c r="AE97" s="77"/>
      <c r="AF97" s="86">
        <v>0</v>
      </c>
      <c r="AG97" s="77"/>
      <c r="AH97" s="86">
        <v>173111.6</v>
      </c>
      <c r="AI97" s="77"/>
      <c r="AJ97" s="86">
        <v>1671953.48</v>
      </c>
    </row>
    <row r="98" spans="1:36" x14ac:dyDescent="0.25">
      <c r="A98" s="31" t="s">
        <v>103</v>
      </c>
      <c r="B98" s="86">
        <v>0</v>
      </c>
      <c r="C98" s="86"/>
      <c r="D98" s="86">
        <v>3770.32</v>
      </c>
      <c r="E98" s="86"/>
      <c r="F98" s="86">
        <v>0</v>
      </c>
      <c r="G98" s="86"/>
      <c r="H98" s="86">
        <v>0</v>
      </c>
      <c r="I98" s="86"/>
      <c r="J98" s="86">
        <v>0</v>
      </c>
      <c r="K98" s="86"/>
      <c r="L98" s="86">
        <v>4504.7699999999995</v>
      </c>
      <c r="M98" s="86"/>
      <c r="N98" s="86">
        <v>12771.849999999999</v>
      </c>
      <c r="O98" s="86"/>
      <c r="P98" s="86">
        <v>0</v>
      </c>
      <c r="Q98" s="86"/>
      <c r="R98" s="86">
        <v>0</v>
      </c>
      <c r="S98" s="86"/>
      <c r="T98" s="86">
        <v>58892.679999999993</v>
      </c>
      <c r="U98" s="86"/>
      <c r="V98" s="86">
        <v>244.61999999999534</v>
      </c>
      <c r="W98" s="86"/>
      <c r="X98" s="86">
        <v>0</v>
      </c>
      <c r="Y98" s="86"/>
      <c r="Z98" s="86">
        <v>149929.20000000001</v>
      </c>
      <c r="AA98" s="86"/>
      <c r="AB98" s="86">
        <v>12926.119999999999</v>
      </c>
      <c r="AC98" s="86"/>
      <c r="AD98" s="86">
        <v>0</v>
      </c>
      <c r="AE98" s="77"/>
      <c r="AF98" s="86">
        <v>0</v>
      </c>
      <c r="AG98" s="77"/>
      <c r="AH98" s="86">
        <v>31280.189999999995</v>
      </c>
      <c r="AI98" s="77"/>
      <c r="AJ98" s="86">
        <v>274319.75</v>
      </c>
    </row>
    <row r="99" spans="1:36" x14ac:dyDescent="0.25">
      <c r="A99" s="31" t="s">
        <v>104</v>
      </c>
      <c r="B99" s="86">
        <v>2192.39</v>
      </c>
      <c r="C99" s="86"/>
      <c r="D99" s="86">
        <v>10041.73</v>
      </c>
      <c r="E99" s="86"/>
      <c r="F99" s="86">
        <v>0</v>
      </c>
      <c r="G99" s="86"/>
      <c r="H99" s="86">
        <v>0</v>
      </c>
      <c r="I99" s="86"/>
      <c r="J99" s="86">
        <v>0</v>
      </c>
      <c r="K99" s="86"/>
      <c r="L99" s="86">
        <v>2411.75</v>
      </c>
      <c r="M99" s="86"/>
      <c r="N99" s="86">
        <v>9396.6000000000022</v>
      </c>
      <c r="O99" s="86"/>
      <c r="P99" s="86">
        <v>0</v>
      </c>
      <c r="Q99" s="86"/>
      <c r="R99" s="86">
        <v>404.12</v>
      </c>
      <c r="S99" s="86"/>
      <c r="T99" s="86">
        <v>28361.329999999998</v>
      </c>
      <c r="U99" s="86"/>
      <c r="V99" s="86">
        <v>22549.289999999997</v>
      </c>
      <c r="W99" s="86"/>
      <c r="X99" s="86">
        <v>0</v>
      </c>
      <c r="Y99" s="86"/>
      <c r="Z99" s="86">
        <v>10404.340000000002</v>
      </c>
      <c r="AA99" s="86"/>
      <c r="AB99" s="86">
        <v>16031.420000000009</v>
      </c>
      <c r="AC99" s="86"/>
      <c r="AD99" s="86">
        <v>1645.61</v>
      </c>
      <c r="AE99" s="77"/>
      <c r="AF99" s="86">
        <v>15581.29</v>
      </c>
      <c r="AG99" s="77"/>
      <c r="AH99" s="86">
        <v>4281.24</v>
      </c>
      <c r="AI99" s="77"/>
      <c r="AJ99" s="86">
        <v>123301.11</v>
      </c>
    </row>
    <row r="100" spans="1:36" x14ac:dyDescent="0.25">
      <c r="A100" s="31" t="s">
        <v>105</v>
      </c>
      <c r="B100" s="86">
        <v>0</v>
      </c>
      <c r="C100" s="86"/>
      <c r="D100" s="86">
        <v>6084.1399999999994</v>
      </c>
      <c r="E100" s="86"/>
      <c r="F100" s="86">
        <v>0</v>
      </c>
      <c r="G100" s="86"/>
      <c r="H100" s="86">
        <v>0</v>
      </c>
      <c r="I100" s="86"/>
      <c r="J100" s="86">
        <v>0</v>
      </c>
      <c r="K100" s="86"/>
      <c r="L100" s="86">
        <v>9009.6000000000022</v>
      </c>
      <c r="M100" s="86"/>
      <c r="N100" s="86">
        <v>9712.07</v>
      </c>
      <c r="O100" s="86"/>
      <c r="P100" s="86">
        <v>0</v>
      </c>
      <c r="Q100" s="86"/>
      <c r="R100" s="86">
        <v>0</v>
      </c>
      <c r="S100" s="86"/>
      <c r="T100" s="86">
        <v>46856.329999999994</v>
      </c>
      <c r="U100" s="86"/>
      <c r="V100" s="86">
        <v>202176.94000000003</v>
      </c>
      <c r="W100" s="86"/>
      <c r="X100" s="86">
        <v>0</v>
      </c>
      <c r="Y100" s="86"/>
      <c r="Z100" s="86">
        <v>90867.44</v>
      </c>
      <c r="AA100" s="86"/>
      <c r="AB100" s="86">
        <v>5065.8</v>
      </c>
      <c r="AC100" s="86"/>
      <c r="AD100" s="86">
        <v>0</v>
      </c>
      <c r="AE100" s="77"/>
      <c r="AF100" s="86">
        <v>0</v>
      </c>
      <c r="AG100" s="77"/>
      <c r="AH100" s="86">
        <v>21137.640000000003</v>
      </c>
      <c r="AI100" s="77"/>
      <c r="AJ100" s="86">
        <v>390909.96</v>
      </c>
    </row>
    <row r="101" spans="1:36" x14ac:dyDescent="0.25">
      <c r="A101" s="31" t="s">
        <v>106</v>
      </c>
      <c r="B101" s="86">
        <v>0</v>
      </c>
      <c r="C101" s="86"/>
      <c r="D101" s="86">
        <v>18311.099999999999</v>
      </c>
      <c r="E101" s="86"/>
      <c r="F101" s="86">
        <v>0</v>
      </c>
      <c r="G101" s="86"/>
      <c r="H101" s="86">
        <v>0</v>
      </c>
      <c r="I101" s="86"/>
      <c r="J101" s="86">
        <v>0</v>
      </c>
      <c r="K101" s="86"/>
      <c r="L101" s="86">
        <v>0</v>
      </c>
      <c r="M101" s="86"/>
      <c r="N101" s="86">
        <v>4748.96</v>
      </c>
      <c r="O101" s="86"/>
      <c r="P101" s="86">
        <v>0</v>
      </c>
      <c r="Q101" s="86"/>
      <c r="R101" s="86">
        <v>3.5999999999999996</v>
      </c>
      <c r="S101" s="86"/>
      <c r="T101" s="86">
        <v>11188.529999999999</v>
      </c>
      <c r="U101" s="86"/>
      <c r="V101" s="86">
        <v>6302.85</v>
      </c>
      <c r="W101" s="86"/>
      <c r="X101" s="86">
        <v>0</v>
      </c>
      <c r="Y101" s="86"/>
      <c r="Z101" s="86">
        <v>6019.579999999999</v>
      </c>
      <c r="AA101" s="86"/>
      <c r="AB101" s="86">
        <v>-46135.7</v>
      </c>
      <c r="AC101" s="86"/>
      <c r="AD101" s="86">
        <v>0</v>
      </c>
      <c r="AE101" s="77"/>
      <c r="AF101" s="86">
        <v>6216.17</v>
      </c>
      <c r="AG101" s="77"/>
      <c r="AH101" s="86">
        <v>1728.62</v>
      </c>
      <c r="AI101" s="77"/>
      <c r="AJ101" s="86">
        <v>8383.7099999999991</v>
      </c>
    </row>
    <row r="102" spans="1:36" x14ac:dyDescent="0.25">
      <c r="A102" s="31" t="s">
        <v>213</v>
      </c>
      <c r="B102" s="86">
        <v>0</v>
      </c>
      <c r="C102" s="86"/>
      <c r="D102" s="86">
        <v>6142.67</v>
      </c>
      <c r="E102" s="86"/>
      <c r="F102" s="86">
        <v>0</v>
      </c>
      <c r="G102" s="86"/>
      <c r="H102" s="86">
        <v>0</v>
      </c>
      <c r="I102" s="86"/>
      <c r="J102" s="86">
        <v>0</v>
      </c>
      <c r="K102" s="86"/>
      <c r="L102" s="86">
        <v>0</v>
      </c>
      <c r="M102" s="86"/>
      <c r="N102" s="86">
        <v>11620.21</v>
      </c>
      <c r="O102" s="86"/>
      <c r="P102" s="86">
        <v>0</v>
      </c>
      <c r="Q102" s="86"/>
      <c r="R102" s="86">
        <v>0</v>
      </c>
      <c r="S102" s="86"/>
      <c r="T102" s="86">
        <v>30842.769999999997</v>
      </c>
      <c r="U102" s="86"/>
      <c r="V102" s="86">
        <v>6302.85</v>
      </c>
      <c r="W102" s="86"/>
      <c r="X102" s="86">
        <v>0</v>
      </c>
      <c r="Y102" s="86"/>
      <c r="Z102" s="86">
        <v>20310.72</v>
      </c>
      <c r="AA102" s="86"/>
      <c r="AB102" s="86">
        <v>-23134.240000000002</v>
      </c>
      <c r="AC102" s="86"/>
      <c r="AD102" s="86">
        <v>0</v>
      </c>
      <c r="AE102" s="77"/>
      <c r="AF102" s="86">
        <v>14670.57</v>
      </c>
      <c r="AG102" s="77"/>
      <c r="AH102" s="86">
        <v>4339.8999999999996</v>
      </c>
      <c r="AI102" s="77"/>
      <c r="AJ102" s="86">
        <v>71095.449999999983</v>
      </c>
    </row>
    <row r="103" spans="1:36" x14ac:dyDescent="0.25">
      <c r="A103" s="31" t="s">
        <v>107</v>
      </c>
      <c r="B103" s="86">
        <v>0</v>
      </c>
      <c r="C103" s="86"/>
      <c r="D103" s="86">
        <v>338.78999999999996</v>
      </c>
      <c r="E103" s="86"/>
      <c r="F103" s="86">
        <v>0</v>
      </c>
      <c r="G103" s="86"/>
      <c r="H103" s="86">
        <v>0</v>
      </c>
      <c r="I103" s="86"/>
      <c r="J103" s="86">
        <v>0</v>
      </c>
      <c r="K103" s="86"/>
      <c r="L103" s="86">
        <v>0</v>
      </c>
      <c r="M103" s="86"/>
      <c r="N103" s="86">
        <v>1054.0199999999998</v>
      </c>
      <c r="O103" s="86"/>
      <c r="P103" s="86">
        <v>0</v>
      </c>
      <c r="Q103" s="86"/>
      <c r="R103" s="86">
        <v>0</v>
      </c>
      <c r="S103" s="86"/>
      <c r="T103" s="86">
        <v>2878.79</v>
      </c>
      <c r="U103" s="86"/>
      <c r="V103" s="86">
        <v>6302.85</v>
      </c>
      <c r="W103" s="86"/>
      <c r="X103" s="86">
        <v>0</v>
      </c>
      <c r="Y103" s="86"/>
      <c r="Z103" s="86">
        <v>2845.3600000000006</v>
      </c>
      <c r="AA103" s="86"/>
      <c r="AB103" s="86">
        <v>-5927.34</v>
      </c>
      <c r="AC103" s="86"/>
      <c r="AD103" s="86">
        <v>0</v>
      </c>
      <c r="AE103" s="77"/>
      <c r="AF103" s="86">
        <v>0</v>
      </c>
      <c r="AG103" s="77"/>
      <c r="AH103" s="86">
        <v>707.78</v>
      </c>
      <c r="AI103" s="77"/>
      <c r="AJ103" s="86">
        <v>8200.2500000000018</v>
      </c>
    </row>
    <row r="104" spans="1:36" x14ac:dyDescent="0.25">
      <c r="A104" s="31" t="s">
        <v>108</v>
      </c>
      <c r="B104" s="86">
        <v>0</v>
      </c>
      <c r="C104" s="86"/>
      <c r="D104" s="86">
        <v>1922.3500000000001</v>
      </c>
      <c r="E104" s="86"/>
      <c r="F104" s="86">
        <v>0</v>
      </c>
      <c r="G104" s="86"/>
      <c r="H104" s="86">
        <v>0</v>
      </c>
      <c r="I104" s="86"/>
      <c r="J104" s="86">
        <v>0</v>
      </c>
      <c r="K104" s="86"/>
      <c r="L104" s="86">
        <v>6838.1</v>
      </c>
      <c r="M104" s="86"/>
      <c r="N104" s="86">
        <v>4892.5300000000007</v>
      </c>
      <c r="O104" s="86"/>
      <c r="P104" s="86">
        <v>0</v>
      </c>
      <c r="Q104" s="86"/>
      <c r="R104" s="86">
        <v>0</v>
      </c>
      <c r="S104" s="86"/>
      <c r="T104" s="86">
        <v>17294.239999999998</v>
      </c>
      <c r="U104" s="86"/>
      <c r="V104" s="86">
        <v>6302.85</v>
      </c>
      <c r="W104" s="86"/>
      <c r="X104" s="86">
        <v>0</v>
      </c>
      <c r="Y104" s="86"/>
      <c r="Z104" s="86">
        <v>19642.859999999997</v>
      </c>
      <c r="AA104" s="86"/>
      <c r="AB104" s="86">
        <v>-10577.140000000003</v>
      </c>
      <c r="AC104" s="86"/>
      <c r="AD104" s="86">
        <v>0</v>
      </c>
      <c r="AE104" s="77"/>
      <c r="AF104" s="86">
        <v>0</v>
      </c>
      <c r="AG104" s="77"/>
      <c r="AH104" s="86">
        <v>4571.829999999999</v>
      </c>
      <c r="AI104" s="77"/>
      <c r="AJ104" s="86">
        <v>50887.619999999995</v>
      </c>
    </row>
    <row r="105" spans="1:36" x14ac:dyDescent="0.25">
      <c r="A105" s="31" t="s">
        <v>109</v>
      </c>
      <c r="B105" s="86">
        <v>0</v>
      </c>
      <c r="C105" s="86"/>
      <c r="D105" s="86">
        <v>12899.53</v>
      </c>
      <c r="E105" s="86"/>
      <c r="F105" s="86">
        <v>0</v>
      </c>
      <c r="G105" s="86"/>
      <c r="H105" s="86">
        <v>0</v>
      </c>
      <c r="I105" s="86"/>
      <c r="J105" s="86">
        <v>0</v>
      </c>
      <c r="K105" s="86"/>
      <c r="L105" s="86">
        <v>4504.7699999999995</v>
      </c>
      <c r="M105" s="86"/>
      <c r="N105" s="86">
        <v>1017.7300000000032</v>
      </c>
      <c r="O105" s="86"/>
      <c r="P105" s="86">
        <v>0</v>
      </c>
      <c r="Q105" s="86"/>
      <c r="R105" s="86">
        <v>441.89</v>
      </c>
      <c r="S105" s="86"/>
      <c r="T105" s="86">
        <v>38782.31</v>
      </c>
      <c r="U105" s="86"/>
      <c r="V105" s="86">
        <v>280523.2</v>
      </c>
      <c r="W105" s="86"/>
      <c r="X105" s="86">
        <v>0</v>
      </c>
      <c r="Y105" s="86"/>
      <c r="Z105" s="86">
        <v>183956.05</v>
      </c>
      <c r="AA105" s="86"/>
      <c r="AB105" s="86">
        <v>-3932.2800000000025</v>
      </c>
      <c r="AC105" s="86"/>
      <c r="AD105" s="86">
        <v>0</v>
      </c>
      <c r="AE105" s="77"/>
      <c r="AF105" s="86">
        <v>23486.309999999998</v>
      </c>
      <c r="AG105" s="77"/>
      <c r="AH105" s="86">
        <v>23561.690000000002</v>
      </c>
      <c r="AI105" s="77"/>
      <c r="AJ105" s="86">
        <v>565241.19999999995</v>
      </c>
    </row>
    <row r="106" spans="1:36" x14ac:dyDescent="0.25">
      <c r="A106" s="31" t="s">
        <v>110</v>
      </c>
      <c r="B106" s="86">
        <v>0</v>
      </c>
      <c r="C106" s="86"/>
      <c r="D106" s="86">
        <v>3584.5899999999997</v>
      </c>
      <c r="E106" s="86"/>
      <c r="F106" s="86">
        <v>0</v>
      </c>
      <c r="G106" s="86"/>
      <c r="H106" s="86">
        <v>0</v>
      </c>
      <c r="I106" s="86"/>
      <c r="J106" s="86">
        <v>0</v>
      </c>
      <c r="K106" s="86"/>
      <c r="L106" s="86">
        <v>4504.7699999999995</v>
      </c>
      <c r="M106" s="86"/>
      <c r="N106" s="86">
        <v>8806.9000000000015</v>
      </c>
      <c r="O106" s="86"/>
      <c r="P106" s="86">
        <v>0</v>
      </c>
      <c r="Q106" s="86"/>
      <c r="R106" s="86">
        <v>0</v>
      </c>
      <c r="S106" s="86"/>
      <c r="T106" s="86">
        <v>30959.449999999997</v>
      </c>
      <c r="U106" s="86"/>
      <c r="V106" s="86">
        <v>-130082.62999999999</v>
      </c>
      <c r="W106" s="86"/>
      <c r="X106" s="86">
        <v>0</v>
      </c>
      <c r="Y106" s="86"/>
      <c r="Z106" s="86">
        <v>45543.9</v>
      </c>
      <c r="AA106" s="86"/>
      <c r="AB106" s="86">
        <v>2598.5500000000002</v>
      </c>
      <c r="AC106" s="86"/>
      <c r="AD106" s="86">
        <v>0</v>
      </c>
      <c r="AE106" s="77"/>
      <c r="AF106" s="86">
        <v>0</v>
      </c>
      <c r="AG106" s="77"/>
      <c r="AH106" s="86">
        <v>9422.9700000000012</v>
      </c>
      <c r="AI106" s="77"/>
      <c r="AJ106" s="86">
        <v>-24661.499999999978</v>
      </c>
    </row>
    <row r="107" spans="1:36" x14ac:dyDescent="0.25">
      <c r="A107" s="31" t="s">
        <v>210</v>
      </c>
      <c r="B107" s="86">
        <v>0</v>
      </c>
      <c r="C107" s="86"/>
      <c r="D107" s="86">
        <v>1031.8899999999999</v>
      </c>
      <c r="E107" s="86"/>
      <c r="F107" s="86">
        <v>0</v>
      </c>
      <c r="G107" s="86"/>
      <c r="H107" s="86">
        <v>0</v>
      </c>
      <c r="I107" s="86"/>
      <c r="J107" s="86">
        <v>0</v>
      </c>
      <c r="K107" s="86"/>
      <c r="L107" s="86">
        <v>0</v>
      </c>
      <c r="M107" s="86"/>
      <c r="N107" s="86">
        <v>-119.82000000000062</v>
      </c>
      <c r="O107" s="86"/>
      <c r="P107" s="86">
        <v>0</v>
      </c>
      <c r="Q107" s="86"/>
      <c r="R107" s="86">
        <v>-2.2000000000000002</v>
      </c>
      <c r="S107" s="86"/>
      <c r="T107" s="86">
        <v>2504.91</v>
      </c>
      <c r="U107" s="86"/>
      <c r="V107" s="86">
        <v>0</v>
      </c>
      <c r="W107" s="86"/>
      <c r="X107" s="86">
        <v>0</v>
      </c>
      <c r="Y107" s="86"/>
      <c r="Z107" s="86">
        <v>4218.12</v>
      </c>
      <c r="AA107" s="86"/>
      <c r="AB107" s="86">
        <v>-6745.18</v>
      </c>
      <c r="AC107" s="86"/>
      <c r="AD107" s="86">
        <v>0</v>
      </c>
      <c r="AE107" s="77"/>
      <c r="AF107" s="86">
        <v>21404.809999999998</v>
      </c>
      <c r="AG107" s="77"/>
      <c r="AH107" s="86">
        <v>648.30999999999995</v>
      </c>
      <c r="AI107" s="77"/>
      <c r="AJ107" s="86">
        <v>22940.839999999997</v>
      </c>
    </row>
    <row r="108" spans="1:36" x14ac:dyDescent="0.25">
      <c r="A108" s="31" t="s">
        <v>111</v>
      </c>
      <c r="B108" s="86">
        <v>0</v>
      </c>
      <c r="C108" s="86"/>
      <c r="D108" s="86">
        <v>262103.84</v>
      </c>
      <c r="E108" s="86"/>
      <c r="F108" s="86">
        <v>0</v>
      </c>
      <c r="G108" s="86"/>
      <c r="H108" s="86">
        <v>0</v>
      </c>
      <c r="I108" s="86"/>
      <c r="J108" s="86">
        <v>0</v>
      </c>
      <c r="K108" s="86"/>
      <c r="L108" s="86">
        <v>13683.32</v>
      </c>
      <c r="M108" s="86"/>
      <c r="N108" s="86">
        <v>49703.380000000005</v>
      </c>
      <c r="O108" s="86"/>
      <c r="P108" s="86">
        <v>0</v>
      </c>
      <c r="Q108" s="86"/>
      <c r="R108" s="86">
        <v>2383.5099999999998</v>
      </c>
      <c r="S108" s="86"/>
      <c r="T108" s="86">
        <v>157878.06</v>
      </c>
      <c r="U108" s="86"/>
      <c r="V108" s="86">
        <v>78669.640000000014</v>
      </c>
      <c r="W108" s="86"/>
      <c r="X108" s="86">
        <v>0</v>
      </c>
      <c r="Y108" s="86"/>
      <c r="Z108" s="86">
        <v>170744.40000000002</v>
      </c>
      <c r="AA108" s="86"/>
      <c r="AB108" s="86">
        <v>-430426.89999999991</v>
      </c>
      <c r="AC108" s="86"/>
      <c r="AD108" s="86">
        <v>0</v>
      </c>
      <c r="AE108" s="77"/>
      <c r="AF108" s="86">
        <v>91301.32</v>
      </c>
      <c r="AG108" s="77"/>
      <c r="AH108" s="86">
        <v>25036.41</v>
      </c>
      <c r="AI108" s="77"/>
      <c r="AJ108" s="86">
        <v>421076.9800000001</v>
      </c>
    </row>
    <row r="109" spans="1:36" x14ac:dyDescent="0.25">
      <c r="A109" s="31" t="s">
        <v>246</v>
      </c>
      <c r="B109" s="86">
        <v>0</v>
      </c>
      <c r="C109" s="86"/>
      <c r="D109" s="86">
        <v>0</v>
      </c>
      <c r="E109" s="86"/>
      <c r="F109" s="86">
        <v>0</v>
      </c>
      <c r="G109" s="86"/>
      <c r="H109" s="86">
        <v>0</v>
      </c>
      <c r="I109" s="86"/>
      <c r="J109" s="86">
        <v>0</v>
      </c>
      <c r="K109" s="86"/>
      <c r="L109" s="86">
        <v>0</v>
      </c>
      <c r="M109" s="86"/>
      <c r="N109" s="86">
        <v>0</v>
      </c>
      <c r="O109" s="86"/>
      <c r="P109" s="86">
        <v>0</v>
      </c>
      <c r="Q109" s="86"/>
      <c r="R109" s="86">
        <v>0</v>
      </c>
      <c r="S109" s="86"/>
      <c r="T109" s="86">
        <v>0</v>
      </c>
      <c r="U109" s="86"/>
      <c r="V109" s="86">
        <v>12605.93</v>
      </c>
      <c r="W109" s="86"/>
      <c r="X109" s="86">
        <v>0</v>
      </c>
      <c r="Y109" s="86"/>
      <c r="Z109" s="86">
        <v>0</v>
      </c>
      <c r="AA109" s="86"/>
      <c r="AB109" s="86">
        <v>0</v>
      </c>
      <c r="AC109" s="86"/>
      <c r="AD109" s="86">
        <v>0</v>
      </c>
      <c r="AE109" s="77"/>
      <c r="AF109" s="86">
        <v>0</v>
      </c>
      <c r="AG109" s="77"/>
      <c r="AH109" s="86">
        <v>0</v>
      </c>
      <c r="AI109" s="77"/>
      <c r="AJ109" s="86">
        <v>12605.93</v>
      </c>
    </row>
    <row r="110" spans="1:36" x14ac:dyDescent="0.25">
      <c r="A110" s="31" t="s">
        <v>112</v>
      </c>
      <c r="B110" s="86">
        <v>0</v>
      </c>
      <c r="C110" s="86"/>
      <c r="D110" s="86">
        <v>743.35</v>
      </c>
      <c r="E110" s="86"/>
      <c r="F110" s="86">
        <v>0</v>
      </c>
      <c r="G110" s="86"/>
      <c r="H110" s="86">
        <v>0</v>
      </c>
      <c r="I110" s="86"/>
      <c r="J110" s="86">
        <v>0</v>
      </c>
      <c r="K110" s="86"/>
      <c r="L110" s="86">
        <v>8938.24</v>
      </c>
      <c r="M110" s="86"/>
      <c r="N110" s="86">
        <v>18605.650000000001</v>
      </c>
      <c r="O110" s="86"/>
      <c r="P110" s="86">
        <v>0</v>
      </c>
      <c r="Q110" s="86"/>
      <c r="R110" s="86">
        <v>0</v>
      </c>
      <c r="S110" s="86"/>
      <c r="T110" s="86">
        <v>45731.659999999996</v>
      </c>
      <c r="U110" s="86"/>
      <c r="V110" s="86">
        <v>68656.310000000012</v>
      </c>
      <c r="W110" s="86"/>
      <c r="X110" s="86">
        <v>0</v>
      </c>
      <c r="Y110" s="86"/>
      <c r="Z110" s="86">
        <v>71467.679999999993</v>
      </c>
      <c r="AA110" s="86"/>
      <c r="AB110" s="86">
        <v>2878.74</v>
      </c>
      <c r="AC110" s="86"/>
      <c r="AD110" s="86">
        <v>0</v>
      </c>
      <c r="AE110" s="77"/>
      <c r="AF110" s="86">
        <v>0</v>
      </c>
      <c r="AG110" s="77"/>
      <c r="AH110" s="86">
        <v>16478.560000000001</v>
      </c>
      <c r="AI110" s="77"/>
      <c r="AJ110" s="86">
        <v>233500.19</v>
      </c>
    </row>
    <row r="111" spans="1:36" x14ac:dyDescent="0.25">
      <c r="A111" s="31" t="s">
        <v>113</v>
      </c>
      <c r="B111" s="86">
        <v>0</v>
      </c>
      <c r="C111" s="86"/>
      <c r="D111" s="86">
        <v>1716.4700000000003</v>
      </c>
      <c r="E111" s="86"/>
      <c r="F111" s="86">
        <v>0</v>
      </c>
      <c r="G111" s="86"/>
      <c r="H111" s="86">
        <v>0</v>
      </c>
      <c r="I111" s="86"/>
      <c r="J111" s="86">
        <v>0</v>
      </c>
      <c r="K111" s="86"/>
      <c r="L111" s="86">
        <v>0</v>
      </c>
      <c r="M111" s="86"/>
      <c r="N111" s="86">
        <v>8541.7099999999991</v>
      </c>
      <c r="O111" s="86"/>
      <c r="P111" s="86">
        <v>0</v>
      </c>
      <c r="Q111" s="86"/>
      <c r="R111" s="86">
        <v>0</v>
      </c>
      <c r="S111" s="86"/>
      <c r="T111" s="86">
        <v>32105.350000000002</v>
      </c>
      <c r="U111" s="86"/>
      <c r="V111" s="86">
        <v>187173.53999999998</v>
      </c>
      <c r="W111" s="86"/>
      <c r="X111" s="86">
        <v>0</v>
      </c>
      <c r="Y111" s="86"/>
      <c r="Z111" s="86">
        <v>66675.95</v>
      </c>
      <c r="AA111" s="86"/>
      <c r="AB111" s="86">
        <v>-921.44</v>
      </c>
      <c r="AC111" s="86"/>
      <c r="AD111" s="86">
        <v>0</v>
      </c>
      <c r="AE111" s="77"/>
      <c r="AF111" s="86">
        <v>0</v>
      </c>
      <c r="AG111" s="77"/>
      <c r="AH111" s="86">
        <v>15090.57</v>
      </c>
      <c r="AI111" s="77"/>
      <c r="AJ111" s="86">
        <v>310382.14999999997</v>
      </c>
    </row>
    <row r="112" spans="1:36" x14ac:dyDescent="0.25">
      <c r="A112" s="31" t="s">
        <v>114</v>
      </c>
      <c r="B112" s="86">
        <v>0</v>
      </c>
      <c r="C112" s="86"/>
      <c r="D112" s="86">
        <v>4489.6200000000008</v>
      </c>
      <c r="E112" s="86"/>
      <c r="F112" s="86">
        <v>0</v>
      </c>
      <c r="G112" s="86"/>
      <c r="H112" s="86">
        <v>0</v>
      </c>
      <c r="I112" s="86"/>
      <c r="J112" s="86">
        <v>0</v>
      </c>
      <c r="K112" s="86"/>
      <c r="L112" s="86">
        <v>-4433.47</v>
      </c>
      <c r="M112" s="86"/>
      <c r="N112" s="86">
        <v>18063.509999999998</v>
      </c>
      <c r="O112" s="86"/>
      <c r="P112" s="86">
        <v>0</v>
      </c>
      <c r="Q112" s="86"/>
      <c r="R112" s="86">
        <v>0</v>
      </c>
      <c r="S112" s="86"/>
      <c r="T112" s="86">
        <v>48032.049999999996</v>
      </c>
      <c r="U112" s="86"/>
      <c r="V112" s="86">
        <v>219704.99</v>
      </c>
      <c r="W112" s="86"/>
      <c r="X112" s="86">
        <v>0</v>
      </c>
      <c r="Y112" s="86"/>
      <c r="Z112" s="86">
        <v>67386.87000000001</v>
      </c>
      <c r="AA112" s="86"/>
      <c r="AB112" s="86">
        <v>8624.43</v>
      </c>
      <c r="AC112" s="86"/>
      <c r="AD112" s="86">
        <v>0</v>
      </c>
      <c r="AE112" s="77"/>
      <c r="AF112" s="86">
        <v>0</v>
      </c>
      <c r="AG112" s="77"/>
      <c r="AH112" s="86">
        <v>16356.870000000003</v>
      </c>
      <c r="AI112" s="77"/>
      <c r="AJ112" s="86">
        <v>378224.86999999994</v>
      </c>
    </row>
    <row r="113" spans="1:36" x14ac:dyDescent="0.25">
      <c r="A113" s="31" t="s">
        <v>115</v>
      </c>
      <c r="B113" s="86">
        <v>0</v>
      </c>
      <c r="C113" s="86"/>
      <c r="D113" s="86">
        <v>1266.93</v>
      </c>
      <c r="E113" s="86"/>
      <c r="F113" s="86">
        <v>0</v>
      </c>
      <c r="G113" s="86"/>
      <c r="H113" s="86">
        <v>0</v>
      </c>
      <c r="I113" s="86"/>
      <c r="J113" s="86">
        <v>0</v>
      </c>
      <c r="K113" s="86"/>
      <c r="L113" s="86">
        <v>4504.7699999999995</v>
      </c>
      <c r="M113" s="86"/>
      <c r="N113" s="86">
        <v>4238.4299999999985</v>
      </c>
      <c r="O113" s="86"/>
      <c r="P113" s="86">
        <v>0</v>
      </c>
      <c r="Q113" s="86"/>
      <c r="R113" s="86">
        <v>0</v>
      </c>
      <c r="S113" s="86"/>
      <c r="T113" s="86">
        <v>14214.51</v>
      </c>
      <c r="U113" s="86"/>
      <c r="V113" s="86">
        <v>6302.85</v>
      </c>
      <c r="W113" s="86"/>
      <c r="X113" s="86">
        <v>0</v>
      </c>
      <c r="Y113" s="86"/>
      <c r="Z113" s="86">
        <v>15303.52</v>
      </c>
      <c r="AA113" s="86"/>
      <c r="AB113" s="86">
        <v>-8769.3900000000067</v>
      </c>
      <c r="AC113" s="86"/>
      <c r="AD113" s="86">
        <v>0</v>
      </c>
      <c r="AE113" s="77"/>
      <c r="AF113" s="86">
        <v>0</v>
      </c>
      <c r="AG113" s="77"/>
      <c r="AH113" s="86">
        <v>3626.4599999999996</v>
      </c>
      <c r="AI113" s="77"/>
      <c r="AJ113" s="86">
        <v>40688.079999999987</v>
      </c>
    </row>
    <row r="114" spans="1:36" x14ac:dyDescent="0.25">
      <c r="A114" s="31" t="s">
        <v>116</v>
      </c>
      <c r="B114" s="86">
        <v>0</v>
      </c>
      <c r="C114" s="86"/>
      <c r="D114" s="86">
        <v>1278.56</v>
      </c>
      <c r="E114" s="86"/>
      <c r="F114" s="86">
        <v>0</v>
      </c>
      <c r="G114" s="86"/>
      <c r="H114" s="86">
        <v>0</v>
      </c>
      <c r="I114" s="86"/>
      <c r="J114" s="86">
        <v>0</v>
      </c>
      <c r="K114" s="86"/>
      <c r="L114" s="86">
        <v>608.58000000000175</v>
      </c>
      <c r="M114" s="86"/>
      <c r="N114" s="86">
        <v>6386.5600000000013</v>
      </c>
      <c r="O114" s="86"/>
      <c r="P114" s="86">
        <v>0</v>
      </c>
      <c r="Q114" s="86"/>
      <c r="R114" s="86">
        <v>0</v>
      </c>
      <c r="S114" s="86"/>
      <c r="T114" s="86">
        <v>22925.770000000004</v>
      </c>
      <c r="U114" s="86"/>
      <c r="V114" s="86">
        <v>18908.910000000003</v>
      </c>
      <c r="W114" s="86"/>
      <c r="X114" s="86">
        <v>0</v>
      </c>
      <c r="Y114" s="86"/>
      <c r="Z114" s="86">
        <v>25002.560000000001</v>
      </c>
      <c r="AA114" s="86"/>
      <c r="AB114" s="86">
        <v>-3422.989999999998</v>
      </c>
      <c r="AC114" s="86"/>
      <c r="AD114" s="86">
        <v>0</v>
      </c>
      <c r="AE114" s="77"/>
      <c r="AF114" s="86">
        <v>0</v>
      </c>
      <c r="AG114" s="77"/>
      <c r="AH114" s="86">
        <v>5817.8300000000008</v>
      </c>
      <c r="AI114" s="77"/>
      <c r="AJ114" s="86">
        <v>77505.780000000013</v>
      </c>
    </row>
    <row r="115" spans="1:36" x14ac:dyDescent="0.25">
      <c r="A115" s="31" t="s">
        <v>117</v>
      </c>
      <c r="B115" s="86">
        <v>0</v>
      </c>
      <c r="C115" s="86"/>
      <c r="D115" s="86">
        <v>3574.7000000000003</v>
      </c>
      <c r="E115" s="86"/>
      <c r="F115" s="86">
        <v>0</v>
      </c>
      <c r="G115" s="86"/>
      <c r="H115" s="86">
        <v>0</v>
      </c>
      <c r="I115" s="86"/>
      <c r="J115" s="86">
        <v>0</v>
      </c>
      <c r="K115" s="86"/>
      <c r="L115" s="86">
        <v>9009.6000000000022</v>
      </c>
      <c r="M115" s="86"/>
      <c r="N115" s="86">
        <v>19253.799999999996</v>
      </c>
      <c r="O115" s="86"/>
      <c r="P115" s="86">
        <v>0</v>
      </c>
      <c r="Q115" s="86"/>
      <c r="R115" s="86">
        <v>0</v>
      </c>
      <c r="S115" s="86"/>
      <c r="T115" s="86">
        <v>56880.07</v>
      </c>
      <c r="U115" s="86"/>
      <c r="V115" s="86">
        <v>235605.73999999996</v>
      </c>
      <c r="W115" s="86"/>
      <c r="X115" s="86">
        <v>0</v>
      </c>
      <c r="Y115" s="86"/>
      <c r="Z115" s="86">
        <v>111509.12000000001</v>
      </c>
      <c r="AA115" s="86"/>
      <c r="AB115" s="86">
        <v>4801.7299999999996</v>
      </c>
      <c r="AC115" s="86"/>
      <c r="AD115" s="86">
        <v>0</v>
      </c>
      <c r="AE115" s="77"/>
      <c r="AF115" s="86">
        <v>0</v>
      </c>
      <c r="AG115" s="77"/>
      <c r="AH115" s="86">
        <v>25667.999999999996</v>
      </c>
      <c r="AI115" s="77"/>
      <c r="AJ115" s="86">
        <v>466302.75999999995</v>
      </c>
    </row>
    <row r="116" spans="1:36" x14ac:dyDescent="0.25">
      <c r="A116" s="31" t="s">
        <v>203</v>
      </c>
      <c r="B116" s="86">
        <v>0</v>
      </c>
      <c r="C116" s="86"/>
      <c r="D116" s="86">
        <v>252.04000000000002</v>
      </c>
      <c r="E116" s="86"/>
      <c r="F116" s="86">
        <v>0</v>
      </c>
      <c r="G116" s="86"/>
      <c r="H116" s="86">
        <v>0</v>
      </c>
      <c r="I116" s="86"/>
      <c r="J116" s="86">
        <v>0</v>
      </c>
      <c r="K116" s="86"/>
      <c r="L116" s="86">
        <v>0</v>
      </c>
      <c r="M116" s="86"/>
      <c r="N116" s="86">
        <v>168.78999999999996</v>
      </c>
      <c r="O116" s="86"/>
      <c r="P116" s="86">
        <v>0</v>
      </c>
      <c r="Q116" s="86"/>
      <c r="R116" s="86">
        <v>0</v>
      </c>
      <c r="S116" s="86"/>
      <c r="T116" s="86">
        <v>585</v>
      </c>
      <c r="U116" s="86"/>
      <c r="V116" s="86">
        <v>6302.85</v>
      </c>
      <c r="W116" s="86"/>
      <c r="X116" s="86">
        <v>0</v>
      </c>
      <c r="Y116" s="86"/>
      <c r="Z116" s="86">
        <v>748.99999999999989</v>
      </c>
      <c r="AA116" s="86"/>
      <c r="AB116" s="86">
        <v>-12343.31</v>
      </c>
      <c r="AC116" s="86"/>
      <c r="AD116" s="86">
        <v>0</v>
      </c>
      <c r="AE116" s="77"/>
      <c r="AF116" s="86">
        <v>0</v>
      </c>
      <c r="AG116" s="77"/>
      <c r="AH116" s="86">
        <v>173.38</v>
      </c>
      <c r="AI116" s="77"/>
      <c r="AJ116" s="86">
        <v>-4112.2499999999991</v>
      </c>
    </row>
    <row r="117" spans="1:36" x14ac:dyDescent="0.25">
      <c r="A117" s="31" t="s">
        <v>118</v>
      </c>
      <c r="B117" s="86">
        <v>0</v>
      </c>
      <c r="C117" s="86"/>
      <c r="D117" s="86">
        <v>1426.42</v>
      </c>
      <c r="E117" s="86"/>
      <c r="F117" s="86">
        <v>0</v>
      </c>
      <c r="G117" s="86"/>
      <c r="H117" s="86">
        <v>0</v>
      </c>
      <c r="I117" s="86"/>
      <c r="J117" s="86">
        <v>0</v>
      </c>
      <c r="K117" s="86"/>
      <c r="L117" s="86">
        <v>8938.24</v>
      </c>
      <c r="M117" s="86"/>
      <c r="N117" s="86">
        <v>3419.1400000000003</v>
      </c>
      <c r="O117" s="86"/>
      <c r="P117" s="86">
        <v>0</v>
      </c>
      <c r="Q117" s="86"/>
      <c r="R117" s="86">
        <v>0</v>
      </c>
      <c r="S117" s="86"/>
      <c r="T117" s="86">
        <v>10138</v>
      </c>
      <c r="U117" s="86"/>
      <c r="V117" s="86">
        <v>12605.93</v>
      </c>
      <c r="W117" s="86"/>
      <c r="X117" s="86">
        <v>0</v>
      </c>
      <c r="Y117" s="86"/>
      <c r="Z117" s="86">
        <v>10548.86</v>
      </c>
      <c r="AA117" s="86"/>
      <c r="AB117" s="86">
        <v>-10438.699999999999</v>
      </c>
      <c r="AC117" s="86"/>
      <c r="AD117" s="86">
        <v>0</v>
      </c>
      <c r="AE117" s="77"/>
      <c r="AF117" s="86">
        <v>0</v>
      </c>
      <c r="AG117" s="77"/>
      <c r="AH117" s="86">
        <v>2526.9700000000003</v>
      </c>
      <c r="AI117" s="77"/>
      <c r="AJ117" s="86">
        <v>39164.86</v>
      </c>
    </row>
    <row r="118" spans="1:36" x14ac:dyDescent="0.25">
      <c r="A118" s="31" t="s">
        <v>235</v>
      </c>
      <c r="B118" s="86">
        <v>20973.439999999999</v>
      </c>
      <c r="C118" s="86"/>
      <c r="D118" s="86">
        <v>221.73</v>
      </c>
      <c r="E118" s="86"/>
      <c r="F118" s="86">
        <v>0</v>
      </c>
      <c r="G118" s="86"/>
      <c r="H118" s="86">
        <v>0</v>
      </c>
      <c r="I118" s="86"/>
      <c r="J118" s="86">
        <v>0</v>
      </c>
      <c r="K118" s="86"/>
      <c r="L118" s="86">
        <v>0</v>
      </c>
      <c r="M118" s="86"/>
      <c r="N118" s="86">
        <v>2742.1000000000004</v>
      </c>
      <c r="O118" s="86"/>
      <c r="P118" s="86">
        <v>0</v>
      </c>
      <c r="Q118" s="86"/>
      <c r="R118" s="86">
        <v>0</v>
      </c>
      <c r="S118" s="86"/>
      <c r="T118" s="86">
        <v>5125.8500000000004</v>
      </c>
      <c r="U118" s="86"/>
      <c r="V118" s="86">
        <v>122124.84</v>
      </c>
      <c r="W118" s="86"/>
      <c r="X118" s="86">
        <v>0</v>
      </c>
      <c r="Y118" s="86"/>
      <c r="Z118" s="86">
        <v>2433.7799999999997</v>
      </c>
      <c r="AA118" s="86"/>
      <c r="AB118" s="86">
        <v>-2154.6500000000005</v>
      </c>
      <c r="AC118" s="86"/>
      <c r="AD118" s="86">
        <v>16244.18</v>
      </c>
      <c r="AE118" s="77"/>
      <c r="AF118" s="86">
        <v>0</v>
      </c>
      <c r="AG118" s="77"/>
      <c r="AH118" s="86">
        <v>761.7600000000001</v>
      </c>
      <c r="AI118" s="77"/>
      <c r="AJ118" s="86">
        <v>168473.03</v>
      </c>
    </row>
    <row r="119" spans="1:36" x14ac:dyDescent="0.25">
      <c r="A119" s="31" t="s">
        <v>119</v>
      </c>
      <c r="B119" s="86">
        <v>0</v>
      </c>
      <c r="C119" s="86"/>
      <c r="D119" s="86">
        <v>22593.25</v>
      </c>
      <c r="E119" s="86"/>
      <c r="F119" s="86">
        <v>0</v>
      </c>
      <c r="G119" s="86"/>
      <c r="H119" s="86">
        <v>0</v>
      </c>
      <c r="I119" s="86"/>
      <c r="J119" s="86">
        <v>0</v>
      </c>
      <c r="K119" s="86"/>
      <c r="L119" s="86">
        <v>119030.26</v>
      </c>
      <c r="M119" s="86"/>
      <c r="N119" s="86">
        <v>171791.03999999998</v>
      </c>
      <c r="O119" s="86"/>
      <c r="P119" s="86">
        <v>0</v>
      </c>
      <c r="Q119" s="86"/>
      <c r="R119" s="86">
        <v>1025.3499999999999</v>
      </c>
      <c r="S119" s="86"/>
      <c r="T119" s="86">
        <v>366636.64</v>
      </c>
      <c r="U119" s="86"/>
      <c r="V119" s="86">
        <v>0</v>
      </c>
      <c r="W119" s="86"/>
      <c r="X119" s="86">
        <v>0</v>
      </c>
      <c r="Y119" s="86"/>
      <c r="Z119" s="86">
        <v>95690.79</v>
      </c>
      <c r="AA119" s="86"/>
      <c r="AB119" s="86">
        <v>-58614.020000000004</v>
      </c>
      <c r="AC119" s="86"/>
      <c r="AD119" s="86">
        <v>0</v>
      </c>
      <c r="AE119" s="77"/>
      <c r="AF119" s="86">
        <v>354954.48</v>
      </c>
      <c r="AG119" s="77"/>
      <c r="AH119" s="86">
        <v>107552.03</v>
      </c>
      <c r="AI119" s="77"/>
      <c r="AJ119" s="86">
        <v>1180659.82</v>
      </c>
    </row>
    <row r="120" spans="1:36" x14ac:dyDescent="0.25">
      <c r="A120" s="31" t="s">
        <v>120</v>
      </c>
      <c r="B120" s="86">
        <v>16498.37</v>
      </c>
      <c r="C120" s="86"/>
      <c r="D120" s="86">
        <v>328.47</v>
      </c>
      <c r="E120" s="86"/>
      <c r="F120" s="86">
        <v>0</v>
      </c>
      <c r="G120" s="86"/>
      <c r="H120" s="86">
        <v>0</v>
      </c>
      <c r="I120" s="86"/>
      <c r="J120" s="86">
        <v>0</v>
      </c>
      <c r="K120" s="86"/>
      <c r="L120" s="86">
        <v>4504.7699999999995</v>
      </c>
      <c r="M120" s="86"/>
      <c r="N120" s="86">
        <v>2397.1400000000003</v>
      </c>
      <c r="O120" s="86"/>
      <c r="P120" s="86">
        <v>0</v>
      </c>
      <c r="Q120" s="86"/>
      <c r="R120" s="86">
        <v>27.279999999999998</v>
      </c>
      <c r="S120" s="86"/>
      <c r="T120" s="86">
        <v>1473.03</v>
      </c>
      <c r="U120" s="86"/>
      <c r="V120" s="86">
        <v>122259.57999999999</v>
      </c>
      <c r="W120" s="86"/>
      <c r="X120" s="86">
        <v>0</v>
      </c>
      <c r="Y120" s="86"/>
      <c r="Z120" s="86">
        <v>3668.71</v>
      </c>
      <c r="AA120" s="86"/>
      <c r="AB120" s="86">
        <v>-8983.42</v>
      </c>
      <c r="AC120" s="86"/>
      <c r="AD120" s="86">
        <v>12384.529999999999</v>
      </c>
      <c r="AE120" s="77"/>
      <c r="AF120" s="86">
        <v>6.72</v>
      </c>
      <c r="AG120" s="77"/>
      <c r="AH120" s="86">
        <v>971.8</v>
      </c>
      <c r="AI120" s="77"/>
      <c r="AJ120" s="86">
        <v>155536.97999999995</v>
      </c>
    </row>
    <row r="121" spans="1:36" x14ac:dyDescent="0.25">
      <c r="A121" s="31" t="s">
        <v>121</v>
      </c>
      <c r="B121" s="86">
        <v>0</v>
      </c>
      <c r="C121" s="86"/>
      <c r="D121" s="86">
        <v>55521.66</v>
      </c>
      <c r="E121" s="86"/>
      <c r="F121" s="86">
        <v>0</v>
      </c>
      <c r="G121" s="86"/>
      <c r="H121" s="86">
        <v>0</v>
      </c>
      <c r="I121" s="86"/>
      <c r="J121" s="86">
        <v>0</v>
      </c>
      <c r="K121" s="86"/>
      <c r="L121" s="86">
        <v>0</v>
      </c>
      <c r="M121" s="86"/>
      <c r="N121" s="86">
        <v>19343.14</v>
      </c>
      <c r="O121" s="86"/>
      <c r="P121" s="86">
        <v>0</v>
      </c>
      <c r="Q121" s="86"/>
      <c r="R121" s="86">
        <v>25.269999999999996</v>
      </c>
      <c r="S121" s="86"/>
      <c r="T121" s="86">
        <v>30647.66</v>
      </c>
      <c r="U121" s="86"/>
      <c r="V121" s="86">
        <v>6302.85</v>
      </c>
      <c r="W121" s="86"/>
      <c r="X121" s="86">
        <v>0</v>
      </c>
      <c r="Y121" s="86"/>
      <c r="Z121" s="86">
        <v>4891.74</v>
      </c>
      <c r="AA121" s="86"/>
      <c r="AB121" s="86">
        <v>2056.08</v>
      </c>
      <c r="AC121" s="86"/>
      <c r="AD121" s="86">
        <v>0</v>
      </c>
      <c r="AE121" s="87"/>
      <c r="AF121" s="86">
        <v>2319.89</v>
      </c>
      <c r="AG121" s="87"/>
      <c r="AH121" s="86">
        <v>2110.69</v>
      </c>
      <c r="AI121" s="77"/>
      <c r="AJ121" s="86">
        <v>123218.98000000003</v>
      </c>
    </row>
    <row r="122" spans="1:36" x14ac:dyDescent="0.25">
      <c r="A122" s="31" t="s">
        <v>122</v>
      </c>
      <c r="B122" s="86">
        <v>0</v>
      </c>
      <c r="C122" s="86"/>
      <c r="D122" s="86">
        <v>580.40000000000009</v>
      </c>
      <c r="E122" s="86"/>
      <c r="F122" s="86">
        <v>0</v>
      </c>
      <c r="G122" s="86"/>
      <c r="H122" s="86">
        <v>0</v>
      </c>
      <c r="I122" s="86"/>
      <c r="J122" s="86">
        <v>0</v>
      </c>
      <c r="K122" s="86"/>
      <c r="L122" s="86">
        <v>14617.819999999996</v>
      </c>
      <c r="M122" s="86"/>
      <c r="N122" s="86">
        <v>0</v>
      </c>
      <c r="O122" s="86"/>
      <c r="P122" s="86">
        <v>0</v>
      </c>
      <c r="Q122" s="86"/>
      <c r="R122" s="86">
        <v>0</v>
      </c>
      <c r="S122" s="86"/>
      <c r="T122" s="86">
        <v>0</v>
      </c>
      <c r="U122" s="86"/>
      <c r="V122" s="86">
        <v>0</v>
      </c>
      <c r="W122" s="86"/>
      <c r="X122" s="86">
        <v>0</v>
      </c>
      <c r="Y122" s="86"/>
      <c r="Z122" s="86">
        <v>0</v>
      </c>
      <c r="AA122" s="86"/>
      <c r="AB122" s="86">
        <v>0</v>
      </c>
      <c r="AC122" s="86"/>
      <c r="AD122" s="86">
        <v>0</v>
      </c>
      <c r="AE122" s="87"/>
      <c r="AF122" s="86">
        <v>0</v>
      </c>
      <c r="AG122" s="87"/>
      <c r="AH122" s="86">
        <v>0</v>
      </c>
      <c r="AI122" s="77"/>
      <c r="AJ122" s="86">
        <v>15198.219999999996</v>
      </c>
    </row>
    <row r="123" spans="1:36" s="9" customFormat="1" x14ac:dyDescent="0.25">
      <c r="A123" s="31" t="s">
        <v>124</v>
      </c>
      <c r="B123" s="86">
        <v>0</v>
      </c>
      <c r="C123" s="85"/>
      <c r="D123" s="86">
        <v>1287.5500000000002</v>
      </c>
      <c r="E123" s="85"/>
      <c r="F123" s="86">
        <v>0</v>
      </c>
      <c r="G123" s="85"/>
      <c r="H123" s="86">
        <v>0</v>
      </c>
      <c r="I123" s="85"/>
      <c r="J123" s="86">
        <v>0</v>
      </c>
      <c r="K123" s="85"/>
      <c r="L123" s="86">
        <v>-15167.75</v>
      </c>
      <c r="M123" s="86"/>
      <c r="N123" s="86">
        <v>6586.32</v>
      </c>
      <c r="O123" s="86"/>
      <c r="P123" s="86">
        <v>0</v>
      </c>
      <c r="Q123" s="86"/>
      <c r="R123" s="86">
        <v>438.96999999999997</v>
      </c>
      <c r="S123" s="86"/>
      <c r="T123" s="86">
        <v>22846.65</v>
      </c>
      <c r="U123" s="86"/>
      <c r="V123" s="86">
        <v>24394.68</v>
      </c>
      <c r="W123" s="86"/>
      <c r="X123" s="86">
        <v>0</v>
      </c>
      <c r="Y123" s="86"/>
      <c r="Z123" s="86">
        <v>52260.31</v>
      </c>
      <c r="AA123" s="86"/>
      <c r="AB123" s="86">
        <v>-3793.01</v>
      </c>
      <c r="AC123" s="86"/>
      <c r="AD123" s="86">
        <v>0</v>
      </c>
      <c r="AE123" s="87"/>
      <c r="AF123" s="86">
        <v>767.33999999999992</v>
      </c>
      <c r="AG123" s="87"/>
      <c r="AH123" s="86">
        <v>5127.4799999999996</v>
      </c>
      <c r="AI123" s="77"/>
      <c r="AJ123" s="86">
        <v>94748.54</v>
      </c>
    </row>
    <row r="124" spans="1:36" x14ac:dyDescent="0.25">
      <c r="A124" s="31" t="s">
        <v>125</v>
      </c>
      <c r="B124" s="86">
        <v>0</v>
      </c>
      <c r="C124" s="76"/>
      <c r="D124" s="86">
        <v>3749.98</v>
      </c>
      <c r="E124" s="76"/>
      <c r="F124" s="86">
        <v>0</v>
      </c>
      <c r="G124" s="76"/>
      <c r="H124" s="86">
        <v>0</v>
      </c>
      <c r="I124" s="76"/>
      <c r="J124" s="86">
        <v>0</v>
      </c>
      <c r="K124" s="76"/>
      <c r="L124" s="86">
        <v>22559.530000000002</v>
      </c>
      <c r="M124" s="86"/>
      <c r="N124" s="86">
        <v>7245.9200000000019</v>
      </c>
      <c r="O124" s="86"/>
      <c r="P124" s="86">
        <v>0</v>
      </c>
      <c r="Q124" s="86"/>
      <c r="R124" s="86">
        <v>0</v>
      </c>
      <c r="S124" s="86"/>
      <c r="T124" s="86">
        <v>5857.7499999999991</v>
      </c>
      <c r="U124" s="86"/>
      <c r="V124" s="86">
        <v>6302.85</v>
      </c>
      <c r="W124" s="86"/>
      <c r="X124" s="86">
        <v>0</v>
      </c>
      <c r="Y124" s="86"/>
      <c r="Z124" s="86">
        <v>6876.6699999999992</v>
      </c>
      <c r="AA124" s="86"/>
      <c r="AB124" s="86">
        <v>-3436.6100000000006</v>
      </c>
      <c r="AC124" s="86"/>
      <c r="AD124" s="86">
        <v>0</v>
      </c>
      <c r="AE124" s="87"/>
      <c r="AF124" s="86">
        <v>1757.69</v>
      </c>
      <c r="AG124" s="87"/>
      <c r="AH124" s="86">
        <v>1154.3800000000001</v>
      </c>
      <c r="AI124" s="77"/>
      <c r="AJ124" s="86">
        <v>52068.160000000003</v>
      </c>
    </row>
    <row r="125" spans="1:36" x14ac:dyDescent="0.25">
      <c r="A125" s="31" t="s">
        <v>126</v>
      </c>
      <c r="B125" s="86">
        <v>0</v>
      </c>
      <c r="C125" s="76"/>
      <c r="D125" s="86">
        <v>2022.7600000000002</v>
      </c>
      <c r="E125" s="76"/>
      <c r="F125" s="86">
        <v>0</v>
      </c>
      <c r="G125" s="76"/>
      <c r="H125" s="86">
        <v>0</v>
      </c>
      <c r="I125" s="76"/>
      <c r="J125" s="86">
        <v>0</v>
      </c>
      <c r="K125" s="76"/>
      <c r="L125" s="86">
        <v>15783.46</v>
      </c>
      <c r="M125" s="86"/>
      <c r="N125" s="86">
        <v>2987.16</v>
      </c>
      <c r="O125" s="86"/>
      <c r="P125" s="86">
        <v>0</v>
      </c>
      <c r="Q125" s="86"/>
      <c r="R125" s="86">
        <v>0</v>
      </c>
      <c r="S125" s="86"/>
      <c r="T125" s="86">
        <v>12048.020000000002</v>
      </c>
      <c r="U125" s="86"/>
      <c r="V125" s="86">
        <v>6302.85</v>
      </c>
      <c r="W125" s="86"/>
      <c r="X125" s="86">
        <v>0</v>
      </c>
      <c r="Y125" s="86"/>
      <c r="Z125" s="86">
        <v>14131.47</v>
      </c>
      <c r="AA125" s="86"/>
      <c r="AB125" s="86">
        <v>-12807.289999999997</v>
      </c>
      <c r="AC125" s="86"/>
      <c r="AD125" s="86">
        <v>0</v>
      </c>
      <c r="AE125" s="87"/>
      <c r="AF125" s="86">
        <v>0</v>
      </c>
      <c r="AG125" s="87"/>
      <c r="AH125" s="86">
        <v>3251.6000000000004</v>
      </c>
      <c r="AI125" s="77"/>
      <c r="AJ125" s="86">
        <v>43720.030000000006</v>
      </c>
    </row>
    <row r="126" spans="1:36" x14ac:dyDescent="0.25">
      <c r="A126" s="31" t="s">
        <v>127</v>
      </c>
      <c r="B126" s="86">
        <v>0</v>
      </c>
      <c r="C126" s="76"/>
      <c r="D126" s="86">
        <v>0</v>
      </c>
      <c r="E126" s="76"/>
      <c r="F126" s="86">
        <v>0</v>
      </c>
      <c r="G126" s="76"/>
      <c r="H126" s="86">
        <v>0</v>
      </c>
      <c r="I126" s="76"/>
      <c r="J126" s="86">
        <v>0</v>
      </c>
      <c r="K126" s="76"/>
      <c r="L126" s="86">
        <v>0</v>
      </c>
      <c r="M126" s="86"/>
      <c r="N126" s="86">
        <v>0</v>
      </c>
      <c r="O126" s="86"/>
      <c r="P126" s="86">
        <v>0</v>
      </c>
      <c r="Q126" s="86"/>
      <c r="R126" s="86">
        <v>0</v>
      </c>
      <c r="S126" s="86"/>
      <c r="T126" s="86">
        <v>0</v>
      </c>
      <c r="U126" s="86"/>
      <c r="V126" s="86">
        <v>0</v>
      </c>
      <c r="W126" s="86"/>
      <c r="X126" s="86">
        <v>0</v>
      </c>
      <c r="Y126" s="86"/>
      <c r="Z126" s="86">
        <v>0</v>
      </c>
      <c r="AA126" s="86"/>
      <c r="AB126" s="86">
        <v>0</v>
      </c>
      <c r="AC126" s="86"/>
      <c r="AD126" s="86">
        <v>2164089.37</v>
      </c>
      <c r="AE126" s="87"/>
      <c r="AF126" s="86">
        <v>0</v>
      </c>
      <c r="AG126" s="87"/>
      <c r="AH126" s="86">
        <v>0</v>
      </c>
      <c r="AI126" s="77"/>
      <c r="AJ126" s="86">
        <v>2164089.37</v>
      </c>
    </row>
    <row r="127" spans="1:36" x14ac:dyDescent="0.25">
      <c r="A127" s="31" t="s">
        <v>229</v>
      </c>
      <c r="B127" s="86">
        <v>0</v>
      </c>
      <c r="C127" s="76"/>
      <c r="D127" s="86">
        <v>0</v>
      </c>
      <c r="E127" s="76"/>
      <c r="F127" s="86">
        <v>0</v>
      </c>
      <c r="G127" s="76"/>
      <c r="H127" s="86">
        <v>0</v>
      </c>
      <c r="I127" s="76"/>
      <c r="J127" s="86">
        <v>0</v>
      </c>
      <c r="K127" s="76"/>
      <c r="L127" s="86">
        <v>0</v>
      </c>
      <c r="M127" s="86"/>
      <c r="N127" s="86">
        <v>0</v>
      </c>
      <c r="O127" s="86"/>
      <c r="P127" s="86">
        <v>0</v>
      </c>
      <c r="Q127" s="86"/>
      <c r="R127" s="86">
        <v>0</v>
      </c>
      <c r="S127" s="86"/>
      <c r="T127" s="86">
        <v>0</v>
      </c>
      <c r="U127" s="86"/>
      <c r="V127" s="86">
        <v>6302.85</v>
      </c>
      <c r="W127" s="86"/>
      <c r="X127" s="86">
        <v>0</v>
      </c>
      <c r="Y127" s="86"/>
      <c r="Z127" s="86">
        <v>0</v>
      </c>
      <c r="AA127" s="86"/>
      <c r="AB127" s="86">
        <v>0</v>
      </c>
      <c r="AC127" s="86"/>
      <c r="AD127" s="86">
        <v>0</v>
      </c>
      <c r="AE127" s="87"/>
      <c r="AF127" s="86">
        <v>0</v>
      </c>
      <c r="AG127" s="87"/>
      <c r="AH127" s="86">
        <v>0</v>
      </c>
      <c r="AI127" s="77"/>
      <c r="AJ127" s="86">
        <v>6302.85</v>
      </c>
    </row>
    <row r="128" spans="1:36" x14ac:dyDescent="0.25">
      <c r="A128" s="31" t="s">
        <v>250</v>
      </c>
      <c r="B128" s="86">
        <v>0</v>
      </c>
      <c r="C128" s="76"/>
      <c r="D128" s="86">
        <v>361.24</v>
      </c>
      <c r="E128" s="76"/>
      <c r="F128" s="86">
        <v>0</v>
      </c>
      <c r="G128" s="76"/>
      <c r="H128" s="86">
        <v>0</v>
      </c>
      <c r="I128" s="76"/>
      <c r="J128" s="86">
        <v>0</v>
      </c>
      <c r="K128" s="76"/>
      <c r="L128" s="86">
        <v>13690.54</v>
      </c>
      <c r="M128" s="86"/>
      <c r="N128" s="86">
        <v>6229.75</v>
      </c>
      <c r="O128" s="86"/>
      <c r="P128" s="86">
        <v>0</v>
      </c>
      <c r="Q128" s="86"/>
      <c r="R128" s="86">
        <v>0</v>
      </c>
      <c r="S128" s="86"/>
      <c r="T128" s="86">
        <v>9864.32</v>
      </c>
      <c r="U128" s="86"/>
      <c r="V128" s="86">
        <v>13423.08</v>
      </c>
      <c r="W128" s="86"/>
      <c r="X128" s="86">
        <v>0</v>
      </c>
      <c r="Y128" s="86"/>
      <c r="Z128" s="86">
        <v>6932.7999999999993</v>
      </c>
      <c r="AA128" s="86"/>
      <c r="AB128" s="86">
        <v>-6564.54</v>
      </c>
      <c r="AC128" s="86"/>
      <c r="AD128" s="86">
        <v>0</v>
      </c>
      <c r="AE128" s="87"/>
      <c r="AF128" s="86">
        <v>0</v>
      </c>
      <c r="AG128" s="87"/>
      <c r="AH128" s="86">
        <v>1649.49</v>
      </c>
      <c r="AI128" s="77"/>
      <c r="AJ128" s="86">
        <v>45586.679999999993</v>
      </c>
    </row>
    <row r="129" spans="1:36" x14ac:dyDescent="0.25">
      <c r="A129" s="31" t="s">
        <v>128</v>
      </c>
      <c r="B129" s="86">
        <v>0</v>
      </c>
      <c r="C129" s="76"/>
      <c r="D129" s="86">
        <v>3712.6299999999997</v>
      </c>
      <c r="E129" s="76"/>
      <c r="F129" s="86">
        <v>0</v>
      </c>
      <c r="G129" s="76"/>
      <c r="H129" s="86">
        <v>0</v>
      </c>
      <c r="I129" s="76"/>
      <c r="J129" s="86">
        <v>0</v>
      </c>
      <c r="K129" s="76"/>
      <c r="L129" s="86">
        <v>18180.830000000002</v>
      </c>
      <c r="M129" s="86"/>
      <c r="N129" s="86">
        <v>29689.68</v>
      </c>
      <c r="O129" s="86"/>
      <c r="P129" s="86">
        <v>0</v>
      </c>
      <c r="Q129" s="86"/>
      <c r="R129" s="86">
        <v>0</v>
      </c>
      <c r="S129" s="86"/>
      <c r="T129" s="86">
        <v>72820.69</v>
      </c>
      <c r="U129" s="86"/>
      <c r="V129" s="86">
        <v>150404.71999999997</v>
      </c>
      <c r="W129" s="86"/>
      <c r="X129" s="86">
        <v>0</v>
      </c>
      <c r="Y129" s="86"/>
      <c r="Z129" s="86">
        <v>118117.3</v>
      </c>
      <c r="AA129" s="86"/>
      <c r="AB129" s="86">
        <v>7031.65</v>
      </c>
      <c r="AC129" s="86"/>
      <c r="AD129" s="86">
        <v>0</v>
      </c>
      <c r="AE129" s="87"/>
      <c r="AF129" s="86">
        <v>0</v>
      </c>
      <c r="AG129" s="87"/>
      <c r="AH129" s="86">
        <v>27019.29</v>
      </c>
      <c r="AI129" s="77"/>
      <c r="AJ129" s="86">
        <v>426976.79</v>
      </c>
    </row>
    <row r="130" spans="1:36" x14ac:dyDescent="0.25">
      <c r="A130" s="31" t="s">
        <v>129</v>
      </c>
      <c r="B130" s="86">
        <v>0</v>
      </c>
      <c r="C130" s="76"/>
      <c r="D130" s="86">
        <v>1856.4399999999998</v>
      </c>
      <c r="E130" s="76"/>
      <c r="F130" s="86">
        <v>0</v>
      </c>
      <c r="G130" s="76"/>
      <c r="H130" s="86">
        <v>0</v>
      </c>
      <c r="I130" s="76"/>
      <c r="J130" s="86">
        <v>0</v>
      </c>
      <c r="K130" s="76"/>
      <c r="L130" s="86">
        <v>17947.88</v>
      </c>
      <c r="M130" s="86"/>
      <c r="N130" s="86">
        <v>7186.6999999999989</v>
      </c>
      <c r="O130" s="86"/>
      <c r="P130" s="86">
        <v>0</v>
      </c>
      <c r="Q130" s="86"/>
      <c r="R130" s="86">
        <v>0</v>
      </c>
      <c r="S130" s="86"/>
      <c r="T130" s="86">
        <v>20851.27</v>
      </c>
      <c r="U130" s="86"/>
      <c r="V130" s="86">
        <v>344578.73</v>
      </c>
      <c r="W130" s="86"/>
      <c r="X130" s="86">
        <v>0</v>
      </c>
      <c r="Y130" s="86"/>
      <c r="Z130" s="86">
        <v>25973.83</v>
      </c>
      <c r="AA130" s="86"/>
      <c r="AB130" s="86">
        <v>-5928.9500000000007</v>
      </c>
      <c r="AC130" s="86"/>
      <c r="AD130" s="86">
        <v>0</v>
      </c>
      <c r="AE130" s="87"/>
      <c r="AF130" s="86">
        <v>0</v>
      </c>
      <c r="AG130" s="87"/>
      <c r="AH130" s="86">
        <v>8150.6399999999976</v>
      </c>
      <c r="AI130" s="77"/>
      <c r="AJ130" s="86">
        <v>420616.54</v>
      </c>
    </row>
    <row r="131" spans="1:36" x14ac:dyDescent="0.25">
      <c r="A131" s="31" t="s">
        <v>130</v>
      </c>
      <c r="B131" s="86">
        <v>0</v>
      </c>
      <c r="C131" s="76"/>
      <c r="D131" s="86">
        <v>3778.0400000000004</v>
      </c>
      <c r="E131" s="76"/>
      <c r="F131" s="86">
        <v>0</v>
      </c>
      <c r="G131" s="76"/>
      <c r="H131" s="86">
        <v>0</v>
      </c>
      <c r="I131" s="76"/>
      <c r="J131" s="86">
        <v>0</v>
      </c>
      <c r="K131" s="76"/>
      <c r="L131" s="86">
        <v>80320.479999999981</v>
      </c>
      <c r="M131" s="86"/>
      <c r="N131" s="86">
        <v>8047.4700000000012</v>
      </c>
      <c r="O131" s="86"/>
      <c r="P131" s="86">
        <v>0</v>
      </c>
      <c r="Q131" s="86"/>
      <c r="R131" s="86">
        <v>681.60000000000014</v>
      </c>
      <c r="S131" s="86"/>
      <c r="T131" s="86">
        <v>30061.899999999998</v>
      </c>
      <c r="U131" s="86"/>
      <c r="V131" s="86">
        <v>6302.85</v>
      </c>
      <c r="W131" s="86"/>
      <c r="X131" s="86">
        <v>0</v>
      </c>
      <c r="Y131" s="86"/>
      <c r="Z131" s="86">
        <v>64886.799999999996</v>
      </c>
      <c r="AA131" s="86"/>
      <c r="AB131" s="86">
        <v>-12224.64</v>
      </c>
      <c r="AC131" s="86"/>
      <c r="AD131" s="86">
        <v>0</v>
      </c>
      <c r="AE131" s="87"/>
      <c r="AF131" s="86">
        <v>4016.1099999999997</v>
      </c>
      <c r="AG131" s="87"/>
      <c r="AH131" s="86">
        <v>6322.9699999999993</v>
      </c>
      <c r="AI131" s="77"/>
      <c r="AJ131" s="86">
        <v>192193.58</v>
      </c>
    </row>
    <row r="132" spans="1:36" x14ac:dyDescent="0.25">
      <c r="A132" s="31" t="s">
        <v>131</v>
      </c>
      <c r="B132" s="86">
        <v>34363.17</v>
      </c>
      <c r="C132" s="76"/>
      <c r="D132" s="86">
        <v>5039.7700000000004</v>
      </c>
      <c r="E132" s="76"/>
      <c r="F132" s="86">
        <v>0</v>
      </c>
      <c r="G132" s="76"/>
      <c r="H132" s="86">
        <v>0</v>
      </c>
      <c r="I132" s="76"/>
      <c r="J132" s="86">
        <v>0</v>
      </c>
      <c r="K132" s="76"/>
      <c r="L132" s="86">
        <v>18784.989999999991</v>
      </c>
      <c r="M132" s="86"/>
      <c r="N132" s="86">
        <v>2713.17</v>
      </c>
      <c r="O132" s="86"/>
      <c r="P132" s="86">
        <v>0</v>
      </c>
      <c r="Q132" s="86"/>
      <c r="R132" s="86">
        <v>0</v>
      </c>
      <c r="S132" s="86"/>
      <c r="T132" s="86">
        <v>9263.2699999999986</v>
      </c>
      <c r="U132" s="86"/>
      <c r="V132" s="86">
        <v>258647.08000000002</v>
      </c>
      <c r="W132" s="86"/>
      <c r="X132" s="86">
        <v>0</v>
      </c>
      <c r="Y132" s="86"/>
      <c r="Z132" s="86">
        <v>10643.550000000001</v>
      </c>
      <c r="AA132" s="86"/>
      <c r="AB132" s="86">
        <v>-14434.3</v>
      </c>
      <c r="AC132" s="86"/>
      <c r="AD132" s="86">
        <v>25628.119999999995</v>
      </c>
      <c r="AE132" s="87"/>
      <c r="AF132" s="86">
        <v>676.23</v>
      </c>
      <c r="AG132" s="87"/>
      <c r="AH132" s="86">
        <v>1839.31</v>
      </c>
      <c r="AI132" s="77"/>
      <c r="AJ132" s="86">
        <v>353164.36</v>
      </c>
    </row>
    <row r="133" spans="1:36" x14ac:dyDescent="0.25">
      <c r="A133" s="31" t="s">
        <v>132</v>
      </c>
      <c r="B133" s="86">
        <v>43054.67</v>
      </c>
      <c r="C133" s="76"/>
      <c r="D133" s="86">
        <v>1078.9099999999999</v>
      </c>
      <c r="E133" s="76"/>
      <c r="F133" s="86">
        <v>0</v>
      </c>
      <c r="G133" s="76"/>
      <c r="H133" s="86">
        <v>0</v>
      </c>
      <c r="I133" s="76"/>
      <c r="J133" s="86">
        <v>0</v>
      </c>
      <c r="K133" s="76"/>
      <c r="L133" s="86">
        <v>13690.54</v>
      </c>
      <c r="M133" s="86"/>
      <c r="N133" s="86">
        <v>4378.2700000000004</v>
      </c>
      <c r="O133" s="86"/>
      <c r="P133" s="86">
        <v>43627.939999999995</v>
      </c>
      <c r="Q133" s="86"/>
      <c r="R133" s="86">
        <v>0</v>
      </c>
      <c r="S133" s="86"/>
      <c r="T133" s="86">
        <v>19085.489999999998</v>
      </c>
      <c r="U133" s="86"/>
      <c r="V133" s="86">
        <v>592346.75</v>
      </c>
      <c r="W133" s="86"/>
      <c r="X133" s="86">
        <v>37037.06</v>
      </c>
      <c r="Y133" s="86"/>
      <c r="Z133" s="86">
        <v>20506.530000000002</v>
      </c>
      <c r="AA133" s="86"/>
      <c r="AB133" s="86">
        <v>-20472.710000000003</v>
      </c>
      <c r="AC133" s="86"/>
      <c r="AD133" s="86">
        <v>51313.260000000009</v>
      </c>
      <c r="AE133" s="87"/>
      <c r="AF133" s="86">
        <v>0</v>
      </c>
      <c r="AG133" s="87"/>
      <c r="AH133" s="86">
        <v>4870.2400000000007</v>
      </c>
      <c r="AI133" s="77"/>
      <c r="AJ133" s="86">
        <v>810516.95</v>
      </c>
    </row>
    <row r="134" spans="1:36" x14ac:dyDescent="0.25">
      <c r="A134" s="31" t="s">
        <v>241</v>
      </c>
      <c r="B134" s="86">
        <v>0</v>
      </c>
      <c r="C134" s="76"/>
      <c r="D134" s="86">
        <v>174.44000000000003</v>
      </c>
      <c r="E134" s="76"/>
      <c r="F134" s="86">
        <v>0</v>
      </c>
      <c r="G134" s="76"/>
      <c r="H134" s="86">
        <v>0</v>
      </c>
      <c r="I134" s="76"/>
      <c r="J134" s="86">
        <v>0</v>
      </c>
      <c r="K134" s="76"/>
      <c r="L134" s="86">
        <v>0</v>
      </c>
      <c r="M134" s="86"/>
      <c r="N134" s="86">
        <v>2007.29</v>
      </c>
      <c r="O134" s="86"/>
      <c r="P134" s="86">
        <v>0</v>
      </c>
      <c r="Q134" s="86"/>
      <c r="R134" s="86">
        <v>-2.2000000000000002</v>
      </c>
      <c r="S134" s="86"/>
      <c r="T134" s="86">
        <v>7928.7699999999995</v>
      </c>
      <c r="U134" s="86"/>
      <c r="V134" s="86">
        <v>0</v>
      </c>
      <c r="W134" s="86"/>
      <c r="X134" s="86">
        <v>0</v>
      </c>
      <c r="Y134" s="86"/>
      <c r="Z134" s="86">
        <v>11438.51</v>
      </c>
      <c r="AA134" s="86"/>
      <c r="AB134" s="86">
        <v>347.46000000000004</v>
      </c>
      <c r="AC134" s="86"/>
      <c r="AD134" s="86">
        <v>0</v>
      </c>
      <c r="AE134" s="87"/>
      <c r="AF134" s="86">
        <v>0</v>
      </c>
      <c r="AG134" s="87"/>
      <c r="AH134" s="86">
        <v>1871.9399999999996</v>
      </c>
      <c r="AI134" s="77"/>
      <c r="AJ134" s="86">
        <v>23766.209999999995</v>
      </c>
    </row>
    <row r="135" spans="1:36" x14ac:dyDescent="0.25">
      <c r="A135" s="31" t="s">
        <v>133</v>
      </c>
      <c r="B135" s="86">
        <v>0</v>
      </c>
      <c r="C135" s="76"/>
      <c r="D135" s="86">
        <v>374.95000000000005</v>
      </c>
      <c r="E135" s="76"/>
      <c r="F135" s="86">
        <v>0</v>
      </c>
      <c r="G135" s="76"/>
      <c r="H135" s="86">
        <v>0</v>
      </c>
      <c r="I135" s="76"/>
      <c r="J135" s="86">
        <v>0</v>
      </c>
      <c r="K135" s="76"/>
      <c r="L135" s="86">
        <v>44261.090000000004</v>
      </c>
      <c r="M135" s="86"/>
      <c r="N135" s="86">
        <v>829.02</v>
      </c>
      <c r="O135" s="86"/>
      <c r="P135" s="86">
        <v>0</v>
      </c>
      <c r="Q135" s="86"/>
      <c r="R135" s="86">
        <v>26.09</v>
      </c>
      <c r="S135" s="86"/>
      <c r="T135" s="86">
        <v>3105.25</v>
      </c>
      <c r="U135" s="86"/>
      <c r="V135" s="86">
        <v>6302.85</v>
      </c>
      <c r="W135" s="86"/>
      <c r="X135" s="86">
        <v>0</v>
      </c>
      <c r="Y135" s="86"/>
      <c r="Z135" s="86">
        <v>7853.9199999999992</v>
      </c>
      <c r="AA135" s="86"/>
      <c r="AB135" s="86">
        <v>-1130.7600000000002</v>
      </c>
      <c r="AC135" s="86"/>
      <c r="AD135" s="86">
        <v>0</v>
      </c>
      <c r="AE135" s="87"/>
      <c r="AF135" s="86">
        <v>44.71</v>
      </c>
      <c r="AG135" s="87"/>
      <c r="AH135" s="86">
        <v>922.86</v>
      </c>
      <c r="AI135" s="77"/>
      <c r="AJ135" s="86">
        <v>62589.979999999989</v>
      </c>
    </row>
    <row r="136" spans="1:36" x14ac:dyDescent="0.25">
      <c r="A136" s="31" t="s">
        <v>134</v>
      </c>
      <c r="B136" s="86">
        <v>0</v>
      </c>
      <c r="C136" s="76"/>
      <c r="D136" s="86">
        <v>175.81</v>
      </c>
      <c r="E136" s="76"/>
      <c r="F136" s="86">
        <v>0</v>
      </c>
      <c r="G136" s="76"/>
      <c r="H136" s="86">
        <v>0</v>
      </c>
      <c r="I136" s="76"/>
      <c r="J136" s="86">
        <v>0</v>
      </c>
      <c r="K136" s="76"/>
      <c r="L136" s="86">
        <v>0</v>
      </c>
      <c r="M136" s="86"/>
      <c r="N136" s="86">
        <v>232.07</v>
      </c>
      <c r="O136" s="86"/>
      <c r="P136" s="86">
        <v>0</v>
      </c>
      <c r="Q136" s="86"/>
      <c r="R136" s="86">
        <v>5.8</v>
      </c>
      <c r="S136" s="86"/>
      <c r="T136" s="86">
        <v>546.96</v>
      </c>
      <c r="U136" s="86"/>
      <c r="V136" s="86">
        <v>13423.08</v>
      </c>
      <c r="W136" s="86"/>
      <c r="X136" s="86">
        <v>0</v>
      </c>
      <c r="Y136" s="86"/>
      <c r="Z136" s="86">
        <v>308.47000000000003</v>
      </c>
      <c r="AA136" s="86"/>
      <c r="AB136" s="86">
        <v>-948.65000000000009</v>
      </c>
      <c r="AC136" s="86"/>
      <c r="AD136" s="86">
        <v>0</v>
      </c>
      <c r="AE136" s="87"/>
      <c r="AF136" s="86">
        <v>0</v>
      </c>
      <c r="AG136" s="87"/>
      <c r="AH136" s="86">
        <v>102.27000000000001</v>
      </c>
      <c r="AI136" s="77"/>
      <c r="AJ136" s="86">
        <v>13845.81</v>
      </c>
    </row>
    <row r="137" spans="1:36" x14ac:dyDescent="0.25">
      <c r="A137" s="31" t="s">
        <v>135</v>
      </c>
      <c r="B137" s="86">
        <v>0</v>
      </c>
      <c r="C137" s="76"/>
      <c r="D137" s="86">
        <v>4189.25</v>
      </c>
      <c r="E137" s="76"/>
      <c r="F137" s="86">
        <v>0</v>
      </c>
      <c r="G137" s="76"/>
      <c r="H137" s="86">
        <v>0</v>
      </c>
      <c r="I137" s="76"/>
      <c r="J137" s="86">
        <v>0</v>
      </c>
      <c r="K137" s="76"/>
      <c r="L137" s="86">
        <v>40400.899999999994</v>
      </c>
      <c r="M137" s="86"/>
      <c r="N137" s="86">
        <v>6763.75</v>
      </c>
      <c r="O137" s="86"/>
      <c r="P137" s="86">
        <v>0</v>
      </c>
      <c r="Q137" s="86"/>
      <c r="R137" s="86">
        <v>0</v>
      </c>
      <c r="S137" s="86"/>
      <c r="T137" s="86">
        <v>23236.77</v>
      </c>
      <c r="U137" s="86"/>
      <c r="V137" s="86">
        <v>-6041.4500000000044</v>
      </c>
      <c r="W137" s="86"/>
      <c r="X137" s="86">
        <v>0</v>
      </c>
      <c r="Y137" s="86"/>
      <c r="Z137" s="86">
        <v>27145.759999999998</v>
      </c>
      <c r="AA137" s="86"/>
      <c r="AB137" s="86">
        <v>-18191.839999999997</v>
      </c>
      <c r="AC137" s="86"/>
      <c r="AD137" s="86">
        <v>0</v>
      </c>
      <c r="AE137" s="87"/>
      <c r="AF137" s="86">
        <v>0</v>
      </c>
      <c r="AG137" s="87"/>
      <c r="AH137" s="86">
        <v>6370.8</v>
      </c>
      <c r="AI137" s="77"/>
      <c r="AJ137" s="86">
        <v>83873.94</v>
      </c>
    </row>
    <row r="138" spans="1:36" x14ac:dyDescent="0.25">
      <c r="A138" s="31" t="s">
        <v>204</v>
      </c>
      <c r="B138" s="86">
        <v>0</v>
      </c>
      <c r="C138" s="76"/>
      <c r="D138" s="86">
        <v>4143.24</v>
      </c>
      <c r="E138" s="76"/>
      <c r="F138" s="86">
        <v>0</v>
      </c>
      <c r="G138" s="76"/>
      <c r="H138" s="86">
        <v>0</v>
      </c>
      <c r="I138" s="76"/>
      <c r="J138" s="86">
        <v>0</v>
      </c>
      <c r="K138" s="76"/>
      <c r="L138" s="86">
        <v>26957.609999999997</v>
      </c>
      <c r="M138" s="86"/>
      <c r="N138" s="86">
        <v>7754.260000000002</v>
      </c>
      <c r="O138" s="86"/>
      <c r="P138" s="86">
        <v>0</v>
      </c>
      <c r="Q138" s="86"/>
      <c r="R138" s="86">
        <v>0</v>
      </c>
      <c r="S138" s="86"/>
      <c r="T138" s="86">
        <v>29422.57</v>
      </c>
      <c r="U138" s="86"/>
      <c r="V138" s="86">
        <v>-16923.739999999998</v>
      </c>
      <c r="W138" s="86"/>
      <c r="X138" s="86">
        <v>0</v>
      </c>
      <c r="Y138" s="86"/>
      <c r="Z138" s="86">
        <v>29039.03</v>
      </c>
      <c r="AA138" s="86"/>
      <c r="AB138" s="86">
        <v>-25849.32</v>
      </c>
      <c r="AC138" s="86"/>
      <c r="AD138" s="86">
        <v>0</v>
      </c>
      <c r="AE138" s="87"/>
      <c r="AF138" s="86">
        <v>0</v>
      </c>
      <c r="AG138" s="87"/>
      <c r="AH138" s="86">
        <v>6758.59</v>
      </c>
      <c r="AI138" s="77"/>
      <c r="AJ138" s="86">
        <v>61302.240000000005</v>
      </c>
    </row>
    <row r="139" spans="1:36" x14ac:dyDescent="0.25">
      <c r="A139" s="31" t="s">
        <v>205</v>
      </c>
      <c r="B139" s="86">
        <v>0</v>
      </c>
      <c r="C139" s="76"/>
      <c r="D139" s="86">
        <v>1396.67</v>
      </c>
      <c r="E139" s="76"/>
      <c r="F139" s="86">
        <v>0</v>
      </c>
      <c r="G139" s="76"/>
      <c r="H139" s="86">
        <v>0</v>
      </c>
      <c r="I139" s="76"/>
      <c r="J139" s="86">
        <v>0</v>
      </c>
      <c r="K139" s="76"/>
      <c r="L139" s="86">
        <v>0</v>
      </c>
      <c r="M139" s="86"/>
      <c r="N139" s="86">
        <v>923.7800000000002</v>
      </c>
      <c r="O139" s="86"/>
      <c r="P139" s="86">
        <v>0</v>
      </c>
      <c r="Q139" s="86"/>
      <c r="R139" s="86">
        <v>0</v>
      </c>
      <c r="S139" s="86"/>
      <c r="T139" s="86">
        <v>3861.0800000000004</v>
      </c>
      <c r="U139" s="86"/>
      <c r="V139" s="86">
        <v>-3150.78</v>
      </c>
      <c r="W139" s="86"/>
      <c r="X139" s="86">
        <v>0</v>
      </c>
      <c r="Y139" s="86"/>
      <c r="Z139" s="86">
        <v>4790.6100000000006</v>
      </c>
      <c r="AA139" s="86"/>
      <c r="AB139" s="86">
        <v>-8666.86</v>
      </c>
      <c r="AC139" s="86"/>
      <c r="AD139" s="86">
        <v>0</v>
      </c>
      <c r="AE139" s="87"/>
      <c r="AF139" s="86">
        <v>0</v>
      </c>
      <c r="AG139" s="87"/>
      <c r="AH139" s="86">
        <v>1077.5</v>
      </c>
      <c r="AI139" s="77"/>
      <c r="AJ139" s="86">
        <v>232</v>
      </c>
    </row>
    <row r="140" spans="1:36" x14ac:dyDescent="0.25">
      <c r="A140" s="31" t="s">
        <v>136</v>
      </c>
      <c r="B140" s="86">
        <v>0</v>
      </c>
      <c r="C140" s="76"/>
      <c r="D140" s="86">
        <v>4643.75</v>
      </c>
      <c r="E140" s="76"/>
      <c r="F140" s="86">
        <v>0</v>
      </c>
      <c r="G140" s="76"/>
      <c r="H140" s="86">
        <v>0</v>
      </c>
      <c r="I140" s="76"/>
      <c r="J140" s="86">
        <v>0</v>
      </c>
      <c r="K140" s="76"/>
      <c r="L140" s="86">
        <v>94699.099999999991</v>
      </c>
      <c r="M140" s="86"/>
      <c r="N140" s="86">
        <v>20250.559999999998</v>
      </c>
      <c r="O140" s="86"/>
      <c r="P140" s="86">
        <v>0</v>
      </c>
      <c r="Q140" s="86"/>
      <c r="R140" s="86">
        <v>0</v>
      </c>
      <c r="S140" s="86"/>
      <c r="T140" s="86">
        <v>67594.8</v>
      </c>
      <c r="U140" s="86"/>
      <c r="V140" s="86">
        <v>52014.47</v>
      </c>
      <c r="W140" s="86"/>
      <c r="X140" s="86">
        <v>0</v>
      </c>
      <c r="Y140" s="86"/>
      <c r="Z140" s="86">
        <v>58980.84</v>
      </c>
      <c r="AA140" s="86"/>
      <c r="AB140" s="86">
        <v>-19554.97</v>
      </c>
      <c r="AC140" s="86"/>
      <c r="AD140" s="86">
        <v>0</v>
      </c>
      <c r="AE140" s="87"/>
      <c r="AF140" s="86">
        <v>0</v>
      </c>
      <c r="AG140" s="87"/>
      <c r="AH140" s="86">
        <v>14604.449999999997</v>
      </c>
      <c r="AI140" s="77"/>
      <c r="AJ140" s="86">
        <v>293233.00000000006</v>
      </c>
    </row>
    <row r="141" spans="1:36" x14ac:dyDescent="0.25">
      <c r="A141" s="31" t="s">
        <v>137</v>
      </c>
      <c r="B141" s="86">
        <v>0</v>
      </c>
      <c r="C141" s="76"/>
      <c r="D141" s="86">
        <v>5293.8899999999994</v>
      </c>
      <c r="E141" s="76"/>
      <c r="F141" s="86">
        <v>0</v>
      </c>
      <c r="G141" s="76"/>
      <c r="H141" s="86">
        <v>0</v>
      </c>
      <c r="I141" s="76"/>
      <c r="J141" s="86">
        <v>0</v>
      </c>
      <c r="K141" s="76"/>
      <c r="L141" s="86">
        <v>4576.0600000000013</v>
      </c>
      <c r="M141" s="86"/>
      <c r="N141" s="86">
        <v>6294.0599999999995</v>
      </c>
      <c r="O141" s="86"/>
      <c r="P141" s="86">
        <v>0</v>
      </c>
      <c r="Q141" s="86"/>
      <c r="R141" s="86">
        <v>0</v>
      </c>
      <c r="S141" s="86"/>
      <c r="T141" s="86">
        <v>21666.309999999998</v>
      </c>
      <c r="U141" s="86"/>
      <c r="V141" s="86">
        <v>26846.54</v>
      </c>
      <c r="W141" s="86"/>
      <c r="X141" s="86">
        <v>0</v>
      </c>
      <c r="Y141" s="86"/>
      <c r="Z141" s="86">
        <v>23960.229999999996</v>
      </c>
      <c r="AA141" s="86"/>
      <c r="AB141" s="86">
        <v>-15132.55</v>
      </c>
      <c r="AC141" s="86"/>
      <c r="AD141" s="86">
        <v>0</v>
      </c>
      <c r="AE141" s="87"/>
      <c r="AF141" s="86">
        <v>0</v>
      </c>
      <c r="AG141" s="87"/>
      <c r="AH141" s="86">
        <v>5609.42</v>
      </c>
      <c r="AI141" s="77"/>
      <c r="AJ141" s="86">
        <v>79113.959999999992</v>
      </c>
    </row>
    <row r="142" spans="1:36" x14ac:dyDescent="0.25">
      <c r="A142" s="31" t="s">
        <v>138</v>
      </c>
      <c r="B142" s="86">
        <v>0</v>
      </c>
      <c r="C142" s="76"/>
      <c r="D142" s="86">
        <v>8373.02</v>
      </c>
      <c r="E142" s="76"/>
      <c r="F142" s="86">
        <v>0</v>
      </c>
      <c r="G142" s="76"/>
      <c r="H142" s="86">
        <v>0</v>
      </c>
      <c r="I142" s="76"/>
      <c r="J142" s="86">
        <v>0</v>
      </c>
      <c r="K142" s="76"/>
      <c r="L142" s="86">
        <v>58349.06</v>
      </c>
      <c r="M142" s="86"/>
      <c r="N142" s="86">
        <v>10113.809999999998</v>
      </c>
      <c r="O142" s="86"/>
      <c r="P142" s="86">
        <v>0</v>
      </c>
      <c r="Q142" s="86"/>
      <c r="R142" s="86">
        <v>0</v>
      </c>
      <c r="S142" s="86"/>
      <c r="T142" s="86">
        <v>85713.57</v>
      </c>
      <c r="U142" s="86"/>
      <c r="V142" s="86">
        <v>160181.96</v>
      </c>
      <c r="W142" s="86"/>
      <c r="X142" s="86">
        <v>0</v>
      </c>
      <c r="Y142" s="86"/>
      <c r="Z142" s="86">
        <v>187631.37000000002</v>
      </c>
      <c r="AA142" s="86"/>
      <c r="AB142" s="86">
        <v>-379.54999999999563</v>
      </c>
      <c r="AC142" s="86"/>
      <c r="AD142" s="86">
        <v>0</v>
      </c>
      <c r="AE142" s="87"/>
      <c r="AF142" s="86">
        <v>0</v>
      </c>
      <c r="AG142" s="87"/>
      <c r="AH142" s="86">
        <v>41812.769999999997</v>
      </c>
      <c r="AI142" s="77"/>
      <c r="AJ142" s="86">
        <v>551796.01</v>
      </c>
    </row>
    <row r="143" spans="1:36" x14ac:dyDescent="0.25">
      <c r="A143" s="31" t="s">
        <v>139</v>
      </c>
      <c r="B143" s="86">
        <v>0</v>
      </c>
      <c r="C143" s="76"/>
      <c r="D143" s="86">
        <v>6712.8799999999992</v>
      </c>
      <c r="E143" s="76"/>
      <c r="F143" s="86">
        <v>0</v>
      </c>
      <c r="G143" s="76"/>
      <c r="H143" s="86">
        <v>0</v>
      </c>
      <c r="I143" s="76"/>
      <c r="J143" s="86">
        <v>0</v>
      </c>
      <c r="K143" s="76"/>
      <c r="L143" s="86">
        <v>49624.59</v>
      </c>
      <c r="M143" s="86"/>
      <c r="N143" s="86">
        <v>16064.89</v>
      </c>
      <c r="O143" s="86"/>
      <c r="P143" s="86">
        <v>0</v>
      </c>
      <c r="Q143" s="86"/>
      <c r="R143" s="86">
        <v>0</v>
      </c>
      <c r="S143" s="86"/>
      <c r="T143" s="86">
        <v>66411.640000000014</v>
      </c>
      <c r="U143" s="86"/>
      <c r="V143" s="86">
        <v>50390.479999999996</v>
      </c>
      <c r="W143" s="86"/>
      <c r="X143" s="86">
        <v>0</v>
      </c>
      <c r="Y143" s="86"/>
      <c r="Z143" s="86">
        <v>71215.540000000008</v>
      </c>
      <c r="AA143" s="86"/>
      <c r="AB143" s="86">
        <v>-9714.52</v>
      </c>
      <c r="AC143" s="86"/>
      <c r="AD143" s="86">
        <v>0</v>
      </c>
      <c r="AE143" s="87"/>
      <c r="AF143" s="86">
        <v>0</v>
      </c>
      <c r="AG143" s="87"/>
      <c r="AH143" s="86">
        <v>16660.690000000002</v>
      </c>
      <c r="AI143" s="77"/>
      <c r="AJ143" s="86">
        <v>267366.19</v>
      </c>
    </row>
    <row r="144" spans="1:36" x14ac:dyDescent="0.25">
      <c r="A144" s="31" t="s">
        <v>206</v>
      </c>
      <c r="B144" s="86">
        <v>0</v>
      </c>
      <c r="C144" s="76"/>
      <c r="D144" s="86">
        <v>4444.34</v>
      </c>
      <c r="E144" s="76"/>
      <c r="F144" s="86">
        <v>0</v>
      </c>
      <c r="G144" s="76"/>
      <c r="H144" s="86">
        <v>0</v>
      </c>
      <c r="I144" s="76"/>
      <c r="J144" s="86">
        <v>0</v>
      </c>
      <c r="K144" s="76"/>
      <c r="L144" s="86">
        <v>18090.549999999996</v>
      </c>
      <c r="M144" s="86"/>
      <c r="N144" s="86">
        <v>7930.369999999999</v>
      </c>
      <c r="O144" s="86"/>
      <c r="P144" s="86">
        <v>0</v>
      </c>
      <c r="Q144" s="86"/>
      <c r="R144" s="86">
        <v>0</v>
      </c>
      <c r="S144" s="86"/>
      <c r="T144" s="86">
        <v>33643.789999999994</v>
      </c>
      <c r="U144" s="86"/>
      <c r="V144" s="86">
        <v>60087.79</v>
      </c>
      <c r="W144" s="86"/>
      <c r="X144" s="86">
        <v>0</v>
      </c>
      <c r="Y144" s="86"/>
      <c r="Z144" s="86">
        <v>46747.25</v>
      </c>
      <c r="AA144" s="86"/>
      <c r="AB144" s="86">
        <v>-10485.36</v>
      </c>
      <c r="AC144" s="86"/>
      <c r="AD144" s="86">
        <v>0</v>
      </c>
      <c r="AE144" s="87"/>
      <c r="AF144" s="86">
        <v>0</v>
      </c>
      <c r="AG144" s="87"/>
      <c r="AH144" s="86">
        <v>11044.689999999999</v>
      </c>
      <c r="AI144" s="77"/>
      <c r="AJ144" s="86">
        <v>171503.41999999998</v>
      </c>
    </row>
    <row r="145" spans="1:36" x14ac:dyDescent="0.25">
      <c r="A145" s="31" t="s">
        <v>207</v>
      </c>
      <c r="B145" s="86">
        <v>0</v>
      </c>
      <c r="C145" s="76"/>
      <c r="D145" s="86">
        <v>5676.7100000000009</v>
      </c>
      <c r="E145" s="76"/>
      <c r="F145" s="86">
        <v>0</v>
      </c>
      <c r="G145" s="76"/>
      <c r="H145" s="86">
        <v>0</v>
      </c>
      <c r="I145" s="76"/>
      <c r="J145" s="86">
        <v>0</v>
      </c>
      <c r="K145" s="76"/>
      <c r="L145" s="86">
        <v>62782.59</v>
      </c>
      <c r="M145" s="86"/>
      <c r="N145" s="86">
        <v>2668.8799999999974</v>
      </c>
      <c r="O145" s="86"/>
      <c r="P145" s="86">
        <v>0</v>
      </c>
      <c r="Q145" s="86"/>
      <c r="R145" s="86">
        <v>0</v>
      </c>
      <c r="S145" s="86"/>
      <c r="T145" s="86">
        <v>45203.990000000005</v>
      </c>
      <c r="U145" s="86"/>
      <c r="V145" s="86">
        <v>26660.74</v>
      </c>
      <c r="W145" s="86"/>
      <c r="X145" s="86">
        <v>0</v>
      </c>
      <c r="Y145" s="86"/>
      <c r="Z145" s="86">
        <v>70195.38</v>
      </c>
      <c r="AA145" s="86"/>
      <c r="AB145" s="86">
        <v>-15249.260000000002</v>
      </c>
      <c r="AC145" s="86"/>
      <c r="AD145" s="86">
        <v>0</v>
      </c>
      <c r="AE145" s="87"/>
      <c r="AF145" s="86">
        <v>0</v>
      </c>
      <c r="AG145" s="87"/>
      <c r="AH145" s="86">
        <v>15404.080000000002</v>
      </c>
      <c r="AI145" s="77"/>
      <c r="AJ145" s="86">
        <v>213343.11</v>
      </c>
    </row>
    <row r="146" spans="1:36" x14ac:dyDescent="0.25">
      <c r="A146" s="31" t="s">
        <v>208</v>
      </c>
      <c r="B146" s="86">
        <v>0</v>
      </c>
      <c r="C146" s="76"/>
      <c r="D146" s="86">
        <v>3988.6499999999996</v>
      </c>
      <c r="E146" s="76"/>
      <c r="F146" s="86">
        <v>0</v>
      </c>
      <c r="G146" s="76"/>
      <c r="H146" s="86">
        <v>0</v>
      </c>
      <c r="I146" s="76"/>
      <c r="J146" s="86">
        <v>0</v>
      </c>
      <c r="K146" s="76"/>
      <c r="L146" s="86">
        <v>13657.019999999997</v>
      </c>
      <c r="M146" s="86"/>
      <c r="N146" s="86">
        <v>21779.770000000004</v>
      </c>
      <c r="O146" s="86"/>
      <c r="P146" s="86">
        <v>0</v>
      </c>
      <c r="Q146" s="86"/>
      <c r="R146" s="86">
        <v>0</v>
      </c>
      <c r="S146" s="86"/>
      <c r="T146" s="86">
        <v>89110.650000000009</v>
      </c>
      <c r="U146" s="86"/>
      <c r="V146" s="86">
        <v>10285.300000000003</v>
      </c>
      <c r="W146" s="86"/>
      <c r="X146" s="86">
        <v>0</v>
      </c>
      <c r="Y146" s="86"/>
      <c r="Z146" s="86">
        <v>94383.81</v>
      </c>
      <c r="AA146" s="86"/>
      <c r="AB146" s="86">
        <v>6233.4100000000017</v>
      </c>
      <c r="AC146" s="86"/>
      <c r="AD146" s="86">
        <v>0</v>
      </c>
      <c r="AE146" s="87"/>
      <c r="AF146" s="86">
        <v>0</v>
      </c>
      <c r="AG146" s="87"/>
      <c r="AH146" s="86">
        <v>21869.779999999995</v>
      </c>
      <c r="AI146" s="77"/>
      <c r="AJ146" s="86">
        <v>261308.39</v>
      </c>
    </row>
    <row r="147" spans="1:36" x14ac:dyDescent="0.25">
      <c r="A147" s="31" t="s">
        <v>140</v>
      </c>
      <c r="B147" s="86">
        <v>0</v>
      </c>
      <c r="C147" s="76"/>
      <c r="D147" s="86">
        <v>4014.59</v>
      </c>
      <c r="E147" s="76"/>
      <c r="F147" s="86">
        <v>0</v>
      </c>
      <c r="G147" s="76"/>
      <c r="H147" s="86">
        <v>0</v>
      </c>
      <c r="I147" s="76"/>
      <c r="J147" s="86">
        <v>0</v>
      </c>
      <c r="K147" s="76"/>
      <c r="L147" s="86">
        <v>97006.319999999992</v>
      </c>
      <c r="M147" s="86"/>
      <c r="N147" s="86">
        <v>11042.419999999998</v>
      </c>
      <c r="O147" s="86"/>
      <c r="P147" s="86">
        <v>0</v>
      </c>
      <c r="Q147" s="86"/>
      <c r="R147" s="86">
        <v>0</v>
      </c>
      <c r="S147" s="86"/>
      <c r="T147" s="86">
        <v>47238.17</v>
      </c>
      <c r="U147" s="86"/>
      <c r="V147" s="86">
        <v>42306.159999999996</v>
      </c>
      <c r="W147" s="86"/>
      <c r="X147" s="86">
        <v>0</v>
      </c>
      <c r="Y147" s="86"/>
      <c r="Z147" s="86">
        <v>59758.01</v>
      </c>
      <c r="AA147" s="86"/>
      <c r="AB147" s="86">
        <v>-2785.1500000000015</v>
      </c>
      <c r="AC147" s="86"/>
      <c r="AD147" s="86">
        <v>0</v>
      </c>
      <c r="AE147" s="87"/>
      <c r="AF147" s="86">
        <v>0</v>
      </c>
      <c r="AG147" s="87"/>
      <c r="AH147" s="86">
        <v>13589.029999999999</v>
      </c>
      <c r="AI147" s="77"/>
      <c r="AJ147" s="86">
        <v>272169.55000000005</v>
      </c>
    </row>
    <row r="148" spans="1:36" x14ac:dyDescent="0.25">
      <c r="A148" s="31" t="s">
        <v>141</v>
      </c>
      <c r="B148" s="86">
        <v>0</v>
      </c>
      <c r="C148" s="76"/>
      <c r="D148" s="86">
        <v>175.4</v>
      </c>
      <c r="E148" s="76"/>
      <c r="F148" s="86">
        <v>0</v>
      </c>
      <c r="G148" s="76"/>
      <c r="H148" s="86">
        <v>0</v>
      </c>
      <c r="I148" s="76"/>
      <c r="J148" s="86">
        <v>0</v>
      </c>
      <c r="K148" s="76"/>
      <c r="L148" s="86">
        <v>0</v>
      </c>
      <c r="M148" s="86"/>
      <c r="N148" s="86">
        <v>286.33000000000015</v>
      </c>
      <c r="O148" s="86"/>
      <c r="P148" s="86">
        <v>0</v>
      </c>
      <c r="Q148" s="86"/>
      <c r="R148" s="86">
        <v>0</v>
      </c>
      <c r="S148" s="86"/>
      <c r="T148" s="86">
        <v>1121.9799999999998</v>
      </c>
      <c r="U148" s="86"/>
      <c r="V148" s="86">
        <v>0</v>
      </c>
      <c r="W148" s="86"/>
      <c r="X148" s="86">
        <v>0</v>
      </c>
      <c r="Y148" s="86"/>
      <c r="Z148" s="86">
        <v>1887.0600000000002</v>
      </c>
      <c r="AA148" s="86"/>
      <c r="AB148" s="86">
        <v>-478.35</v>
      </c>
      <c r="AC148" s="86"/>
      <c r="AD148" s="86">
        <v>0</v>
      </c>
      <c r="AE148" s="87"/>
      <c r="AF148" s="86">
        <v>3.35</v>
      </c>
      <c r="AG148" s="87"/>
      <c r="AH148" s="86">
        <v>-516.47</v>
      </c>
      <c r="AI148" s="77"/>
      <c r="AJ148" s="86">
        <v>2479.3000000000002</v>
      </c>
    </row>
    <row r="149" spans="1:36" x14ac:dyDescent="0.25">
      <c r="A149" s="31" t="s">
        <v>142</v>
      </c>
      <c r="B149" s="86">
        <v>112286.37999999998</v>
      </c>
      <c r="C149" s="76"/>
      <c r="D149" s="86">
        <v>8193.92</v>
      </c>
      <c r="E149" s="76"/>
      <c r="F149" s="86">
        <v>0</v>
      </c>
      <c r="G149" s="76"/>
      <c r="H149" s="86">
        <v>0</v>
      </c>
      <c r="I149" s="76"/>
      <c r="J149" s="86">
        <v>0</v>
      </c>
      <c r="K149" s="76"/>
      <c r="L149" s="86">
        <v>117218.98000000001</v>
      </c>
      <c r="M149" s="86"/>
      <c r="N149" s="86">
        <v>18937.5</v>
      </c>
      <c r="O149" s="86"/>
      <c r="P149" s="86">
        <v>71330.16</v>
      </c>
      <c r="Q149" s="86"/>
      <c r="R149" s="86">
        <v>0</v>
      </c>
      <c r="S149" s="86"/>
      <c r="T149" s="86">
        <v>64585.22</v>
      </c>
      <c r="U149" s="86"/>
      <c r="V149" s="86">
        <v>1287335.98</v>
      </c>
      <c r="W149" s="86"/>
      <c r="X149" s="86">
        <v>60554.21</v>
      </c>
      <c r="Y149" s="86"/>
      <c r="Z149" s="86">
        <v>49892.909999999996</v>
      </c>
      <c r="AA149" s="86"/>
      <c r="AB149" s="86">
        <v>-73304.389999999985</v>
      </c>
      <c r="AC149" s="86"/>
      <c r="AD149" s="86">
        <v>115343.44</v>
      </c>
      <c r="AE149" s="87"/>
      <c r="AF149" s="86">
        <v>0</v>
      </c>
      <c r="AG149" s="87"/>
      <c r="AH149" s="86">
        <v>12749.379999999997</v>
      </c>
      <c r="AI149" s="77"/>
      <c r="AJ149" s="86">
        <v>1845123.6899999997</v>
      </c>
    </row>
    <row r="150" spans="1:36" x14ac:dyDescent="0.25">
      <c r="A150" s="31" t="s">
        <v>143</v>
      </c>
      <c r="B150" s="86">
        <v>-790083.94</v>
      </c>
      <c r="C150" s="76"/>
      <c r="D150" s="86">
        <v>-201.53</v>
      </c>
      <c r="E150" s="76"/>
      <c r="F150" s="86">
        <v>0</v>
      </c>
      <c r="G150" s="76"/>
      <c r="H150" s="86">
        <v>0</v>
      </c>
      <c r="I150" s="76"/>
      <c r="J150" s="86">
        <v>0</v>
      </c>
      <c r="K150" s="76"/>
      <c r="L150" s="86">
        <v>-1796.0200000000004</v>
      </c>
      <c r="M150" s="86"/>
      <c r="N150" s="86">
        <v>8246.7000000000007</v>
      </c>
      <c r="O150" s="86"/>
      <c r="P150" s="86">
        <v>1362327.33</v>
      </c>
      <c r="Q150" s="86"/>
      <c r="R150" s="86">
        <v>0</v>
      </c>
      <c r="S150" s="86"/>
      <c r="T150" s="86">
        <v>27390.5</v>
      </c>
      <c r="U150" s="86"/>
      <c r="V150" s="86">
        <v>1891760.48</v>
      </c>
      <c r="W150" s="86"/>
      <c r="X150" s="86">
        <v>1156516.54</v>
      </c>
      <c r="Y150" s="86"/>
      <c r="Z150" s="86">
        <v>31690.380000000005</v>
      </c>
      <c r="AA150" s="86"/>
      <c r="AB150" s="86">
        <v>177.37000000000035</v>
      </c>
      <c r="AC150" s="86"/>
      <c r="AD150" s="86">
        <v>0</v>
      </c>
      <c r="AE150" s="87"/>
      <c r="AF150" s="86">
        <v>0</v>
      </c>
      <c r="AG150" s="87"/>
      <c r="AH150" s="86">
        <v>7308.2199999999993</v>
      </c>
      <c r="AI150" s="77"/>
      <c r="AJ150" s="86">
        <v>3693336.0300000003</v>
      </c>
    </row>
    <row r="151" spans="1:36" x14ac:dyDescent="0.25">
      <c r="A151" s="31" t="s">
        <v>144</v>
      </c>
      <c r="B151" s="86">
        <v>0</v>
      </c>
      <c r="C151" s="76"/>
      <c r="D151" s="86">
        <v>963.73000000000013</v>
      </c>
      <c r="E151" s="76"/>
      <c r="F151" s="86">
        <v>0</v>
      </c>
      <c r="G151" s="76"/>
      <c r="H151" s="86">
        <v>0</v>
      </c>
      <c r="I151" s="76"/>
      <c r="J151" s="86">
        <v>0</v>
      </c>
      <c r="K151" s="76"/>
      <c r="L151" s="86">
        <v>55582.179999999993</v>
      </c>
      <c r="M151" s="86"/>
      <c r="N151" s="86">
        <v>4717.66</v>
      </c>
      <c r="O151" s="86"/>
      <c r="P151" s="86">
        <v>0</v>
      </c>
      <c r="Q151" s="86"/>
      <c r="R151" s="86">
        <v>0</v>
      </c>
      <c r="S151" s="86"/>
      <c r="T151" s="86">
        <v>14622.94</v>
      </c>
      <c r="U151" s="86"/>
      <c r="V151" s="86">
        <v>0</v>
      </c>
      <c r="W151" s="86"/>
      <c r="X151" s="86">
        <v>0</v>
      </c>
      <c r="Y151" s="86"/>
      <c r="Z151" s="86">
        <v>9947.24</v>
      </c>
      <c r="AA151" s="86"/>
      <c r="AB151" s="86">
        <v>-8623.6500000000015</v>
      </c>
      <c r="AC151" s="86"/>
      <c r="AD151" s="86">
        <v>0</v>
      </c>
      <c r="AE151" s="87"/>
      <c r="AF151" s="86">
        <v>0</v>
      </c>
      <c r="AG151" s="87"/>
      <c r="AH151" s="86">
        <v>2590.4700000000003</v>
      </c>
      <c r="AI151" s="77"/>
      <c r="AJ151" s="86">
        <v>79800.570000000007</v>
      </c>
    </row>
    <row r="152" spans="1:36" x14ac:dyDescent="0.25">
      <c r="A152" s="31" t="s">
        <v>244</v>
      </c>
      <c r="B152" s="86">
        <v>0</v>
      </c>
      <c r="C152" s="76"/>
      <c r="D152" s="86">
        <v>0</v>
      </c>
      <c r="E152" s="76"/>
      <c r="F152" s="86">
        <v>0</v>
      </c>
      <c r="G152" s="76"/>
      <c r="H152" s="86">
        <v>0</v>
      </c>
      <c r="I152" s="76"/>
      <c r="J152" s="86">
        <v>0</v>
      </c>
      <c r="K152" s="76"/>
      <c r="L152" s="86">
        <v>0</v>
      </c>
      <c r="M152" s="86"/>
      <c r="N152" s="86">
        <v>0</v>
      </c>
      <c r="O152" s="86"/>
      <c r="P152" s="86">
        <v>0</v>
      </c>
      <c r="Q152" s="86"/>
      <c r="R152" s="86">
        <v>0</v>
      </c>
      <c r="S152" s="86"/>
      <c r="T152" s="86">
        <v>0</v>
      </c>
      <c r="U152" s="86"/>
      <c r="V152" s="86">
        <v>6302.85</v>
      </c>
      <c r="W152" s="86"/>
      <c r="X152" s="86">
        <v>0</v>
      </c>
      <c r="Y152" s="86"/>
      <c r="Z152" s="86">
        <v>0</v>
      </c>
      <c r="AA152" s="86"/>
      <c r="AB152" s="86">
        <v>0</v>
      </c>
      <c r="AC152" s="86"/>
      <c r="AD152" s="86">
        <v>0</v>
      </c>
      <c r="AE152" s="87"/>
      <c r="AF152" s="86">
        <v>0</v>
      </c>
      <c r="AG152" s="87"/>
      <c r="AH152" s="86">
        <v>0</v>
      </c>
      <c r="AI152" s="77"/>
      <c r="AJ152" s="86">
        <v>6302.85</v>
      </c>
    </row>
    <row r="153" spans="1:36" x14ac:dyDescent="0.25">
      <c r="A153" s="31" t="s">
        <v>145</v>
      </c>
      <c r="B153" s="86">
        <v>0</v>
      </c>
      <c r="C153" s="76"/>
      <c r="D153" s="86">
        <v>751.79</v>
      </c>
      <c r="E153" s="76"/>
      <c r="F153" s="86">
        <v>0</v>
      </c>
      <c r="G153" s="76"/>
      <c r="H153" s="86">
        <v>0</v>
      </c>
      <c r="I153" s="76"/>
      <c r="J153" s="86">
        <v>0</v>
      </c>
      <c r="K153" s="76"/>
      <c r="L153" s="86">
        <v>760974.96</v>
      </c>
      <c r="M153" s="76"/>
      <c r="N153" s="86">
        <v>1678.0699999999997</v>
      </c>
      <c r="O153" s="76"/>
      <c r="P153" s="86">
        <v>0</v>
      </c>
      <c r="Q153" s="76"/>
      <c r="R153" s="86">
        <v>18.46</v>
      </c>
      <c r="S153" s="86"/>
      <c r="T153" s="86">
        <v>6475.73</v>
      </c>
      <c r="U153" s="76"/>
      <c r="V153" s="86">
        <v>6302.85</v>
      </c>
      <c r="W153" s="76"/>
      <c r="X153" s="86">
        <v>0</v>
      </c>
      <c r="Y153" s="76"/>
      <c r="Z153" s="86">
        <v>15371.46</v>
      </c>
      <c r="AA153" s="76"/>
      <c r="AB153" s="86">
        <v>-2859.36</v>
      </c>
      <c r="AC153" s="76"/>
      <c r="AD153" s="86">
        <v>0</v>
      </c>
      <c r="AE153" s="77"/>
      <c r="AF153" s="86">
        <v>2102.6499999999996</v>
      </c>
      <c r="AG153" s="77"/>
      <c r="AH153" s="86">
        <v>1474.27</v>
      </c>
      <c r="AI153" s="77"/>
      <c r="AJ153" s="86">
        <v>792290.87999999989</v>
      </c>
    </row>
    <row r="154" spans="1:36" x14ac:dyDescent="0.25">
      <c r="A154" s="31" t="s">
        <v>146</v>
      </c>
      <c r="B154" s="86">
        <v>0</v>
      </c>
      <c r="C154" s="76"/>
      <c r="D154" s="86">
        <v>4339.9699999999993</v>
      </c>
      <c r="E154" s="76"/>
      <c r="F154" s="86">
        <v>0</v>
      </c>
      <c r="G154" s="76"/>
      <c r="H154" s="86">
        <v>0</v>
      </c>
      <c r="I154" s="76"/>
      <c r="J154" s="86">
        <v>0</v>
      </c>
      <c r="K154" s="76"/>
      <c r="L154" s="86">
        <v>0</v>
      </c>
      <c r="M154" s="76"/>
      <c r="N154" s="86">
        <v>3225.3099999999995</v>
      </c>
      <c r="O154" s="76"/>
      <c r="P154" s="86">
        <v>0</v>
      </c>
      <c r="Q154" s="76"/>
      <c r="R154" s="86">
        <v>23.379999999999995</v>
      </c>
      <c r="S154" s="86"/>
      <c r="T154" s="86">
        <v>11654.14</v>
      </c>
      <c r="U154" s="76"/>
      <c r="V154" s="86">
        <v>63029.76999999999</v>
      </c>
      <c r="W154" s="76"/>
      <c r="X154" s="86">
        <v>0</v>
      </c>
      <c r="Y154" s="76"/>
      <c r="Z154" s="86">
        <v>20322.420000000002</v>
      </c>
      <c r="AA154" s="76"/>
      <c r="AB154" s="86">
        <v>-7329.7300000000032</v>
      </c>
      <c r="AC154" s="76"/>
      <c r="AD154" s="86">
        <v>0</v>
      </c>
      <c r="AE154" s="77"/>
      <c r="AF154" s="86">
        <v>605.5</v>
      </c>
      <c r="AG154" s="77"/>
      <c r="AH154" s="86">
        <v>3200.2</v>
      </c>
      <c r="AI154" s="77"/>
      <c r="AJ154" s="86">
        <v>99070.959999999977</v>
      </c>
    </row>
    <row r="155" spans="1:36" x14ac:dyDescent="0.25">
      <c r="A155" s="31" t="s">
        <v>147</v>
      </c>
      <c r="B155" s="86">
        <v>0</v>
      </c>
      <c r="C155" s="76"/>
      <c r="D155" s="86">
        <v>6183.3700000000008</v>
      </c>
      <c r="E155" s="76"/>
      <c r="F155" s="86">
        <v>0</v>
      </c>
      <c r="G155" s="76"/>
      <c r="H155" s="86">
        <v>0</v>
      </c>
      <c r="I155" s="76"/>
      <c r="J155" s="86">
        <v>0</v>
      </c>
      <c r="K155" s="76"/>
      <c r="L155" s="86">
        <v>71.280000000000655</v>
      </c>
      <c r="M155" s="76"/>
      <c r="N155" s="86">
        <v>26698.67</v>
      </c>
      <c r="O155" s="76"/>
      <c r="P155" s="86">
        <v>0</v>
      </c>
      <c r="Q155" s="76"/>
      <c r="R155" s="86">
        <v>0</v>
      </c>
      <c r="S155" s="76"/>
      <c r="T155" s="86">
        <v>119006.76000000001</v>
      </c>
      <c r="U155" s="76"/>
      <c r="V155" s="86">
        <v>205891.78000000003</v>
      </c>
      <c r="W155" s="76"/>
      <c r="X155" s="86">
        <v>0</v>
      </c>
      <c r="Y155" s="76"/>
      <c r="Z155" s="86">
        <v>265443.59000000003</v>
      </c>
      <c r="AA155" s="76"/>
      <c r="AB155" s="86">
        <v>3519.7100000000005</v>
      </c>
      <c r="AC155" s="76"/>
      <c r="AD155" s="86">
        <v>0</v>
      </c>
      <c r="AE155" s="77"/>
      <c r="AF155" s="86">
        <v>0</v>
      </c>
      <c r="AG155" s="77"/>
      <c r="AH155" s="86">
        <v>59609.709999999992</v>
      </c>
      <c r="AI155" s="77"/>
      <c r="AJ155" s="86">
        <v>686424.87</v>
      </c>
    </row>
    <row r="156" spans="1:36" x14ac:dyDescent="0.25">
      <c r="A156" s="31" t="s">
        <v>148</v>
      </c>
      <c r="B156" s="86">
        <v>0</v>
      </c>
      <c r="C156" s="76"/>
      <c r="D156" s="86">
        <v>4115.33</v>
      </c>
      <c r="E156" s="76"/>
      <c r="F156" s="86">
        <v>0</v>
      </c>
      <c r="G156" s="76"/>
      <c r="H156" s="86">
        <v>0</v>
      </c>
      <c r="I156" s="76"/>
      <c r="J156" s="86">
        <v>0</v>
      </c>
      <c r="K156" s="76"/>
      <c r="L156" s="86">
        <v>24721.78</v>
      </c>
      <c r="M156" s="76"/>
      <c r="N156" s="86">
        <v>9552.2400000000016</v>
      </c>
      <c r="O156" s="76"/>
      <c r="P156" s="86">
        <v>0</v>
      </c>
      <c r="Q156" s="76"/>
      <c r="R156" s="86">
        <v>0</v>
      </c>
      <c r="S156" s="76"/>
      <c r="T156" s="86">
        <v>50133.44999999999</v>
      </c>
      <c r="U156" s="76"/>
      <c r="V156" s="86">
        <v>411422</v>
      </c>
      <c r="W156" s="76"/>
      <c r="X156" s="86">
        <v>0</v>
      </c>
      <c r="Y156" s="76"/>
      <c r="Z156" s="86">
        <v>130513.61</v>
      </c>
      <c r="AA156" s="76"/>
      <c r="AB156" s="86">
        <v>4192.1900000000005</v>
      </c>
      <c r="AC156" s="76"/>
      <c r="AD156" s="86">
        <v>0</v>
      </c>
      <c r="AE156" s="77"/>
      <c r="AF156" s="86">
        <v>0</v>
      </c>
      <c r="AG156" s="77"/>
      <c r="AH156" s="86">
        <v>30673.789999999997</v>
      </c>
      <c r="AI156" s="77"/>
      <c r="AJ156" s="86">
        <v>665324.39</v>
      </c>
    </row>
    <row r="157" spans="1:36" x14ac:dyDescent="0.25">
      <c r="A157" s="31" t="s">
        <v>149</v>
      </c>
      <c r="B157" s="86">
        <v>0</v>
      </c>
      <c r="C157" s="76"/>
      <c r="D157" s="86">
        <v>1721.48</v>
      </c>
      <c r="E157" s="76"/>
      <c r="F157" s="86">
        <v>0</v>
      </c>
      <c r="G157" s="76"/>
      <c r="H157" s="86">
        <v>0</v>
      </c>
      <c r="I157" s="76"/>
      <c r="J157" s="86">
        <v>0</v>
      </c>
      <c r="K157" s="76"/>
      <c r="L157" s="86">
        <v>45003.13</v>
      </c>
      <c r="M157" s="76"/>
      <c r="N157" s="86">
        <v>5781.5</v>
      </c>
      <c r="O157" s="76"/>
      <c r="P157" s="86">
        <v>0</v>
      </c>
      <c r="Q157" s="76"/>
      <c r="R157" s="86">
        <v>0</v>
      </c>
      <c r="S157" s="76"/>
      <c r="T157" s="86">
        <v>24024.929999999997</v>
      </c>
      <c r="U157" s="76"/>
      <c r="V157" s="86">
        <v>6302.85</v>
      </c>
      <c r="W157" s="76"/>
      <c r="X157" s="86">
        <v>0</v>
      </c>
      <c r="Y157" s="76"/>
      <c r="Z157" s="86">
        <v>24616.07</v>
      </c>
      <c r="AA157" s="76"/>
      <c r="AB157" s="86">
        <v>-16320.589999999997</v>
      </c>
      <c r="AC157" s="76"/>
      <c r="AD157" s="86">
        <v>0</v>
      </c>
      <c r="AE157" s="77"/>
      <c r="AF157" s="86">
        <v>0</v>
      </c>
      <c r="AG157" s="77"/>
      <c r="AH157" s="86">
        <v>5630.67</v>
      </c>
      <c r="AI157" s="77"/>
      <c r="AJ157" s="86">
        <v>96760.04</v>
      </c>
    </row>
    <row r="158" spans="1:36" x14ac:dyDescent="0.25">
      <c r="A158" s="31" t="s">
        <v>150</v>
      </c>
      <c r="B158" s="86">
        <v>0</v>
      </c>
      <c r="C158" s="76"/>
      <c r="D158" s="86">
        <v>379.97</v>
      </c>
      <c r="E158" s="76"/>
      <c r="F158" s="86">
        <v>0</v>
      </c>
      <c r="G158" s="76"/>
      <c r="H158" s="86">
        <v>0</v>
      </c>
      <c r="I158" s="76"/>
      <c r="J158" s="86">
        <v>0</v>
      </c>
      <c r="K158" s="76"/>
      <c r="L158" s="86">
        <v>0</v>
      </c>
      <c r="M158" s="76"/>
      <c r="N158" s="86">
        <v>822.31</v>
      </c>
      <c r="O158" s="76"/>
      <c r="P158" s="86">
        <v>0</v>
      </c>
      <c r="Q158" s="76"/>
      <c r="R158" s="86">
        <v>60.1</v>
      </c>
      <c r="S158" s="76"/>
      <c r="T158" s="86">
        <v>2786.7200000000003</v>
      </c>
      <c r="U158" s="76"/>
      <c r="V158" s="86">
        <v>6302.85</v>
      </c>
      <c r="W158" s="76"/>
      <c r="X158" s="86">
        <v>0</v>
      </c>
      <c r="Y158" s="76"/>
      <c r="Z158" s="86">
        <v>1913.44</v>
      </c>
      <c r="AA158" s="76"/>
      <c r="AB158" s="86">
        <v>1502.2300000000005</v>
      </c>
      <c r="AC158" s="76"/>
      <c r="AD158" s="86">
        <v>0</v>
      </c>
      <c r="AE158" s="77"/>
      <c r="AF158" s="86">
        <v>157.47999999999999</v>
      </c>
      <c r="AG158" s="77"/>
      <c r="AH158" s="86">
        <v>631.7399999999999</v>
      </c>
      <c r="AI158" s="77"/>
      <c r="AJ158" s="86">
        <v>14556.840000000002</v>
      </c>
    </row>
    <row r="159" spans="1:36" x14ac:dyDescent="0.25">
      <c r="A159" s="31" t="s">
        <v>151</v>
      </c>
      <c r="B159" s="86">
        <v>0</v>
      </c>
      <c r="C159" s="76"/>
      <c r="D159" s="86">
        <v>1208.17</v>
      </c>
      <c r="E159" s="76"/>
      <c r="F159" s="86">
        <v>0</v>
      </c>
      <c r="G159" s="76"/>
      <c r="H159" s="86">
        <v>0</v>
      </c>
      <c r="I159" s="76"/>
      <c r="J159" s="86">
        <v>0</v>
      </c>
      <c r="K159" s="76"/>
      <c r="L159" s="86">
        <v>90155.5</v>
      </c>
      <c r="M159" s="76"/>
      <c r="N159" s="86">
        <v>15176.55</v>
      </c>
      <c r="O159" s="76"/>
      <c r="P159" s="86">
        <v>0</v>
      </c>
      <c r="Q159" s="76"/>
      <c r="R159" s="86">
        <v>73.019999999999982</v>
      </c>
      <c r="S159" s="76"/>
      <c r="T159" s="86">
        <v>10907.309999999998</v>
      </c>
      <c r="U159" s="76"/>
      <c r="V159" s="86">
        <v>12605.93</v>
      </c>
      <c r="W159" s="76"/>
      <c r="X159" s="86">
        <v>0</v>
      </c>
      <c r="Y159" s="76"/>
      <c r="Z159" s="86">
        <v>12141.74</v>
      </c>
      <c r="AA159" s="76"/>
      <c r="AB159" s="86">
        <v>-5909.7899999999972</v>
      </c>
      <c r="AC159" s="76"/>
      <c r="AD159" s="86">
        <v>0</v>
      </c>
      <c r="AE159" s="77"/>
      <c r="AF159" s="86">
        <v>4373.8100000000004</v>
      </c>
      <c r="AG159" s="77"/>
      <c r="AH159" s="86">
        <v>508727.04000000004</v>
      </c>
      <c r="AI159" s="77"/>
      <c r="AJ159" s="86">
        <v>649459.28</v>
      </c>
    </row>
    <row r="160" spans="1:36" x14ac:dyDescent="0.25">
      <c r="A160" s="31" t="s">
        <v>152</v>
      </c>
      <c r="B160" s="86">
        <v>64419.539999999994</v>
      </c>
      <c r="C160" s="76"/>
      <c r="D160" s="86">
        <v>51381.42</v>
      </c>
      <c r="E160" s="76"/>
      <c r="F160" s="86">
        <v>0</v>
      </c>
      <c r="G160" s="76"/>
      <c r="H160" s="86">
        <v>0</v>
      </c>
      <c r="I160" s="76"/>
      <c r="J160" s="86">
        <v>0</v>
      </c>
      <c r="K160" s="76"/>
      <c r="L160" s="86">
        <v>252571.71000000002</v>
      </c>
      <c r="M160" s="76"/>
      <c r="N160" s="86">
        <v>243756.13</v>
      </c>
      <c r="O160" s="76"/>
      <c r="P160" s="86">
        <v>0</v>
      </c>
      <c r="Q160" s="76"/>
      <c r="R160" s="86">
        <v>0</v>
      </c>
      <c r="S160" s="76"/>
      <c r="T160" s="86">
        <v>792352.33</v>
      </c>
      <c r="U160" s="76"/>
      <c r="V160" s="86">
        <v>927210.01</v>
      </c>
      <c r="W160" s="76"/>
      <c r="X160" s="86">
        <v>0</v>
      </c>
      <c r="Y160" s="76"/>
      <c r="Z160" s="86">
        <v>1842323.7200000002</v>
      </c>
      <c r="AA160" s="76"/>
      <c r="AB160" s="86">
        <v>-244907.90999999997</v>
      </c>
      <c r="AC160" s="76"/>
      <c r="AD160" s="86">
        <v>48357.8</v>
      </c>
      <c r="AE160" s="77"/>
      <c r="AF160" s="86">
        <v>0</v>
      </c>
      <c r="AG160" s="77"/>
      <c r="AH160" s="86">
        <v>247494.73</v>
      </c>
      <c r="AI160" s="77"/>
      <c r="AJ160" s="86">
        <v>4224959.4799999995</v>
      </c>
    </row>
    <row r="161" spans="1:36" x14ac:dyDescent="0.25">
      <c r="A161" s="31" t="s">
        <v>153</v>
      </c>
      <c r="B161" s="86">
        <v>0</v>
      </c>
      <c r="C161" s="76"/>
      <c r="D161" s="86">
        <v>3401.62</v>
      </c>
      <c r="E161" s="76"/>
      <c r="F161" s="86">
        <v>0</v>
      </c>
      <c r="G161" s="76"/>
      <c r="H161" s="86">
        <v>0</v>
      </c>
      <c r="I161" s="76"/>
      <c r="J161" s="86">
        <v>0</v>
      </c>
      <c r="K161" s="76"/>
      <c r="L161" s="86">
        <v>56528.700000000012</v>
      </c>
      <c r="M161" s="76"/>
      <c r="N161" s="86">
        <v>481337.06999999995</v>
      </c>
      <c r="O161" s="76"/>
      <c r="P161" s="86">
        <v>0</v>
      </c>
      <c r="Q161" s="76"/>
      <c r="R161" s="86">
        <v>0</v>
      </c>
      <c r="S161" s="76"/>
      <c r="T161" s="86">
        <v>998397.05</v>
      </c>
      <c r="U161" s="76"/>
      <c r="V161" s="86">
        <v>105517.70999999996</v>
      </c>
      <c r="W161" s="76"/>
      <c r="X161" s="86">
        <v>0</v>
      </c>
      <c r="Y161" s="76"/>
      <c r="Z161" s="86">
        <v>0</v>
      </c>
      <c r="AA161" s="76"/>
      <c r="AB161" s="86">
        <v>-75.360000000000582</v>
      </c>
      <c r="AC161" s="76"/>
      <c r="AD161" s="86">
        <v>0</v>
      </c>
      <c r="AE161" s="77"/>
      <c r="AF161" s="86">
        <v>0</v>
      </c>
      <c r="AG161" s="77"/>
      <c r="AH161" s="86">
        <v>59614.099999999991</v>
      </c>
      <c r="AI161" s="77"/>
      <c r="AJ161" s="86">
        <v>1704720.89</v>
      </c>
    </row>
    <row r="162" spans="1:36" x14ac:dyDescent="0.25">
      <c r="A162" s="31" t="s">
        <v>154</v>
      </c>
      <c r="B162" s="86">
        <v>0</v>
      </c>
      <c r="C162" s="76"/>
      <c r="D162" s="86">
        <v>36803.949999999997</v>
      </c>
      <c r="E162" s="76"/>
      <c r="F162" s="86">
        <v>0</v>
      </c>
      <c r="G162" s="76"/>
      <c r="H162" s="86">
        <v>0</v>
      </c>
      <c r="I162" s="76"/>
      <c r="J162" s="86">
        <v>0</v>
      </c>
      <c r="K162" s="76"/>
      <c r="L162" s="86">
        <v>7693.9599999999991</v>
      </c>
      <c r="M162" s="76"/>
      <c r="N162" s="86">
        <v>10635.78</v>
      </c>
      <c r="O162" s="76"/>
      <c r="P162" s="86">
        <v>0</v>
      </c>
      <c r="Q162" s="76"/>
      <c r="R162" s="86">
        <v>270.24</v>
      </c>
      <c r="S162" s="76"/>
      <c r="T162" s="86">
        <v>23691.740000000005</v>
      </c>
      <c r="U162" s="76"/>
      <c r="V162" s="86">
        <v>6302.85</v>
      </c>
      <c r="W162" s="76"/>
      <c r="X162" s="86">
        <v>0</v>
      </c>
      <c r="Y162" s="76"/>
      <c r="Z162" s="86">
        <v>23642.879999999997</v>
      </c>
      <c r="AA162" s="76"/>
      <c r="AB162" s="86">
        <v>-8001.0900000000011</v>
      </c>
      <c r="AC162" s="76"/>
      <c r="AD162" s="86">
        <v>0</v>
      </c>
      <c r="AE162" s="77"/>
      <c r="AF162" s="86">
        <v>4782.9400000000005</v>
      </c>
      <c r="AG162" s="77"/>
      <c r="AH162" s="86">
        <v>3385.8599999999997</v>
      </c>
      <c r="AI162" s="77"/>
      <c r="AJ162" s="86">
        <v>109209.11</v>
      </c>
    </row>
    <row r="163" spans="1:36" x14ac:dyDescent="0.25">
      <c r="A163" s="31" t="s">
        <v>155</v>
      </c>
      <c r="B163" s="86">
        <v>17531.59</v>
      </c>
      <c r="C163" s="76"/>
      <c r="D163" s="86">
        <v>2350.6999999999998</v>
      </c>
      <c r="E163" s="76"/>
      <c r="F163" s="86">
        <v>0</v>
      </c>
      <c r="G163" s="76"/>
      <c r="H163" s="86">
        <v>0</v>
      </c>
      <c r="I163" s="76"/>
      <c r="J163" s="86">
        <v>0</v>
      </c>
      <c r="K163" s="76"/>
      <c r="L163" s="86">
        <v>0</v>
      </c>
      <c r="M163" s="76"/>
      <c r="N163" s="86">
        <v>780.78</v>
      </c>
      <c r="O163" s="76"/>
      <c r="P163" s="86">
        <v>0</v>
      </c>
      <c r="Q163" s="76"/>
      <c r="R163" s="86">
        <v>7.5900000000000007</v>
      </c>
      <c r="S163" s="76"/>
      <c r="T163" s="86">
        <v>2692.18</v>
      </c>
      <c r="U163" s="76"/>
      <c r="V163" s="86">
        <v>127290.16999999998</v>
      </c>
      <c r="W163" s="76"/>
      <c r="X163" s="86">
        <v>0</v>
      </c>
      <c r="Y163" s="76"/>
      <c r="Z163" s="86">
        <v>4067.7100000000005</v>
      </c>
      <c r="AA163" s="76"/>
      <c r="AB163" s="86">
        <v>-13355.48</v>
      </c>
      <c r="AC163" s="76"/>
      <c r="AD163" s="86">
        <v>13294.400000000001</v>
      </c>
      <c r="AE163" s="77"/>
      <c r="AF163" s="86">
        <v>0</v>
      </c>
      <c r="AG163" s="77"/>
      <c r="AH163" s="86">
        <v>681.55000000000007</v>
      </c>
      <c r="AI163" s="77"/>
      <c r="AJ163" s="86">
        <v>155341.18999999994</v>
      </c>
    </row>
    <row r="164" spans="1:36" x14ac:dyDescent="0.25">
      <c r="A164" s="31" t="s">
        <v>156</v>
      </c>
      <c r="B164" s="86">
        <v>0</v>
      </c>
      <c r="C164" s="76"/>
      <c r="D164" s="86">
        <v>19233.14</v>
      </c>
      <c r="E164" s="76"/>
      <c r="F164" s="86">
        <v>0</v>
      </c>
      <c r="G164" s="76"/>
      <c r="H164" s="86">
        <v>0</v>
      </c>
      <c r="I164" s="76"/>
      <c r="J164" s="86">
        <v>0</v>
      </c>
      <c r="K164" s="76"/>
      <c r="L164" s="86">
        <v>20197.169999999998</v>
      </c>
      <c r="M164" s="76"/>
      <c r="N164" s="86">
        <v>66622.37</v>
      </c>
      <c r="O164" s="76"/>
      <c r="P164" s="86">
        <v>0</v>
      </c>
      <c r="Q164" s="76"/>
      <c r="R164" s="86">
        <v>5557.3000000000011</v>
      </c>
      <c r="S164" s="76"/>
      <c r="T164" s="86">
        <v>205816.55</v>
      </c>
      <c r="U164" s="76"/>
      <c r="V164" s="86">
        <v>137031.51999999999</v>
      </c>
      <c r="W164" s="76"/>
      <c r="X164" s="86">
        <v>0</v>
      </c>
      <c r="Y164" s="76"/>
      <c r="Z164" s="86">
        <v>454878.57999999996</v>
      </c>
      <c r="AA164" s="76"/>
      <c r="AB164" s="86">
        <v>3713.43</v>
      </c>
      <c r="AC164" s="76"/>
      <c r="AD164" s="86">
        <v>0</v>
      </c>
      <c r="AE164" s="77"/>
      <c r="AF164" s="86">
        <v>27387.510000000002</v>
      </c>
      <c r="AG164" s="77"/>
      <c r="AH164" s="86">
        <v>44989.33</v>
      </c>
      <c r="AI164" s="77"/>
      <c r="AJ164" s="86">
        <v>985426.89999999991</v>
      </c>
    </row>
    <row r="165" spans="1:36" x14ac:dyDescent="0.25">
      <c r="A165" s="31" t="s">
        <v>157</v>
      </c>
      <c r="B165" s="86">
        <v>0</v>
      </c>
      <c r="C165" s="76"/>
      <c r="D165" s="86">
        <v>1528.34</v>
      </c>
      <c r="E165" s="76"/>
      <c r="F165" s="86">
        <v>0</v>
      </c>
      <c r="G165" s="76"/>
      <c r="H165" s="86">
        <v>0</v>
      </c>
      <c r="I165" s="76"/>
      <c r="J165" s="86">
        <v>0</v>
      </c>
      <c r="K165" s="76"/>
      <c r="L165" s="86">
        <v>0</v>
      </c>
      <c r="M165" s="76"/>
      <c r="N165" s="86">
        <v>5188.2900000000009</v>
      </c>
      <c r="O165" s="76"/>
      <c r="P165" s="86">
        <v>0</v>
      </c>
      <c r="Q165" s="76"/>
      <c r="R165" s="86">
        <v>0</v>
      </c>
      <c r="S165" s="76"/>
      <c r="T165" s="86">
        <v>17012.89</v>
      </c>
      <c r="U165" s="76"/>
      <c r="V165" s="86">
        <v>6302.85</v>
      </c>
      <c r="W165" s="76"/>
      <c r="X165" s="86">
        <v>0</v>
      </c>
      <c r="Y165" s="76"/>
      <c r="Z165" s="86">
        <v>18666.010000000002</v>
      </c>
      <c r="AA165" s="76"/>
      <c r="AB165" s="86">
        <v>-10023.480000000001</v>
      </c>
      <c r="AC165" s="76"/>
      <c r="AD165" s="86">
        <v>0</v>
      </c>
      <c r="AE165" s="77"/>
      <c r="AF165" s="86">
        <v>0</v>
      </c>
      <c r="AG165" s="77"/>
      <c r="AH165" s="86">
        <v>4375.2</v>
      </c>
      <c r="AI165" s="77"/>
      <c r="AJ165" s="86">
        <v>43050.1</v>
      </c>
    </row>
    <row r="166" spans="1:36" x14ac:dyDescent="0.25">
      <c r="A166" s="31" t="s">
        <v>158</v>
      </c>
      <c r="B166" s="86">
        <v>0</v>
      </c>
      <c r="C166" s="76"/>
      <c r="D166" s="86">
        <v>3368.7299999999996</v>
      </c>
      <c r="E166" s="76"/>
      <c r="F166" s="86">
        <v>0</v>
      </c>
      <c r="G166" s="76"/>
      <c r="H166" s="86">
        <v>0</v>
      </c>
      <c r="I166" s="76"/>
      <c r="J166" s="86">
        <v>0</v>
      </c>
      <c r="K166" s="76"/>
      <c r="L166" s="86">
        <v>4504.7699999999995</v>
      </c>
      <c r="M166" s="76"/>
      <c r="N166" s="86">
        <v>14098.919999999998</v>
      </c>
      <c r="O166" s="76"/>
      <c r="P166" s="86">
        <v>0</v>
      </c>
      <c r="Q166" s="76"/>
      <c r="R166" s="86">
        <v>0</v>
      </c>
      <c r="S166" s="76"/>
      <c r="T166" s="86">
        <v>62410.23</v>
      </c>
      <c r="U166" s="76"/>
      <c r="V166" s="86">
        <v>272008.68</v>
      </c>
      <c r="W166" s="76"/>
      <c r="X166" s="86">
        <v>0</v>
      </c>
      <c r="Y166" s="76"/>
      <c r="Z166" s="86">
        <v>106708.28000000001</v>
      </c>
      <c r="AA166" s="76"/>
      <c r="AB166" s="86">
        <v>4235.21</v>
      </c>
      <c r="AC166" s="76"/>
      <c r="AD166" s="86">
        <v>0</v>
      </c>
      <c r="AE166" s="77"/>
      <c r="AF166" s="86">
        <v>0</v>
      </c>
      <c r="AG166" s="77"/>
      <c r="AH166" s="86">
        <v>25660.44</v>
      </c>
      <c r="AI166" s="77"/>
      <c r="AJ166" s="86">
        <v>492995.26</v>
      </c>
    </row>
    <row r="167" spans="1:36" x14ac:dyDescent="0.25">
      <c r="A167" s="31" t="s">
        <v>159</v>
      </c>
      <c r="B167" s="86">
        <v>0</v>
      </c>
      <c r="C167" s="76"/>
      <c r="D167" s="86">
        <v>14.309999999999999</v>
      </c>
      <c r="E167" s="76"/>
      <c r="F167" s="86">
        <v>0</v>
      </c>
      <c r="G167" s="76"/>
      <c r="H167" s="86">
        <v>0</v>
      </c>
      <c r="I167" s="76"/>
      <c r="J167" s="86">
        <v>0</v>
      </c>
      <c r="K167" s="76"/>
      <c r="L167" s="86">
        <v>0</v>
      </c>
      <c r="M167" s="76"/>
      <c r="N167" s="86">
        <v>0</v>
      </c>
      <c r="O167" s="76"/>
      <c r="P167" s="86">
        <v>0</v>
      </c>
      <c r="Q167" s="76"/>
      <c r="R167" s="86">
        <v>0</v>
      </c>
      <c r="S167" s="76"/>
      <c r="T167" s="86">
        <v>0</v>
      </c>
      <c r="U167" s="76"/>
      <c r="V167" s="86">
        <v>0</v>
      </c>
      <c r="W167" s="76"/>
      <c r="X167" s="86">
        <v>0</v>
      </c>
      <c r="Y167" s="76"/>
      <c r="Z167" s="86">
        <v>0</v>
      </c>
      <c r="AA167" s="76"/>
      <c r="AB167" s="86">
        <v>0</v>
      </c>
      <c r="AC167" s="76"/>
      <c r="AD167" s="86">
        <v>0</v>
      </c>
      <c r="AE167" s="77"/>
      <c r="AF167" s="86">
        <v>0</v>
      </c>
      <c r="AG167" s="77"/>
      <c r="AH167" s="86">
        <v>0</v>
      </c>
      <c r="AI167" s="77"/>
      <c r="AJ167" s="86">
        <v>14.309999999999999</v>
      </c>
    </row>
    <row r="168" spans="1:36" x14ac:dyDescent="0.25">
      <c r="A168" s="31" t="s">
        <v>160</v>
      </c>
      <c r="B168" s="86">
        <v>0</v>
      </c>
      <c r="C168" s="76"/>
      <c r="D168" s="86">
        <v>3807.17</v>
      </c>
      <c r="E168" s="76"/>
      <c r="F168" s="86">
        <v>0</v>
      </c>
      <c r="G168" s="76"/>
      <c r="H168" s="86">
        <v>0</v>
      </c>
      <c r="I168" s="76"/>
      <c r="J168" s="86">
        <v>0</v>
      </c>
      <c r="K168" s="76"/>
      <c r="L168" s="86">
        <v>9009.6000000000022</v>
      </c>
      <c r="M168" s="76"/>
      <c r="N168" s="86">
        <v>14503.310000000005</v>
      </c>
      <c r="O168" s="76"/>
      <c r="P168" s="86">
        <v>0</v>
      </c>
      <c r="Q168" s="76"/>
      <c r="R168" s="86">
        <v>0</v>
      </c>
      <c r="S168" s="76"/>
      <c r="T168" s="86">
        <v>66361.52</v>
      </c>
      <c r="U168" s="76"/>
      <c r="V168" s="86">
        <v>-50553.880000000005</v>
      </c>
      <c r="W168" s="76"/>
      <c r="X168" s="86">
        <v>0</v>
      </c>
      <c r="Y168" s="76"/>
      <c r="Z168" s="86">
        <v>108644.83</v>
      </c>
      <c r="AA168" s="76"/>
      <c r="AB168" s="86">
        <v>3230.6800000000003</v>
      </c>
      <c r="AC168" s="76"/>
      <c r="AD168" s="86">
        <v>0</v>
      </c>
      <c r="AE168" s="77"/>
      <c r="AF168" s="86">
        <v>0</v>
      </c>
      <c r="AG168" s="77"/>
      <c r="AH168" s="86">
        <v>23936.360000000004</v>
      </c>
      <c r="AI168" s="77"/>
      <c r="AJ168" s="86">
        <v>178939.59</v>
      </c>
    </row>
    <row r="169" spans="1:36" x14ac:dyDescent="0.25">
      <c r="A169" s="31" t="s">
        <v>251</v>
      </c>
      <c r="B169" s="86">
        <v>0</v>
      </c>
      <c r="C169" s="76"/>
      <c r="D169" s="86">
        <v>0</v>
      </c>
      <c r="E169" s="76"/>
      <c r="F169" s="86">
        <v>0</v>
      </c>
      <c r="G169" s="76"/>
      <c r="H169" s="86">
        <v>0</v>
      </c>
      <c r="I169" s="76"/>
      <c r="J169" s="86">
        <v>0</v>
      </c>
      <c r="K169" s="76"/>
      <c r="L169" s="86">
        <v>0</v>
      </c>
      <c r="M169" s="76"/>
      <c r="N169" s="86">
        <v>0</v>
      </c>
      <c r="O169" s="76"/>
      <c r="P169" s="86">
        <v>0</v>
      </c>
      <c r="Q169" s="76"/>
      <c r="R169" s="86">
        <v>0</v>
      </c>
      <c r="S169" s="76"/>
      <c r="T169" s="86">
        <v>0</v>
      </c>
      <c r="U169" s="76"/>
      <c r="V169" s="86">
        <v>0</v>
      </c>
      <c r="W169" s="76"/>
      <c r="X169" s="86">
        <v>0</v>
      </c>
      <c r="Y169" s="76"/>
      <c r="Z169" s="86">
        <v>0</v>
      </c>
      <c r="AA169" s="76"/>
      <c r="AB169" s="86">
        <v>459647.24000000005</v>
      </c>
      <c r="AC169" s="76"/>
      <c r="AD169" s="86">
        <v>0</v>
      </c>
      <c r="AE169" s="77"/>
      <c r="AF169" s="86">
        <v>0</v>
      </c>
      <c r="AG169" s="77"/>
      <c r="AH169" s="86">
        <v>0</v>
      </c>
      <c r="AI169" s="77"/>
      <c r="AJ169" s="86">
        <v>459647.24000000005</v>
      </c>
    </row>
    <row r="170" spans="1:36" x14ac:dyDescent="0.25">
      <c r="A170" s="31" t="s">
        <v>123</v>
      </c>
      <c r="B170" s="86">
        <v>896747.96</v>
      </c>
      <c r="C170" s="76"/>
      <c r="D170" s="86">
        <v>89.82</v>
      </c>
      <c r="E170" s="76"/>
      <c r="F170" s="86">
        <v>0</v>
      </c>
      <c r="G170" s="76"/>
      <c r="H170" s="86">
        <v>0</v>
      </c>
      <c r="I170" s="76"/>
      <c r="J170" s="86">
        <v>0</v>
      </c>
      <c r="K170" s="76"/>
      <c r="L170" s="86">
        <v>3442377.44</v>
      </c>
      <c r="M170" s="76"/>
      <c r="N170" s="86">
        <v>0</v>
      </c>
      <c r="O170" s="76"/>
      <c r="P170" s="86">
        <v>103133.96999999999</v>
      </c>
      <c r="Q170" s="76"/>
      <c r="R170" s="86">
        <v>0</v>
      </c>
      <c r="S170" s="76"/>
      <c r="T170" s="86">
        <v>0</v>
      </c>
      <c r="U170" s="76"/>
      <c r="V170" s="86">
        <v>31403479.569999997</v>
      </c>
      <c r="W170" s="76"/>
      <c r="X170" s="86">
        <v>87553.209999999992</v>
      </c>
      <c r="Y170" s="76"/>
      <c r="Z170" s="86">
        <v>0</v>
      </c>
      <c r="AA170" s="76"/>
      <c r="AB170" s="86">
        <v>-2263.08</v>
      </c>
      <c r="AC170" s="76"/>
      <c r="AD170" s="86">
        <v>119080.6</v>
      </c>
      <c r="AE170" s="77"/>
      <c r="AF170" s="86">
        <v>12920.86</v>
      </c>
      <c r="AG170" s="77"/>
      <c r="AH170" s="86">
        <v>0</v>
      </c>
      <c r="AI170" s="77"/>
      <c r="AJ170" s="86">
        <v>36063120.350000001</v>
      </c>
    </row>
    <row r="171" spans="1:36" x14ac:dyDescent="0.25">
      <c r="A171" s="76"/>
      <c r="B171" s="76"/>
      <c r="C171" s="76"/>
      <c r="D171" s="76"/>
      <c r="E171" s="76"/>
      <c r="F171" s="86"/>
      <c r="G171" s="76"/>
      <c r="H171" s="8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7"/>
      <c r="AF171" s="76"/>
      <c r="AG171" s="77"/>
      <c r="AH171" s="76"/>
      <c r="AI171" s="77"/>
      <c r="AJ171" s="2"/>
    </row>
    <row r="172" spans="1:36" ht="13.8" thickBot="1" x14ac:dyDescent="0.3">
      <c r="A172" s="76" t="s">
        <v>195</v>
      </c>
      <c r="B172" s="88">
        <v>-255021.25999999954</v>
      </c>
      <c r="C172" s="88"/>
      <c r="D172" s="88">
        <v>3637147.9800000018</v>
      </c>
      <c r="E172" s="88"/>
      <c r="F172" s="88">
        <v>0</v>
      </c>
      <c r="G172" s="88"/>
      <c r="H172" s="88">
        <v>0</v>
      </c>
      <c r="I172" s="88"/>
      <c r="J172" s="88">
        <v>-1188.01</v>
      </c>
      <c r="K172" s="88"/>
      <c r="L172" s="88">
        <v>16963350.889999993</v>
      </c>
      <c r="M172" s="88"/>
      <c r="N172" s="88">
        <v>6385885.2799999984</v>
      </c>
      <c r="O172" s="88"/>
      <c r="P172" s="88">
        <v>4448838.3</v>
      </c>
      <c r="Q172" s="88"/>
      <c r="R172" s="88">
        <v>89235.040000000066</v>
      </c>
      <c r="S172" s="88"/>
      <c r="T172" s="88">
        <v>15349704.180000002</v>
      </c>
      <c r="U172" s="88"/>
      <c r="V172" s="88">
        <v>57912156.590000018</v>
      </c>
      <c r="W172" s="88"/>
      <c r="X172" s="88">
        <v>6922492.8099999996</v>
      </c>
      <c r="Y172" s="88"/>
      <c r="Z172" s="88">
        <v>17876236.25999999</v>
      </c>
      <c r="AA172" s="88"/>
      <c r="AB172" s="88">
        <v>-3226043.2599999979</v>
      </c>
      <c r="AC172" s="88"/>
      <c r="AD172" s="88">
        <v>3509286.11</v>
      </c>
      <c r="AE172" s="89"/>
      <c r="AF172" s="88">
        <v>7807680.1799999997</v>
      </c>
      <c r="AG172" s="89"/>
      <c r="AH172" s="88">
        <v>3709532.1700000004</v>
      </c>
      <c r="AI172" s="89"/>
      <c r="AJ172" s="88">
        <v>141129293.26000005</v>
      </c>
    </row>
    <row r="176" spans="1:36" hidden="1" x14ac:dyDescent="0.25">
      <c r="A176" s="3">
        <v>1</v>
      </c>
      <c r="B176" s="3">
        <v>2</v>
      </c>
      <c r="C176" s="3">
        <v>3</v>
      </c>
      <c r="D176" s="3">
        <v>4</v>
      </c>
      <c r="E176" s="3">
        <v>5</v>
      </c>
      <c r="L176" s="3" t="e">
        <v>#REF!</v>
      </c>
      <c r="M176" s="3" t="e">
        <v>#REF!</v>
      </c>
      <c r="N176" s="3" t="e">
        <v>#REF!</v>
      </c>
      <c r="O176" s="3" t="e">
        <v>#REF!</v>
      </c>
      <c r="P176" s="3" t="e">
        <v>#REF!</v>
      </c>
      <c r="Q176" s="3" t="e">
        <v>#REF!</v>
      </c>
      <c r="R176" s="3" t="e">
        <v>#REF!</v>
      </c>
      <c r="S176" s="3" t="e">
        <v>#REF!</v>
      </c>
      <c r="T176" s="3" t="e">
        <v>#REF!</v>
      </c>
      <c r="U176" s="3" t="e">
        <v>#REF!</v>
      </c>
      <c r="V176" s="3" t="e">
        <v>#REF!</v>
      </c>
      <c r="W176" s="3" t="e">
        <v>#REF!</v>
      </c>
      <c r="X176" s="3" t="e">
        <v>#REF!</v>
      </c>
      <c r="Y176" s="3" t="e">
        <v>#REF!</v>
      </c>
      <c r="Z176" s="3" t="e">
        <v>#REF!</v>
      </c>
      <c r="AA176" s="3" t="e">
        <v>#REF!</v>
      </c>
      <c r="AB176" s="3" t="e">
        <v>#REF!</v>
      </c>
      <c r="AC176" s="3" t="e">
        <v>#REF!</v>
      </c>
      <c r="AD176" s="3" t="e">
        <v>#REF!</v>
      </c>
      <c r="AE176" s="3" t="e">
        <v>#REF!</v>
      </c>
      <c r="AF176" s="3" t="e">
        <v>#REF!</v>
      </c>
      <c r="AG176" s="3"/>
      <c r="AH176" s="3" t="e">
        <v>#REF!</v>
      </c>
      <c r="AI176" s="3" t="e">
        <v>#REF!</v>
      </c>
      <c r="AJ176" s="3" t="e">
        <v>#REF!</v>
      </c>
    </row>
  </sheetData>
  <phoneticPr fontId="2" type="noConversion"/>
  <printOptions horizontalCentered="1"/>
  <pageMargins left="0.1" right="0.1" top="1.25" bottom="1.25" header="0.5" footer="0"/>
  <pageSetup scale="50" fitToWidth="3" fitToHeight="3" orientation="portrait" r:id="rId1"/>
  <headerFooter alignWithMargins="0">
    <oddHeader>&amp;C&amp;12Exhibit A
Commonwealth of Massachusetts
Office of the State Comptroller
Statewide Cost Allocation Plan
Approved Fixed Costs - Fiscal Year 2025</oddHeader>
  </headerFooter>
  <rowBreaks count="1" manualBreakCount="1">
    <brk id="92" max="35" man="1"/>
  </rowBreaks>
  <colBreaks count="2" manualBreakCount="2">
    <brk id="13" min="3" max="172" man="1"/>
    <brk id="25" min="3" max="17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8"/>
  <sheetViews>
    <sheetView view="pageBreakPreview" zoomScale="60" zoomScaleNormal="100" workbookViewId="0">
      <selection activeCell="A8" sqref="A8:XFD22"/>
    </sheetView>
  </sheetViews>
  <sheetFormatPr defaultRowHeight="13.2" x14ac:dyDescent="0.25"/>
  <cols>
    <col min="1" max="1" width="13.88671875" customWidth="1"/>
  </cols>
  <sheetData>
    <row r="2" spans="1:9" ht="34.799999999999997" x14ac:dyDescent="0.55000000000000004">
      <c r="A2" s="97" t="s">
        <v>171</v>
      </c>
      <c r="B2" s="97"/>
      <c r="C2" s="97"/>
      <c r="D2" s="97"/>
      <c r="E2" s="97"/>
      <c r="F2" s="97"/>
      <c r="G2" s="97"/>
      <c r="H2" s="97"/>
      <c r="I2" s="97"/>
    </row>
    <row r="5" spans="1:9" ht="15" x14ac:dyDescent="0.25">
      <c r="A5" s="23" t="s">
        <v>184</v>
      </c>
      <c r="B5" s="23"/>
      <c r="C5" s="23"/>
      <c r="D5" s="23"/>
      <c r="E5" s="23"/>
      <c r="F5" s="23"/>
      <c r="G5" s="23"/>
      <c r="H5" s="23"/>
      <c r="I5" s="23"/>
    </row>
    <row r="6" spans="1:9" ht="15" x14ac:dyDescent="0.25">
      <c r="A6" s="23" t="s">
        <v>185</v>
      </c>
      <c r="B6" s="23"/>
      <c r="C6" s="23"/>
      <c r="D6" s="23"/>
      <c r="E6" s="23"/>
      <c r="F6" s="23"/>
      <c r="G6" s="23"/>
      <c r="H6" s="23"/>
      <c r="I6" s="23"/>
    </row>
    <row r="7" spans="1:9" ht="15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ht="15" x14ac:dyDescent="0.25">
      <c r="A8" s="23" t="s">
        <v>186</v>
      </c>
      <c r="B8" s="23"/>
      <c r="C8" s="23"/>
      <c r="D8" s="23"/>
      <c r="E8" s="23"/>
      <c r="F8" s="23"/>
      <c r="G8" s="23"/>
      <c r="H8" s="23"/>
      <c r="I8" s="23"/>
    </row>
    <row r="9" spans="1:9" ht="15" x14ac:dyDescent="0.25">
      <c r="A9" s="23"/>
      <c r="B9" s="23"/>
      <c r="C9" s="23"/>
      <c r="D9" s="23"/>
      <c r="E9" s="23"/>
      <c r="F9" s="23"/>
      <c r="G9" s="23"/>
      <c r="H9" s="23"/>
      <c r="I9" s="23"/>
    </row>
    <row r="10" spans="1:9" ht="15" x14ac:dyDescent="0.25">
      <c r="A10" s="24" t="s">
        <v>172</v>
      </c>
      <c r="B10" s="25" t="s">
        <v>165</v>
      </c>
      <c r="C10" s="23"/>
      <c r="D10" s="23"/>
      <c r="E10" s="23"/>
      <c r="F10" s="23"/>
      <c r="G10" s="23"/>
      <c r="H10" s="23"/>
      <c r="I10" s="23"/>
    </row>
    <row r="11" spans="1:9" ht="15" x14ac:dyDescent="0.25">
      <c r="A11" s="24" t="s">
        <v>173</v>
      </c>
      <c r="B11" s="25" t="s">
        <v>72</v>
      </c>
      <c r="C11" s="23"/>
      <c r="D11" s="23"/>
      <c r="E11" s="23"/>
      <c r="F11" s="23"/>
      <c r="G11" s="23"/>
      <c r="H11" s="23"/>
      <c r="I11" s="23"/>
    </row>
    <row r="12" spans="1:9" ht="15" x14ac:dyDescent="0.25">
      <c r="A12" s="24" t="s">
        <v>174</v>
      </c>
      <c r="B12" s="25" t="s">
        <v>75</v>
      </c>
      <c r="C12" s="23"/>
      <c r="D12" s="23"/>
      <c r="E12" s="23"/>
      <c r="F12" s="23"/>
      <c r="G12" s="23"/>
      <c r="H12" s="23"/>
      <c r="I12" s="23"/>
    </row>
    <row r="13" spans="1:9" ht="15" x14ac:dyDescent="0.25">
      <c r="A13" s="24" t="s">
        <v>175</v>
      </c>
      <c r="B13" s="25" t="s">
        <v>77</v>
      </c>
      <c r="C13" s="23"/>
      <c r="D13" s="23"/>
      <c r="E13" s="23"/>
      <c r="F13" s="23"/>
      <c r="G13" s="23"/>
      <c r="H13" s="23"/>
      <c r="I13" s="23"/>
    </row>
    <row r="14" spans="1:9" ht="15" x14ac:dyDescent="0.25">
      <c r="A14" s="24" t="s">
        <v>176</v>
      </c>
      <c r="B14" s="25" t="s">
        <v>79</v>
      </c>
      <c r="C14" s="23"/>
      <c r="D14" s="23"/>
      <c r="E14" s="23"/>
      <c r="F14" s="23"/>
      <c r="G14" s="23"/>
      <c r="H14" s="23"/>
      <c r="I14" s="23"/>
    </row>
    <row r="15" spans="1:9" ht="15" x14ac:dyDescent="0.25">
      <c r="A15" s="24" t="s">
        <v>177</v>
      </c>
      <c r="B15" s="25" t="s">
        <v>16</v>
      </c>
      <c r="C15" s="23"/>
      <c r="D15" s="23"/>
      <c r="E15" s="23"/>
      <c r="F15" s="23"/>
      <c r="G15" s="23"/>
      <c r="H15" s="23"/>
      <c r="I15" s="23"/>
    </row>
    <row r="16" spans="1:9" ht="15" x14ac:dyDescent="0.25">
      <c r="A16" s="24" t="s">
        <v>178</v>
      </c>
      <c r="B16" s="25" t="s">
        <v>125</v>
      </c>
      <c r="C16" s="23"/>
      <c r="D16" s="23"/>
      <c r="E16" s="23"/>
      <c r="F16" s="23"/>
      <c r="G16" s="23"/>
      <c r="H16" s="23"/>
      <c r="I16" s="23"/>
    </row>
    <row r="17" spans="1:9" ht="15" x14ac:dyDescent="0.25">
      <c r="A17" s="24" t="s">
        <v>179</v>
      </c>
      <c r="B17" s="25" t="s">
        <v>167</v>
      </c>
      <c r="C17" s="23"/>
      <c r="D17" s="23"/>
      <c r="E17" s="23"/>
      <c r="F17" s="23"/>
      <c r="G17" s="23"/>
      <c r="H17" s="23"/>
      <c r="I17" s="23"/>
    </row>
    <row r="18" spans="1:9" ht="15" x14ac:dyDescent="0.25">
      <c r="A18" s="24" t="s">
        <v>180</v>
      </c>
      <c r="B18" s="25" t="s">
        <v>168</v>
      </c>
      <c r="C18" s="23"/>
      <c r="D18" s="23"/>
      <c r="E18" s="23"/>
      <c r="F18" s="23"/>
      <c r="G18" s="23"/>
      <c r="H18" s="23"/>
      <c r="I18" s="23"/>
    </row>
    <row r="19" spans="1:9" ht="15" x14ac:dyDescent="0.25">
      <c r="A19" s="24" t="s">
        <v>181</v>
      </c>
      <c r="B19" s="25" t="s">
        <v>169</v>
      </c>
      <c r="C19" s="23"/>
      <c r="D19" s="23"/>
      <c r="E19" s="23"/>
      <c r="F19" s="23"/>
      <c r="G19" s="23"/>
      <c r="H19" s="23"/>
      <c r="I19" s="23"/>
    </row>
    <row r="20" spans="1:9" ht="15" x14ac:dyDescent="0.25">
      <c r="A20" s="24" t="s">
        <v>182</v>
      </c>
      <c r="B20" s="25" t="s">
        <v>170</v>
      </c>
      <c r="C20" s="23"/>
      <c r="D20" s="23"/>
      <c r="E20" s="23"/>
      <c r="F20" s="23"/>
      <c r="G20" s="23"/>
      <c r="H20" s="23"/>
      <c r="I20" s="23"/>
    </row>
    <row r="21" spans="1:9" ht="15" x14ac:dyDescent="0.25">
      <c r="A21" s="24" t="s">
        <v>183</v>
      </c>
      <c r="B21" s="25" t="s">
        <v>11</v>
      </c>
      <c r="C21" s="23"/>
      <c r="D21" s="23"/>
      <c r="E21" s="23"/>
      <c r="F21" s="23"/>
      <c r="G21" s="23"/>
      <c r="H21" s="23"/>
      <c r="I21" s="23"/>
    </row>
    <row r="22" spans="1:9" ht="15" x14ac:dyDescent="0.25">
      <c r="A22" s="24" t="s">
        <v>196</v>
      </c>
      <c r="B22" s="25" t="s">
        <v>123</v>
      </c>
      <c r="C22" s="23"/>
      <c r="D22" s="23"/>
      <c r="E22" s="23"/>
      <c r="F22" s="23"/>
      <c r="G22" s="23"/>
      <c r="H22" s="23"/>
      <c r="I22" s="23"/>
    </row>
    <row r="23" spans="1:9" ht="15" x14ac:dyDescent="0.25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5" x14ac:dyDescent="0.25">
      <c r="A24" s="26" t="s">
        <v>187</v>
      </c>
      <c r="B24" s="23"/>
      <c r="C24" s="23"/>
      <c r="D24" s="23"/>
      <c r="E24" s="23"/>
      <c r="F24" s="23"/>
      <c r="G24" s="23"/>
      <c r="H24" s="23"/>
      <c r="I24" s="23"/>
    </row>
    <row r="25" spans="1:9" ht="15" x14ac:dyDescent="0.25">
      <c r="A25" s="23" t="s">
        <v>188</v>
      </c>
      <c r="B25" s="23"/>
      <c r="C25" s="23"/>
      <c r="D25" s="23"/>
      <c r="E25" s="23"/>
      <c r="F25" s="23"/>
      <c r="G25" s="23"/>
      <c r="H25" s="23"/>
      <c r="I25" s="23"/>
    </row>
    <row r="26" spans="1:9" ht="15" x14ac:dyDescent="0.25">
      <c r="A26" s="23" t="s">
        <v>189</v>
      </c>
      <c r="B26" s="23"/>
      <c r="C26" s="23"/>
      <c r="D26" s="23"/>
      <c r="E26" s="23"/>
      <c r="F26" s="23"/>
      <c r="G26" s="23"/>
      <c r="H26" s="23"/>
      <c r="I26" s="23"/>
    </row>
    <row r="27" spans="1:9" ht="15" x14ac:dyDescent="0.25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5" x14ac:dyDescent="0.25">
      <c r="A28" s="23" t="s">
        <v>190</v>
      </c>
      <c r="B28" s="23"/>
      <c r="C28" s="23"/>
      <c r="D28" s="23"/>
      <c r="E28" s="23"/>
      <c r="F28" s="23"/>
      <c r="G28" s="23"/>
      <c r="H28" s="23"/>
      <c r="I28" s="23"/>
    </row>
    <row r="29" spans="1:9" ht="15" x14ac:dyDescent="0.25">
      <c r="A29" s="23" t="s">
        <v>191</v>
      </c>
      <c r="B29" s="23"/>
      <c r="C29" s="23"/>
      <c r="D29" s="23"/>
      <c r="E29" s="23"/>
      <c r="F29" s="23"/>
      <c r="G29" s="23"/>
      <c r="H29" s="23"/>
      <c r="I29" s="23"/>
    </row>
    <row r="30" spans="1:9" ht="15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5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9" ht="15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5" x14ac:dyDescent="0.25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5" x14ac:dyDescent="0.25">
      <c r="A34" s="23"/>
      <c r="B34" s="23"/>
      <c r="C34" s="23"/>
      <c r="D34" s="23"/>
      <c r="E34" s="23"/>
      <c r="F34" s="23"/>
      <c r="G34" s="23"/>
      <c r="H34" s="23"/>
      <c r="I34" s="23"/>
    </row>
    <row r="35" spans="1:9" ht="15" x14ac:dyDescent="0.25">
      <c r="A35" s="23"/>
      <c r="B35" s="23"/>
      <c r="C35" s="23"/>
      <c r="D35" s="23"/>
      <c r="E35" s="23"/>
      <c r="F35" s="23"/>
      <c r="G35" s="23"/>
      <c r="H35" s="23"/>
      <c r="I35" s="23"/>
    </row>
    <row r="36" spans="1:9" ht="15" x14ac:dyDescent="0.25">
      <c r="A36" s="23"/>
      <c r="B36" s="23"/>
      <c r="C36" s="23"/>
      <c r="D36" s="23"/>
      <c r="E36" s="23"/>
      <c r="F36" s="23"/>
      <c r="G36" s="23"/>
      <c r="H36" s="23"/>
      <c r="I36" s="23"/>
    </row>
    <row r="37" spans="1:9" ht="15" x14ac:dyDescent="0.25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15" x14ac:dyDescent="0.25">
      <c r="A38" s="23"/>
      <c r="B38" s="23"/>
      <c r="C38" s="23"/>
      <c r="D38" s="23"/>
      <c r="E38" s="23"/>
      <c r="F38" s="23"/>
      <c r="G38" s="23"/>
      <c r="H38" s="23"/>
      <c r="I38" s="23"/>
    </row>
  </sheetData>
  <mergeCells count="1">
    <mergeCell ref="A2:I2"/>
  </mergeCells>
  <printOptions horizontalCentered="1" verticalCentered="1"/>
  <pageMargins left="0.1" right="0.1" top="0.1" bottom="0.3" header="0" footer="0"/>
  <pageSetup orientation="portrait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total reconcile</vt:lpstr>
      <vt:lpstr>reconcile</vt:lpstr>
      <vt:lpstr>Roll Forward Calculation</vt:lpstr>
      <vt:lpstr>Summary of Roll Forwards</vt:lpstr>
      <vt:lpstr>Summary of Fixed Costs</vt:lpstr>
      <vt:lpstr>Notes</vt:lpstr>
      <vt:lpstr>Notes!Print_Area</vt:lpstr>
      <vt:lpstr>reconcile!Print_Area</vt:lpstr>
      <vt:lpstr>'Roll Forward Calculation'!Print_Area</vt:lpstr>
      <vt:lpstr>'Summary of Fixed Costs'!Print_Area</vt:lpstr>
      <vt:lpstr>'Summary of Roll Forwards'!Print_Area</vt:lpstr>
      <vt:lpstr>'total reconcile'!Print_Area</vt:lpstr>
      <vt:lpstr>'Roll Forward Calculation'!Print_Titles</vt:lpstr>
      <vt:lpstr>'Summary of Fixed Costs'!Print_Titles</vt:lpstr>
      <vt:lpstr>'Summary of Roll Forwards'!Print_Titles</vt:lpstr>
    </vt:vector>
  </TitlesOfParts>
  <Company>MAXIMUS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Heitz</dc:creator>
  <cp:lastModifiedBy>Tyson, Kyle J</cp:lastModifiedBy>
  <cp:lastPrinted>2026-05-20T15:16:53Z</cp:lastPrinted>
  <dcterms:created xsi:type="dcterms:W3CDTF">2007-06-06T13:06:16Z</dcterms:created>
  <dcterms:modified xsi:type="dcterms:W3CDTF">2026-05-20T15:17:49Z</dcterms:modified>
</cp:coreProperties>
</file>