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nancialservices-consulting.maxcorp.maximus\Richmond\Richmond\Shared Files\Caps2024\MA-ST SWCAP\Fixed Costs\"/>
    </mc:Choice>
  </mc:AlternateContent>
  <xr:revisionPtr revIDLastSave="0" documentId="8_{587770E9-2BBF-4B31-B076-4B4BE5C41412}" xr6:coauthVersionLast="47" xr6:coauthVersionMax="47" xr10:uidLastSave="{00000000-0000-0000-0000-000000000000}"/>
  <bookViews>
    <workbookView xWindow="-108" yWindow="-108" windowWidth="23256" windowHeight="13896" tabRatio="812" firstSheet="4" activeTab="4" xr2:uid="{00000000-000D-0000-FFFF-FFFF00000000}"/>
  </bookViews>
  <sheets>
    <sheet name="total reconcile" sheetId="18" state="hidden" r:id="rId1"/>
    <sheet name="reconcile" sheetId="9" state="hidden" r:id="rId2"/>
    <sheet name="Roll Forward Calculation" sheetId="1" state="hidden" r:id="rId3"/>
    <sheet name="Summary of Roll Forwards" sheetId="7" state="hidden" r:id="rId4"/>
    <sheet name="Summary of Fixed Costs" sheetId="8" r:id="rId5"/>
    <sheet name="Notes" sheetId="13" state="hidden" r:id="rId6"/>
  </sheets>
  <externalReferences>
    <externalReference r:id="rId7"/>
    <externalReference r:id="rId8"/>
  </externalReference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5">Notes!$A$1:$I$49</definedName>
    <definedName name="_xlnm.Print_Area" localSheetId="1">reconcile!$A$1:$D$8</definedName>
    <definedName name="_xlnm.Print_Area" localSheetId="2">'Roll Forward Calculation'!$C$4:$BS$177</definedName>
    <definedName name="_xlnm.Print_Area" localSheetId="4">'Summary of Fixed Costs'!$A$4:$AJ$173</definedName>
    <definedName name="_xlnm.Print_Area" localSheetId="3">'Summary of Roll Forwards'!$A$2:$AJ$170</definedName>
    <definedName name="_xlnm.Print_Area" localSheetId="0">'total reconcile'!$A$1:$C$34</definedName>
    <definedName name="_xlnm.Print_Titles" localSheetId="2">'Roll Forward Calculation'!$C:$C,'Roll Forward Calculation'!$4:$7</definedName>
    <definedName name="_xlnm.Print_Titles" localSheetId="4">'Summary of Fixed Costs'!$A:$A,'Summary of Fixed Costs'!$4:$6</definedName>
    <definedName name="_xlnm.Print_Titles" localSheetId="3">'Summary of Roll Forwards'!$A:$A,'Summary of Roll Forwards'!$2:$3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8" l="1"/>
  <c r="B5" i="18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3" i="9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107" i="1"/>
  <c r="BQ108" i="1"/>
  <c r="BQ109" i="1"/>
  <c r="BQ110" i="1"/>
  <c r="BQ111" i="1"/>
  <c r="BQ112" i="1"/>
  <c r="BQ113" i="1"/>
  <c r="BQ114" i="1"/>
  <c r="BQ115" i="1"/>
  <c r="BQ116" i="1"/>
  <c r="BQ117" i="1"/>
  <c r="BQ118" i="1"/>
  <c r="BQ119" i="1"/>
  <c r="BQ120" i="1"/>
  <c r="BQ121" i="1"/>
  <c r="BQ122" i="1"/>
  <c r="BQ123" i="1"/>
  <c r="BQ124" i="1"/>
  <c r="BQ125" i="1"/>
  <c r="BQ126" i="1"/>
  <c r="BQ127" i="1"/>
  <c r="BQ128" i="1"/>
  <c r="BQ129" i="1"/>
  <c r="BQ130" i="1"/>
  <c r="BQ131" i="1"/>
  <c r="BQ132" i="1"/>
  <c r="BQ133" i="1"/>
  <c r="BQ134" i="1"/>
  <c r="BQ135" i="1"/>
  <c r="BQ136" i="1"/>
  <c r="BQ137" i="1"/>
  <c r="BQ138" i="1"/>
  <c r="BQ139" i="1"/>
  <c r="BQ140" i="1"/>
  <c r="BQ141" i="1"/>
  <c r="BQ142" i="1"/>
  <c r="BQ143" i="1"/>
  <c r="BQ144" i="1"/>
  <c r="BQ145" i="1"/>
  <c r="BQ146" i="1"/>
  <c r="BQ147" i="1"/>
  <c r="BQ148" i="1"/>
  <c r="BQ149" i="1"/>
  <c r="BQ150" i="1"/>
  <c r="BQ151" i="1"/>
  <c r="BQ152" i="1"/>
  <c r="BQ153" i="1"/>
  <c r="BQ154" i="1"/>
  <c r="BQ155" i="1"/>
  <c r="BQ156" i="1"/>
  <c r="BQ157" i="1"/>
  <c r="BQ158" i="1"/>
  <c r="BQ159" i="1"/>
  <c r="BQ160" i="1"/>
  <c r="BQ161" i="1"/>
  <c r="BQ162" i="1"/>
  <c r="BQ163" i="1"/>
  <c r="BQ164" i="1"/>
  <c r="BQ165" i="1"/>
  <c r="BQ166" i="1"/>
  <c r="BQ167" i="1"/>
  <c r="BQ168" i="1"/>
  <c r="BQ169" i="1"/>
  <c r="BQ170" i="1"/>
  <c r="BQ171" i="1"/>
  <c r="BQ172" i="1"/>
  <c r="BQ9" i="1"/>
  <c r="BQ8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9" i="1"/>
  <c r="BM8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126" i="1"/>
  <c r="BI127" i="1"/>
  <c r="BI128" i="1"/>
  <c r="BI129" i="1"/>
  <c r="BI130" i="1"/>
  <c r="BI131" i="1"/>
  <c r="BI132" i="1"/>
  <c r="BI133" i="1"/>
  <c r="BI134" i="1"/>
  <c r="BI135" i="1"/>
  <c r="BI136" i="1"/>
  <c r="BI137" i="1"/>
  <c r="BI138" i="1"/>
  <c r="BI139" i="1"/>
  <c r="BI140" i="1"/>
  <c r="BI141" i="1"/>
  <c r="BI142" i="1"/>
  <c r="BI143" i="1"/>
  <c r="BI144" i="1"/>
  <c r="BI145" i="1"/>
  <c r="BI146" i="1"/>
  <c r="BI147" i="1"/>
  <c r="BI148" i="1"/>
  <c r="BI149" i="1"/>
  <c r="BI150" i="1"/>
  <c r="BI151" i="1"/>
  <c r="BI152" i="1"/>
  <c r="BI153" i="1"/>
  <c r="BI154" i="1"/>
  <c r="BI155" i="1"/>
  <c r="BI156" i="1"/>
  <c r="BI157" i="1"/>
  <c r="BI158" i="1"/>
  <c r="BI159" i="1"/>
  <c r="BI160" i="1"/>
  <c r="BI161" i="1"/>
  <c r="BI162" i="1"/>
  <c r="BI163" i="1"/>
  <c r="BI164" i="1"/>
  <c r="BI165" i="1"/>
  <c r="BI166" i="1"/>
  <c r="BI167" i="1"/>
  <c r="BI168" i="1"/>
  <c r="BI169" i="1"/>
  <c r="BI170" i="1"/>
  <c r="BI171" i="1"/>
  <c r="BI172" i="1"/>
  <c r="BI9" i="1"/>
  <c r="BI8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9" i="1"/>
  <c r="BE8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9" i="1"/>
  <c r="BA8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9" i="1"/>
  <c r="AW8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9" i="1"/>
  <c r="AS8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9" i="1"/>
  <c r="AO8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9" i="1"/>
  <c r="AK8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9" i="1"/>
  <c r="AG8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9" i="1"/>
  <c r="AC8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9" i="1"/>
  <c r="Y8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9" i="1"/>
  <c r="U8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9" i="1"/>
  <c r="Q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9" i="1"/>
  <c r="M8" i="1"/>
  <c r="BP124" i="1"/>
  <c r="BL124" i="1"/>
  <c r="BH124" i="1"/>
  <c r="BD124" i="1"/>
  <c r="AZ124" i="1"/>
  <c r="AV124" i="1"/>
  <c r="AR124" i="1"/>
  <c r="AN124" i="1"/>
  <c r="AJ124" i="1"/>
  <c r="AF124" i="1"/>
  <c r="AB124" i="1"/>
  <c r="X124" i="1"/>
  <c r="T124" i="1"/>
  <c r="I124" i="1"/>
  <c r="H124" i="1"/>
  <c r="E124" i="1"/>
  <c r="D124" i="1"/>
  <c r="C124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9" i="1"/>
  <c r="I8" i="1"/>
  <c r="E172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9" i="1"/>
  <c r="E8" i="1"/>
  <c r="J124" i="1" l="1"/>
  <c r="F124" i="1"/>
  <c r="B120" i="7" s="1"/>
  <c r="AX124" i="1"/>
  <c r="Z124" i="1"/>
  <c r="AL124" i="1"/>
  <c r="BJ124" i="1"/>
  <c r="N124" i="1"/>
  <c r="R124" i="1"/>
  <c r="AD124" i="1"/>
  <c r="AP124" i="1"/>
  <c r="BB124" i="1"/>
  <c r="BN124" i="1"/>
  <c r="V124" i="1"/>
  <c r="AH124" i="1"/>
  <c r="AT124" i="1"/>
  <c r="BF124" i="1"/>
  <c r="BR124" i="1"/>
  <c r="S124" i="1" l="1"/>
  <c r="H120" i="7"/>
  <c r="O124" i="1"/>
  <c r="F120" i="7"/>
  <c r="G124" i="1"/>
  <c r="AQ124" i="1"/>
  <c r="T120" i="7"/>
  <c r="AE124" i="1"/>
  <c r="N120" i="7"/>
  <c r="BK124" i="1"/>
  <c r="AD120" i="7"/>
  <c r="BG124" i="1"/>
  <c r="AB120" i="7"/>
  <c r="AM124" i="1"/>
  <c r="R120" i="7"/>
  <c r="AU124" i="1"/>
  <c r="V120" i="7"/>
  <c r="AA124" i="1"/>
  <c r="L120" i="7"/>
  <c r="BS124" i="1"/>
  <c r="AH120" i="7"/>
  <c r="AI124" i="1"/>
  <c r="P120" i="7"/>
  <c r="AY124" i="1"/>
  <c r="X120" i="7"/>
  <c r="BO124" i="1"/>
  <c r="AF120" i="7"/>
  <c r="W124" i="1"/>
  <c r="J120" i="7"/>
  <c r="BC124" i="1"/>
  <c r="Z120" i="7"/>
  <c r="K124" i="1"/>
  <c r="D120" i="7"/>
  <c r="AJ120" i="7" l="1"/>
  <c r="E21" i="9" l="1"/>
  <c r="E20" i="9"/>
  <c r="E19" i="9"/>
  <c r="E18" i="9"/>
  <c r="E17" i="9"/>
  <c r="E16" i="9"/>
  <c r="E15" i="9"/>
  <c r="E14" i="9"/>
  <c r="E13" i="9"/>
  <c r="E12" i="9"/>
  <c r="E11" i="9"/>
  <c r="E10" i="9"/>
  <c r="E9" i="9"/>
  <c r="E4" i="9"/>
  <c r="E3" i="9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9" i="1"/>
  <c r="BP8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9" i="1"/>
  <c r="BL8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9" i="1"/>
  <c r="BH8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9" i="1"/>
  <c r="BD8" i="1"/>
  <c r="AZ44" i="1"/>
  <c r="AZ95" i="1"/>
  <c r="AV44" i="1"/>
  <c r="AV95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9" i="1"/>
  <c r="AR8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9" i="1"/>
  <c r="AN8" i="1"/>
  <c r="AJ44" i="1"/>
  <c r="AJ95" i="1"/>
  <c r="AF44" i="1"/>
  <c r="AF95" i="1"/>
  <c r="AB44" i="1"/>
  <c r="AB95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9" i="1"/>
  <c r="X8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9" i="1"/>
  <c r="T8" i="1"/>
  <c r="P8" i="1"/>
  <c r="L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9" i="1"/>
  <c r="H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9" i="1"/>
  <c r="D8" i="1"/>
  <c r="T174" i="1" l="1"/>
  <c r="F9" i="9" s="1"/>
  <c r="G9" i="9" s="1"/>
  <c r="Z5" i="9"/>
  <c r="Z7" i="9"/>
  <c r="V5" i="9"/>
  <c r="V7" i="9"/>
  <c r="N171" i="1"/>
  <c r="O171" i="1" s="1"/>
  <c r="R171" i="1"/>
  <c r="H167" i="7" s="1"/>
  <c r="V171" i="1"/>
  <c r="W171" i="1" s="1"/>
  <c r="Z171" i="1"/>
  <c r="AA171" i="1" s="1"/>
  <c r="BN171" i="1"/>
  <c r="BO171" i="1" s="1"/>
  <c r="C171" i="1"/>
  <c r="W20" i="9"/>
  <c r="N130" i="1"/>
  <c r="O130" i="1" s="1"/>
  <c r="R130" i="1"/>
  <c r="H126" i="7" s="1"/>
  <c r="V130" i="1"/>
  <c r="W130" i="1" s="1"/>
  <c r="BN130" i="1"/>
  <c r="C130" i="1"/>
  <c r="A130" i="1"/>
  <c r="A131" i="1"/>
  <c r="BN74" i="1"/>
  <c r="BN71" i="1"/>
  <c r="BN56" i="1"/>
  <c r="BN53" i="1"/>
  <c r="BN50" i="1"/>
  <c r="BN47" i="1"/>
  <c r="BN44" i="1"/>
  <c r="BN38" i="1"/>
  <c r="BN35" i="1"/>
  <c r="BN17" i="1"/>
  <c r="BN14" i="1"/>
  <c r="BN11" i="1"/>
  <c r="BN8" i="1"/>
  <c r="AT171" i="1" l="1"/>
  <c r="AU171" i="1" s="1"/>
  <c r="F130" i="1"/>
  <c r="G130" i="1" s="1"/>
  <c r="AT130" i="1"/>
  <c r="AU130" i="1" s="1"/>
  <c r="J171" i="1"/>
  <c r="K171" i="1" s="1"/>
  <c r="F171" i="1"/>
  <c r="G171" i="1" s="1"/>
  <c r="L167" i="7"/>
  <c r="F126" i="7"/>
  <c r="F167" i="7"/>
  <c r="J126" i="7"/>
  <c r="J130" i="1"/>
  <c r="J167" i="7"/>
  <c r="AP171" i="1"/>
  <c r="S171" i="1"/>
  <c r="Z130" i="1"/>
  <c r="BO130" i="1"/>
  <c r="AP130" i="1"/>
  <c r="S130" i="1"/>
  <c r="BN20" i="1"/>
  <c r="BO20" i="1" s="1"/>
  <c r="BL174" i="1"/>
  <c r="F20" i="9" s="1"/>
  <c r="G20" i="9" s="1"/>
  <c r="BN41" i="1"/>
  <c r="BN101" i="1"/>
  <c r="BN125" i="1"/>
  <c r="BO35" i="1"/>
  <c r="BO71" i="1"/>
  <c r="BN25" i="1"/>
  <c r="BN10" i="1"/>
  <c r="BO10" i="1" s="1"/>
  <c r="BN162" i="1"/>
  <c r="BO162" i="1" s="1"/>
  <c r="BO11" i="1"/>
  <c r="BN16" i="1"/>
  <c r="BO16" i="1" s="1"/>
  <c r="BN26" i="1"/>
  <c r="BO47" i="1"/>
  <c r="BN62" i="1"/>
  <c r="BO62" i="1" s="1"/>
  <c r="BN168" i="1"/>
  <c r="BO168" i="1" s="1"/>
  <c r="BN77" i="1"/>
  <c r="BN156" i="1"/>
  <c r="BO156" i="1" s="1"/>
  <c r="BN150" i="1"/>
  <c r="BO150" i="1" s="1"/>
  <c r="BO17" i="1"/>
  <c r="BN22" i="1"/>
  <c r="BO22" i="1" s="1"/>
  <c r="BN32" i="1"/>
  <c r="BO32" i="1" s="1"/>
  <c r="BO53" i="1"/>
  <c r="BN68" i="1"/>
  <c r="BO68" i="1" s="1"/>
  <c r="BN83" i="1"/>
  <c r="BO83" i="1" s="1"/>
  <c r="BN144" i="1"/>
  <c r="BO144" i="1" s="1"/>
  <c r="BO38" i="1"/>
  <c r="BO74" i="1"/>
  <c r="BN113" i="1"/>
  <c r="BN28" i="1"/>
  <c r="BO28" i="1" s="1"/>
  <c r="BN80" i="1"/>
  <c r="BO80" i="1" s="1"/>
  <c r="BN86" i="1"/>
  <c r="BO86" i="1" s="1"/>
  <c r="BN92" i="1"/>
  <c r="BO92" i="1" s="1"/>
  <c r="BN98" i="1"/>
  <c r="BO98" i="1" s="1"/>
  <c r="BN104" i="1"/>
  <c r="BO104" i="1" s="1"/>
  <c r="BN110" i="1"/>
  <c r="BO110" i="1" s="1"/>
  <c r="BN116" i="1"/>
  <c r="BO116" i="1" s="1"/>
  <c r="BN122" i="1"/>
  <c r="BO122" i="1" s="1"/>
  <c r="BN128" i="1"/>
  <c r="BO128" i="1" s="1"/>
  <c r="BN135" i="1"/>
  <c r="BO135" i="1" s="1"/>
  <c r="BN141" i="1"/>
  <c r="BO141" i="1" s="1"/>
  <c r="BN147" i="1"/>
  <c r="BO147" i="1" s="1"/>
  <c r="BN153" i="1"/>
  <c r="BO153" i="1" s="1"/>
  <c r="BN159" i="1"/>
  <c r="BO159" i="1" s="1"/>
  <c r="BO56" i="1"/>
  <c r="BN95" i="1"/>
  <c r="BO95" i="1" s="1"/>
  <c r="BN138" i="1"/>
  <c r="BO138" i="1" s="1"/>
  <c r="BM174" i="1"/>
  <c r="J20" i="9" s="1"/>
  <c r="K20" i="9" s="1"/>
  <c r="BO8" i="1"/>
  <c r="BN13" i="1"/>
  <c r="BN23" i="1"/>
  <c r="BO23" i="1" s="1"/>
  <c r="BO44" i="1"/>
  <c r="BN59" i="1"/>
  <c r="BO59" i="1" s="1"/>
  <c r="BN165" i="1"/>
  <c r="BO165" i="1" s="1"/>
  <c r="BN89" i="1"/>
  <c r="BN132" i="1"/>
  <c r="BO132" i="1" s="1"/>
  <c r="BN172" i="1"/>
  <c r="BO172" i="1" s="1"/>
  <c r="BN107" i="1"/>
  <c r="BO107" i="1" s="1"/>
  <c r="BN119" i="1"/>
  <c r="BO119" i="1" s="1"/>
  <c r="BO14" i="1"/>
  <c r="BN19" i="1"/>
  <c r="BO19" i="1" s="1"/>
  <c r="BN29" i="1"/>
  <c r="BO50" i="1"/>
  <c r="BN65" i="1"/>
  <c r="BN9" i="1"/>
  <c r="BN12" i="1"/>
  <c r="BN15" i="1"/>
  <c r="BN18" i="1"/>
  <c r="BO18" i="1" s="1"/>
  <c r="BN21" i="1"/>
  <c r="BO21" i="1" s="1"/>
  <c r="BN24" i="1"/>
  <c r="BN27" i="1"/>
  <c r="BN30" i="1"/>
  <c r="BO30" i="1" s="1"/>
  <c r="BN33" i="1"/>
  <c r="BO33" i="1" s="1"/>
  <c r="BN36" i="1"/>
  <c r="BN39" i="1"/>
  <c r="BN42" i="1"/>
  <c r="BO42" i="1" s="1"/>
  <c r="BN45" i="1"/>
  <c r="BO45" i="1" s="1"/>
  <c r="BN48" i="1"/>
  <c r="BN51" i="1"/>
  <c r="BO51" i="1" s="1"/>
  <c r="BN54" i="1"/>
  <c r="BO54" i="1" s="1"/>
  <c r="BN57" i="1"/>
  <c r="BO57" i="1" s="1"/>
  <c r="BN60" i="1"/>
  <c r="BN63" i="1"/>
  <c r="BO63" i="1" s="1"/>
  <c r="BN66" i="1"/>
  <c r="BO66" i="1" s="1"/>
  <c r="BN69" i="1"/>
  <c r="BO69" i="1" s="1"/>
  <c r="BN72" i="1"/>
  <c r="BO72" i="1" s="1"/>
  <c r="BN75" i="1"/>
  <c r="BO75" i="1" s="1"/>
  <c r="BN78" i="1"/>
  <c r="BO78" i="1" s="1"/>
  <c r="BN81" i="1"/>
  <c r="BO81" i="1" s="1"/>
  <c r="BN84" i="1"/>
  <c r="BO84" i="1" s="1"/>
  <c r="BN87" i="1"/>
  <c r="BO87" i="1" s="1"/>
  <c r="BN90" i="1"/>
  <c r="BO90" i="1" s="1"/>
  <c r="BN93" i="1"/>
  <c r="BO93" i="1" s="1"/>
  <c r="BN96" i="1"/>
  <c r="BO96" i="1" s="1"/>
  <c r="BN99" i="1"/>
  <c r="BO99" i="1" s="1"/>
  <c r="BN102" i="1"/>
  <c r="BO102" i="1" s="1"/>
  <c r="BN105" i="1"/>
  <c r="BO105" i="1" s="1"/>
  <c r="BN108" i="1"/>
  <c r="BO108" i="1" s="1"/>
  <c r="BN111" i="1"/>
  <c r="BO111" i="1" s="1"/>
  <c r="BN114" i="1"/>
  <c r="BO114" i="1" s="1"/>
  <c r="BN117" i="1"/>
  <c r="BO117" i="1" s="1"/>
  <c r="BN120" i="1"/>
  <c r="BO120" i="1" s="1"/>
  <c r="BN126" i="1"/>
  <c r="BO126" i="1" s="1"/>
  <c r="BN129" i="1"/>
  <c r="BO129" i="1" s="1"/>
  <c r="BN133" i="1"/>
  <c r="BO133" i="1" s="1"/>
  <c r="BN136" i="1"/>
  <c r="BO136" i="1" s="1"/>
  <c r="BN139" i="1"/>
  <c r="BO139" i="1" s="1"/>
  <c r="BN142" i="1"/>
  <c r="BO142" i="1" s="1"/>
  <c r="BN145" i="1"/>
  <c r="BO145" i="1" s="1"/>
  <c r="BN148" i="1"/>
  <c r="BO148" i="1" s="1"/>
  <c r="BN151" i="1"/>
  <c r="BO151" i="1" s="1"/>
  <c r="BN154" i="1"/>
  <c r="BO154" i="1" s="1"/>
  <c r="BN157" i="1"/>
  <c r="BO157" i="1" s="1"/>
  <c r="BN160" i="1"/>
  <c r="BN163" i="1"/>
  <c r="BO163" i="1" s="1"/>
  <c r="BN166" i="1"/>
  <c r="BO166" i="1" s="1"/>
  <c r="BN169" i="1"/>
  <c r="BO169" i="1" s="1"/>
  <c r="BN31" i="1"/>
  <c r="BO31" i="1" s="1"/>
  <c r="BN34" i="1"/>
  <c r="BO34" i="1" s="1"/>
  <c r="BN37" i="1"/>
  <c r="BN40" i="1"/>
  <c r="BO40" i="1" s="1"/>
  <c r="BN43" i="1"/>
  <c r="BO43" i="1" s="1"/>
  <c r="BN46" i="1"/>
  <c r="BO46" i="1" s="1"/>
  <c r="BN49" i="1"/>
  <c r="BN52" i="1"/>
  <c r="BO52" i="1" s="1"/>
  <c r="BN55" i="1"/>
  <c r="BO55" i="1" s="1"/>
  <c r="BN58" i="1"/>
  <c r="BO58" i="1" s="1"/>
  <c r="BN61" i="1"/>
  <c r="BN64" i="1"/>
  <c r="BO64" i="1" s="1"/>
  <c r="BN67" i="1"/>
  <c r="BO67" i="1" s="1"/>
  <c r="BN70" i="1"/>
  <c r="BO70" i="1" s="1"/>
  <c r="BN73" i="1"/>
  <c r="BO73" i="1" s="1"/>
  <c r="BN76" i="1"/>
  <c r="BO76" i="1" s="1"/>
  <c r="BN79" i="1"/>
  <c r="BO79" i="1" s="1"/>
  <c r="BN82" i="1"/>
  <c r="BO82" i="1" s="1"/>
  <c r="BN85" i="1"/>
  <c r="BO85" i="1" s="1"/>
  <c r="BN88" i="1"/>
  <c r="BO88" i="1" s="1"/>
  <c r="BN91" i="1"/>
  <c r="BO91" i="1" s="1"/>
  <c r="BN94" i="1"/>
  <c r="BO94" i="1" s="1"/>
  <c r="BN97" i="1"/>
  <c r="BO97" i="1" s="1"/>
  <c r="BN100" i="1"/>
  <c r="BO100" i="1" s="1"/>
  <c r="BN103" i="1"/>
  <c r="BO103" i="1" s="1"/>
  <c r="BN106" i="1"/>
  <c r="BO106" i="1" s="1"/>
  <c r="BN109" i="1"/>
  <c r="BO109" i="1" s="1"/>
  <c r="BN112" i="1"/>
  <c r="BO112" i="1" s="1"/>
  <c r="BN115" i="1"/>
  <c r="BO115" i="1" s="1"/>
  <c r="BN118" i="1"/>
  <c r="BO118" i="1" s="1"/>
  <c r="BN121" i="1"/>
  <c r="BO121" i="1" s="1"/>
  <c r="BN123" i="1"/>
  <c r="BO123" i="1" s="1"/>
  <c r="BN127" i="1"/>
  <c r="BO127" i="1" s="1"/>
  <c r="BN131" i="1"/>
  <c r="BO131" i="1" s="1"/>
  <c r="BN134" i="1"/>
  <c r="BO134" i="1" s="1"/>
  <c r="BN137" i="1"/>
  <c r="BN140" i="1"/>
  <c r="BO140" i="1" s="1"/>
  <c r="BN143" i="1"/>
  <c r="BO143" i="1" s="1"/>
  <c r="BN146" i="1"/>
  <c r="BO146" i="1" s="1"/>
  <c r="BN149" i="1"/>
  <c r="BN152" i="1"/>
  <c r="BO152" i="1" s="1"/>
  <c r="BN155" i="1"/>
  <c r="BO155" i="1" s="1"/>
  <c r="BN158" i="1"/>
  <c r="BO158" i="1" s="1"/>
  <c r="BN161" i="1"/>
  <c r="BN164" i="1"/>
  <c r="BO164" i="1" s="1"/>
  <c r="BN167" i="1"/>
  <c r="BO167" i="1" s="1"/>
  <c r="BN170" i="1"/>
  <c r="BO170" i="1" s="1"/>
  <c r="V14" i="1"/>
  <c r="J10" i="7" s="1"/>
  <c r="V33" i="1"/>
  <c r="J29" i="7" s="1"/>
  <c r="V41" i="1"/>
  <c r="J37" i="7" s="1"/>
  <c r="V42" i="1"/>
  <c r="J38" i="7" s="1"/>
  <c r="V50" i="1"/>
  <c r="J46" i="7" s="1"/>
  <c r="V66" i="1"/>
  <c r="J62" i="7" s="1"/>
  <c r="V73" i="1"/>
  <c r="J69" i="7" s="1"/>
  <c r="V74" i="1"/>
  <c r="J70" i="7" s="1"/>
  <c r="V82" i="1"/>
  <c r="J78" i="7" s="1"/>
  <c r="V98" i="1"/>
  <c r="J94" i="7" s="1"/>
  <c r="V105" i="1"/>
  <c r="J101" i="7" s="1"/>
  <c r="V131" i="1"/>
  <c r="J127" i="7" s="1"/>
  <c r="V138" i="1"/>
  <c r="J134" i="7" s="1"/>
  <c r="V161" i="1"/>
  <c r="J157" i="7" s="1"/>
  <c r="R22" i="1"/>
  <c r="H18" i="7" s="1"/>
  <c r="R26" i="1"/>
  <c r="H22" i="7" s="1"/>
  <c r="R37" i="1"/>
  <c r="H33" i="7" s="1"/>
  <c r="R39" i="1"/>
  <c r="H35" i="7" s="1"/>
  <c r="R50" i="1"/>
  <c r="H46" i="7" s="1"/>
  <c r="R54" i="1"/>
  <c r="H50" i="7" s="1"/>
  <c r="R69" i="1"/>
  <c r="H65" i="7" s="1"/>
  <c r="R79" i="1"/>
  <c r="H75" i="7" s="1"/>
  <c r="R82" i="1"/>
  <c r="H78" i="7" s="1"/>
  <c r="R93" i="1"/>
  <c r="H89" i="7" s="1"/>
  <c r="R107" i="1"/>
  <c r="H103" i="7" s="1"/>
  <c r="R117" i="1"/>
  <c r="H113" i="7" s="1"/>
  <c r="R125" i="1"/>
  <c r="H121" i="7" s="1"/>
  <c r="R150" i="1"/>
  <c r="H146" i="7" s="1"/>
  <c r="R158" i="1"/>
  <c r="H154" i="7" s="1"/>
  <c r="N14" i="1"/>
  <c r="F10" i="7" s="1"/>
  <c r="N27" i="1"/>
  <c r="F23" i="7" s="1"/>
  <c r="N35" i="1"/>
  <c r="F31" i="7" s="1"/>
  <c r="N38" i="1"/>
  <c r="F34" i="7" s="1"/>
  <c r="N46" i="1"/>
  <c r="F42" i="7" s="1"/>
  <c r="N59" i="1"/>
  <c r="F55" i="7" s="1"/>
  <c r="N66" i="1"/>
  <c r="F62" i="7" s="1"/>
  <c r="N74" i="1"/>
  <c r="F70" i="7" s="1"/>
  <c r="N76" i="1"/>
  <c r="F72" i="7" s="1"/>
  <c r="N82" i="1"/>
  <c r="F78" i="7" s="1"/>
  <c r="N90" i="1"/>
  <c r="F86" i="7" s="1"/>
  <c r="N98" i="1"/>
  <c r="F94" i="7" s="1"/>
  <c r="N106" i="1"/>
  <c r="F102" i="7" s="1"/>
  <c r="N108" i="1"/>
  <c r="F104" i="7" s="1"/>
  <c r="N114" i="1"/>
  <c r="F110" i="7" s="1"/>
  <c r="N122" i="1"/>
  <c r="F118" i="7" s="1"/>
  <c r="N131" i="1"/>
  <c r="F127" i="7" s="1"/>
  <c r="N139" i="1"/>
  <c r="F135" i="7" s="1"/>
  <c r="N141" i="1"/>
  <c r="F137" i="7" s="1"/>
  <c r="N147" i="1"/>
  <c r="F143" i="7" s="1"/>
  <c r="N155" i="1"/>
  <c r="F151" i="7" s="1"/>
  <c r="N163" i="1"/>
  <c r="F159" i="7" s="1"/>
  <c r="N172" i="1"/>
  <c r="F168" i="7" s="1"/>
  <c r="N8" i="1"/>
  <c r="O8" i="1" s="1"/>
  <c r="V13" i="1"/>
  <c r="J9" i="7" s="1"/>
  <c r="V20" i="1"/>
  <c r="J16" i="7" s="1"/>
  <c r="V22" i="1"/>
  <c r="V24" i="1"/>
  <c r="J20" i="7" s="1"/>
  <c r="V38" i="1"/>
  <c r="J34" i="7" s="1"/>
  <c r="V49" i="1"/>
  <c r="J45" i="7" s="1"/>
  <c r="V56" i="1"/>
  <c r="J52" i="7" s="1"/>
  <c r="V57" i="1"/>
  <c r="V58" i="1"/>
  <c r="J54" i="7" s="1"/>
  <c r="V59" i="1"/>
  <c r="J55" i="7" s="1"/>
  <c r="V68" i="1"/>
  <c r="J64" i="7" s="1"/>
  <c r="V72" i="1"/>
  <c r="J68" i="7" s="1"/>
  <c r="V75" i="1"/>
  <c r="J71" i="7" s="1"/>
  <c r="V76" i="1"/>
  <c r="J72" i="7" s="1"/>
  <c r="V86" i="1"/>
  <c r="J82" i="7" s="1"/>
  <c r="V88" i="1"/>
  <c r="J84" i="7" s="1"/>
  <c r="V89" i="1"/>
  <c r="J85" i="7" s="1"/>
  <c r="V90" i="1"/>
  <c r="J86" i="7" s="1"/>
  <c r="V94" i="1"/>
  <c r="J90" i="7" s="1"/>
  <c r="V112" i="1"/>
  <c r="J108" i="7" s="1"/>
  <c r="V113" i="1"/>
  <c r="J109" i="7" s="1"/>
  <c r="V120" i="1"/>
  <c r="J116" i="7" s="1"/>
  <c r="V121" i="1"/>
  <c r="J117" i="7" s="1"/>
  <c r="V122" i="1"/>
  <c r="J118" i="7" s="1"/>
  <c r="V129" i="1"/>
  <c r="J125" i="7" s="1"/>
  <c r="V132" i="1"/>
  <c r="J128" i="7" s="1"/>
  <c r="V133" i="1"/>
  <c r="J129" i="7" s="1"/>
  <c r="V137" i="1"/>
  <c r="J133" i="7" s="1"/>
  <c r="V151" i="1"/>
  <c r="J147" i="7" s="1"/>
  <c r="V153" i="1"/>
  <c r="J149" i="7" s="1"/>
  <c r="V154" i="1"/>
  <c r="J150" i="7" s="1"/>
  <c r="V160" i="1"/>
  <c r="J156" i="7" s="1"/>
  <c r="V163" i="1"/>
  <c r="J159" i="7" s="1"/>
  <c r="V165" i="1"/>
  <c r="J161" i="7" s="1"/>
  <c r="V167" i="1"/>
  <c r="J163" i="7" s="1"/>
  <c r="V168" i="1"/>
  <c r="J164" i="7" s="1"/>
  <c r="V169" i="1"/>
  <c r="J165" i="7" s="1"/>
  <c r="R11" i="1"/>
  <c r="H7" i="7" s="1"/>
  <c r="R12" i="1"/>
  <c r="H8" i="7" s="1"/>
  <c r="R13" i="1"/>
  <c r="H9" i="7" s="1"/>
  <c r="R14" i="1"/>
  <c r="H10" i="7" s="1"/>
  <c r="R21" i="1"/>
  <c r="H17" i="7" s="1"/>
  <c r="R23" i="1"/>
  <c r="H19" i="7" s="1"/>
  <c r="R25" i="1"/>
  <c r="H21" i="7" s="1"/>
  <c r="R36" i="1"/>
  <c r="H32" i="7" s="1"/>
  <c r="R38" i="1"/>
  <c r="H34" i="7" s="1"/>
  <c r="R42" i="1"/>
  <c r="H38" i="7" s="1"/>
  <c r="R45" i="1"/>
  <c r="H41" i="7" s="1"/>
  <c r="R46" i="1"/>
  <c r="H42" i="7" s="1"/>
  <c r="R58" i="1"/>
  <c r="H54" i="7" s="1"/>
  <c r="R61" i="1"/>
  <c r="H57" i="7" s="1"/>
  <c r="R63" i="1"/>
  <c r="H59" i="7" s="1"/>
  <c r="R64" i="1"/>
  <c r="H60" i="7" s="1"/>
  <c r="R68" i="1"/>
  <c r="H64" i="7" s="1"/>
  <c r="R78" i="1"/>
  <c r="H74" i="7" s="1"/>
  <c r="R85" i="1"/>
  <c r="H81" i="7" s="1"/>
  <c r="R89" i="1"/>
  <c r="H85" i="7" s="1"/>
  <c r="R94" i="1"/>
  <c r="H90" i="7" s="1"/>
  <c r="R96" i="1"/>
  <c r="H92" i="7" s="1"/>
  <c r="R98" i="1"/>
  <c r="H94" i="7" s="1"/>
  <c r="R100" i="1"/>
  <c r="H96" i="7" s="1"/>
  <c r="R101" i="1"/>
  <c r="H97" i="7" s="1"/>
  <c r="R103" i="1"/>
  <c r="H99" i="7" s="1"/>
  <c r="R104" i="1"/>
  <c r="R106" i="1"/>
  <c r="H102" i="7" s="1"/>
  <c r="R109" i="1"/>
  <c r="H105" i="7" s="1"/>
  <c r="R110" i="1"/>
  <c r="H106" i="7" s="1"/>
  <c r="R114" i="1"/>
  <c r="H110" i="7" s="1"/>
  <c r="R122" i="1"/>
  <c r="H118" i="7" s="1"/>
  <c r="R126" i="1"/>
  <c r="H122" i="7" s="1"/>
  <c r="R127" i="1"/>
  <c r="H123" i="7" s="1"/>
  <c r="R131" i="1"/>
  <c r="H127" i="7" s="1"/>
  <c r="R133" i="1"/>
  <c r="H129" i="7" s="1"/>
  <c r="R136" i="1"/>
  <c r="H132" i="7" s="1"/>
  <c r="R137" i="1"/>
  <c r="H133" i="7" s="1"/>
  <c r="R139" i="1"/>
  <c r="H135" i="7" s="1"/>
  <c r="R140" i="1"/>
  <c r="H136" i="7" s="1"/>
  <c r="R142" i="1"/>
  <c r="H138" i="7" s="1"/>
  <c r="R143" i="1"/>
  <c r="H139" i="7" s="1"/>
  <c r="R147" i="1"/>
  <c r="H143" i="7" s="1"/>
  <c r="R148" i="1"/>
  <c r="H144" i="7" s="1"/>
  <c r="R155" i="1"/>
  <c r="H151" i="7" s="1"/>
  <c r="R159" i="1"/>
  <c r="H155" i="7" s="1"/>
  <c r="R160" i="1"/>
  <c r="H156" i="7" s="1"/>
  <c r="R161" i="1"/>
  <c r="R163" i="1"/>
  <c r="H159" i="7" s="1"/>
  <c r="R168" i="1"/>
  <c r="H164" i="7" s="1"/>
  <c r="R172" i="1"/>
  <c r="H168" i="7" s="1"/>
  <c r="Q174" i="1"/>
  <c r="J8" i="9" s="1"/>
  <c r="N9" i="1"/>
  <c r="F5" i="7" s="1"/>
  <c r="N11" i="1"/>
  <c r="F7" i="7" s="1"/>
  <c r="N16" i="1"/>
  <c r="F12" i="7" s="1"/>
  <c r="N17" i="1"/>
  <c r="F13" i="7" s="1"/>
  <c r="N18" i="1"/>
  <c r="F14" i="7" s="1"/>
  <c r="N24" i="1"/>
  <c r="F20" i="7" s="1"/>
  <c r="N25" i="1"/>
  <c r="F21" i="7" s="1"/>
  <c r="N26" i="1"/>
  <c r="F22" i="7" s="1"/>
  <c r="N29" i="1"/>
  <c r="F25" i="7" s="1"/>
  <c r="N33" i="1"/>
  <c r="F29" i="7" s="1"/>
  <c r="N37" i="1"/>
  <c r="F33" i="7" s="1"/>
  <c r="N40" i="1"/>
  <c r="F36" i="7" s="1"/>
  <c r="N41" i="1"/>
  <c r="F37" i="7" s="1"/>
  <c r="N43" i="1"/>
  <c r="F39" i="7" s="1"/>
  <c r="N48" i="1"/>
  <c r="F44" i="7" s="1"/>
  <c r="N49" i="1"/>
  <c r="F45" i="7" s="1"/>
  <c r="N50" i="1"/>
  <c r="F46" i="7" s="1"/>
  <c r="N57" i="1"/>
  <c r="F53" i="7" s="1"/>
  <c r="N58" i="1"/>
  <c r="F54" i="7" s="1"/>
  <c r="N61" i="1"/>
  <c r="F57" i="7" s="1"/>
  <c r="N67" i="1"/>
  <c r="F63" i="7" s="1"/>
  <c r="N68" i="1"/>
  <c r="F64" i="7" s="1"/>
  <c r="N69" i="1"/>
  <c r="F65" i="7" s="1"/>
  <c r="N70" i="1"/>
  <c r="F66" i="7" s="1"/>
  <c r="N72" i="1"/>
  <c r="F68" i="7" s="1"/>
  <c r="N78" i="1"/>
  <c r="F74" i="7" s="1"/>
  <c r="N80" i="1"/>
  <c r="F76" i="7" s="1"/>
  <c r="N81" i="1"/>
  <c r="F77" i="7" s="1"/>
  <c r="N86" i="1"/>
  <c r="F82" i="7" s="1"/>
  <c r="N93" i="1"/>
  <c r="F89" i="7" s="1"/>
  <c r="N100" i="1"/>
  <c r="F96" i="7" s="1"/>
  <c r="N101" i="1"/>
  <c r="F97" i="7" s="1"/>
  <c r="N102" i="1"/>
  <c r="F98" i="7" s="1"/>
  <c r="N104" i="1"/>
  <c r="F100" i="7" s="1"/>
  <c r="N110" i="1"/>
  <c r="F106" i="7" s="1"/>
  <c r="N112" i="1"/>
  <c r="F108" i="7" s="1"/>
  <c r="N113" i="1"/>
  <c r="F109" i="7" s="1"/>
  <c r="N118" i="1"/>
  <c r="F114" i="7" s="1"/>
  <c r="N125" i="1"/>
  <c r="F121" i="7" s="1"/>
  <c r="N133" i="1"/>
  <c r="F129" i="7" s="1"/>
  <c r="N134" i="1"/>
  <c r="F130" i="7" s="1"/>
  <c r="N135" i="1"/>
  <c r="F131" i="7" s="1"/>
  <c r="N137" i="1"/>
  <c r="F133" i="7" s="1"/>
  <c r="N143" i="1"/>
  <c r="F139" i="7" s="1"/>
  <c r="N145" i="1"/>
  <c r="F141" i="7" s="1"/>
  <c r="N146" i="1"/>
  <c r="F142" i="7" s="1"/>
  <c r="N151" i="1"/>
  <c r="F147" i="7" s="1"/>
  <c r="N158" i="1"/>
  <c r="F154" i="7" s="1"/>
  <c r="N165" i="1"/>
  <c r="F161" i="7" s="1"/>
  <c r="N166" i="1"/>
  <c r="F162" i="7" s="1"/>
  <c r="N167" i="1"/>
  <c r="F163" i="7" s="1"/>
  <c r="N169" i="1"/>
  <c r="F165" i="7" s="1"/>
  <c r="O46" i="1" l="1"/>
  <c r="S69" i="1"/>
  <c r="K130" i="1"/>
  <c r="AA130" i="1"/>
  <c r="L126" i="7"/>
  <c r="AQ171" i="1"/>
  <c r="BO137" i="1"/>
  <c r="BO60" i="1"/>
  <c r="BO61" i="1"/>
  <c r="BO160" i="1"/>
  <c r="BO15" i="1"/>
  <c r="BO25" i="1"/>
  <c r="BO161" i="1"/>
  <c r="BO48" i="1"/>
  <c r="BO12" i="1"/>
  <c r="BO37" i="1"/>
  <c r="BO113" i="1"/>
  <c r="BO125" i="1"/>
  <c r="BO13" i="1"/>
  <c r="O139" i="1"/>
  <c r="BO49" i="1"/>
  <c r="BO9" i="1"/>
  <c r="BO39" i="1"/>
  <c r="BO101" i="1"/>
  <c r="BO26" i="1"/>
  <c r="BO27" i="1"/>
  <c r="BO24" i="1"/>
  <c r="BO89" i="1"/>
  <c r="AQ130" i="1"/>
  <c r="BO65" i="1"/>
  <c r="BO77" i="1"/>
  <c r="O131" i="1"/>
  <c r="BO149" i="1"/>
  <c r="BO36" i="1"/>
  <c r="BO29" i="1"/>
  <c r="BO41" i="1"/>
  <c r="S93" i="1"/>
  <c r="O114" i="1"/>
  <c r="O172" i="1"/>
  <c r="BN174" i="1"/>
  <c r="O14" i="1"/>
  <c r="O106" i="1"/>
  <c r="O98" i="1"/>
  <c r="S125" i="1"/>
  <c r="O163" i="1"/>
  <c r="O66" i="1"/>
  <c r="O82" i="1"/>
  <c r="W132" i="1"/>
  <c r="W94" i="1"/>
  <c r="W86" i="1"/>
  <c r="S172" i="1"/>
  <c r="W59" i="1"/>
  <c r="O74" i="1"/>
  <c r="S147" i="1"/>
  <c r="W49" i="1"/>
  <c r="S143" i="1"/>
  <c r="O29" i="1"/>
  <c r="S114" i="1"/>
  <c r="O158" i="1"/>
  <c r="S46" i="1"/>
  <c r="S37" i="1"/>
  <c r="O122" i="1"/>
  <c r="S25" i="1"/>
  <c r="H157" i="7"/>
  <c r="S161" i="1"/>
  <c r="H100" i="7"/>
  <c r="S104" i="1"/>
  <c r="V95" i="1"/>
  <c r="J91" i="7" s="1"/>
  <c r="V87" i="1"/>
  <c r="J83" i="7" s="1"/>
  <c r="V79" i="1"/>
  <c r="J75" i="7" s="1"/>
  <c r="V71" i="1"/>
  <c r="J67" i="7" s="1"/>
  <c r="V63" i="1"/>
  <c r="J59" i="7" s="1"/>
  <c r="V55" i="1"/>
  <c r="J51" i="7" s="1"/>
  <c r="V47" i="1"/>
  <c r="J43" i="7" s="1"/>
  <c r="V39" i="1"/>
  <c r="J35" i="7" s="1"/>
  <c r="V31" i="1"/>
  <c r="J27" i="7" s="1"/>
  <c r="V23" i="1"/>
  <c r="J19" i="7" s="1"/>
  <c r="V15" i="1"/>
  <c r="J11" i="7" s="1"/>
  <c r="O155" i="1"/>
  <c r="O112" i="1"/>
  <c r="O69" i="1"/>
  <c r="O26" i="1"/>
  <c r="S158" i="1"/>
  <c r="S100" i="1"/>
  <c r="S21" i="1"/>
  <c r="W168" i="1"/>
  <c r="W13" i="1"/>
  <c r="N32" i="1"/>
  <c r="F28" i="7" s="1"/>
  <c r="M174" i="1"/>
  <c r="J6" i="9" s="1"/>
  <c r="N95" i="1"/>
  <c r="F91" i="7" s="1"/>
  <c r="R132" i="1"/>
  <c r="H128" i="7" s="1"/>
  <c r="V152" i="1"/>
  <c r="J148" i="7" s="1"/>
  <c r="V144" i="1"/>
  <c r="J140" i="7" s="1"/>
  <c r="V136" i="1"/>
  <c r="J132" i="7" s="1"/>
  <c r="V127" i="1"/>
  <c r="J123" i="7" s="1"/>
  <c r="V119" i="1"/>
  <c r="J115" i="7" s="1"/>
  <c r="V111" i="1"/>
  <c r="J107" i="7" s="1"/>
  <c r="V103" i="1"/>
  <c r="J99" i="7" s="1"/>
  <c r="O38" i="1"/>
  <c r="S26" i="1"/>
  <c r="J18" i="7"/>
  <c r="W22" i="1"/>
  <c r="O147" i="1"/>
  <c r="O104" i="1"/>
  <c r="O61" i="1"/>
  <c r="O18" i="1"/>
  <c r="S89" i="1"/>
  <c r="W160" i="1"/>
  <c r="N128" i="1"/>
  <c r="F124" i="7" s="1"/>
  <c r="N96" i="1"/>
  <c r="F92" i="7" s="1"/>
  <c r="R157" i="1"/>
  <c r="H153" i="7" s="1"/>
  <c r="R123" i="1"/>
  <c r="H119" i="7" s="1"/>
  <c r="R108" i="1"/>
  <c r="H104" i="7" s="1"/>
  <c r="R76" i="1"/>
  <c r="H72" i="7" s="1"/>
  <c r="R52" i="1"/>
  <c r="H48" i="7" s="1"/>
  <c r="O72" i="1"/>
  <c r="N160" i="1"/>
  <c r="F156" i="7" s="1"/>
  <c r="N136" i="1"/>
  <c r="F132" i="7" s="1"/>
  <c r="N111" i="1"/>
  <c r="F107" i="7" s="1"/>
  <c r="N71" i="1"/>
  <c r="F67" i="7" s="1"/>
  <c r="N47" i="1"/>
  <c r="F43" i="7" s="1"/>
  <c r="N15" i="1"/>
  <c r="F11" i="7" s="1"/>
  <c r="R156" i="1"/>
  <c r="H152" i="7" s="1"/>
  <c r="R83" i="1"/>
  <c r="H79" i="7" s="1"/>
  <c r="R51" i="1"/>
  <c r="H47" i="7" s="1"/>
  <c r="R43" i="1"/>
  <c r="H39" i="7" s="1"/>
  <c r="R27" i="1"/>
  <c r="H23" i="7" s="1"/>
  <c r="N117" i="1"/>
  <c r="F113" i="7" s="1"/>
  <c r="N21" i="1"/>
  <c r="F17" i="7" s="1"/>
  <c r="N13" i="1"/>
  <c r="F9" i="7" s="1"/>
  <c r="R170" i="1"/>
  <c r="H166" i="7" s="1"/>
  <c r="R162" i="1"/>
  <c r="H158" i="7" s="1"/>
  <c r="R154" i="1"/>
  <c r="H150" i="7" s="1"/>
  <c r="R146" i="1"/>
  <c r="H142" i="7" s="1"/>
  <c r="R138" i="1"/>
  <c r="H134" i="7" s="1"/>
  <c r="R129" i="1"/>
  <c r="H125" i="7" s="1"/>
  <c r="R121" i="1"/>
  <c r="H117" i="7" s="1"/>
  <c r="R113" i="1"/>
  <c r="H109" i="7" s="1"/>
  <c r="R105" i="1"/>
  <c r="H101" i="7" s="1"/>
  <c r="R97" i="1"/>
  <c r="H93" i="7" s="1"/>
  <c r="R81" i="1"/>
  <c r="H77" i="7" s="1"/>
  <c r="R73" i="1"/>
  <c r="H69" i="7" s="1"/>
  <c r="R57" i="1"/>
  <c r="H53" i="7" s="1"/>
  <c r="R49" i="1"/>
  <c r="H45" i="7" s="1"/>
  <c r="R41" i="1"/>
  <c r="H37" i="7" s="1"/>
  <c r="R33" i="1"/>
  <c r="H29" i="7" s="1"/>
  <c r="R17" i="1"/>
  <c r="H13" i="7" s="1"/>
  <c r="V166" i="1"/>
  <c r="J162" i="7" s="1"/>
  <c r="V158" i="1"/>
  <c r="J154" i="7" s="1"/>
  <c r="V150" i="1"/>
  <c r="J146" i="7" s="1"/>
  <c r="V142" i="1"/>
  <c r="J138" i="7" s="1"/>
  <c r="V134" i="1"/>
  <c r="J130" i="7" s="1"/>
  <c r="V125" i="1"/>
  <c r="J121" i="7" s="1"/>
  <c r="V117" i="1"/>
  <c r="J113" i="7" s="1"/>
  <c r="V109" i="1"/>
  <c r="J105" i="7" s="1"/>
  <c r="V101" i="1"/>
  <c r="J97" i="7" s="1"/>
  <c r="V93" i="1"/>
  <c r="J89" i="7" s="1"/>
  <c r="V85" i="1"/>
  <c r="J81" i="7" s="1"/>
  <c r="V77" i="1"/>
  <c r="J73" i="7" s="1"/>
  <c r="V69" i="1"/>
  <c r="J65" i="7" s="1"/>
  <c r="V61" i="1"/>
  <c r="J57" i="7" s="1"/>
  <c r="V53" i="1"/>
  <c r="J49" i="7" s="1"/>
  <c r="V45" i="1"/>
  <c r="J41" i="7" s="1"/>
  <c r="V37" i="1"/>
  <c r="J33" i="7" s="1"/>
  <c r="V29" i="1"/>
  <c r="J25" i="7" s="1"/>
  <c r="V21" i="1"/>
  <c r="J17" i="7" s="1"/>
  <c r="O145" i="1"/>
  <c r="O101" i="1"/>
  <c r="O58" i="1"/>
  <c r="O16" i="1"/>
  <c r="S85" i="1"/>
  <c r="N161" i="1"/>
  <c r="F157" i="7" s="1"/>
  <c r="N153" i="1"/>
  <c r="F149" i="7" s="1"/>
  <c r="O24" i="1"/>
  <c r="R165" i="1"/>
  <c r="H161" i="7" s="1"/>
  <c r="R141" i="1"/>
  <c r="H137" i="7" s="1"/>
  <c r="R116" i="1"/>
  <c r="H112" i="7" s="1"/>
  <c r="R92" i="1"/>
  <c r="H88" i="7" s="1"/>
  <c r="R60" i="1"/>
  <c r="H56" i="7" s="1"/>
  <c r="N144" i="1"/>
  <c r="F140" i="7" s="1"/>
  <c r="N103" i="1"/>
  <c r="F99" i="7" s="1"/>
  <c r="N63" i="1"/>
  <c r="F59" i="7" s="1"/>
  <c r="N23" i="1"/>
  <c r="F19" i="7" s="1"/>
  <c r="R164" i="1"/>
  <c r="H160" i="7" s="1"/>
  <c r="S140" i="1"/>
  <c r="R75" i="1"/>
  <c r="H71" i="7" s="1"/>
  <c r="N150" i="1"/>
  <c r="F146" i="7" s="1"/>
  <c r="N85" i="1"/>
  <c r="F81" i="7" s="1"/>
  <c r="N53" i="1"/>
  <c r="F49" i="7" s="1"/>
  <c r="N45" i="1"/>
  <c r="F41" i="7" s="1"/>
  <c r="O165" i="1"/>
  <c r="O141" i="1"/>
  <c r="O133" i="1"/>
  <c r="O108" i="1"/>
  <c r="O100" i="1"/>
  <c r="O76" i="1"/>
  <c r="O68" i="1"/>
  <c r="N60" i="1"/>
  <c r="F56" i="7" s="1"/>
  <c r="N52" i="1"/>
  <c r="F48" i="7" s="1"/>
  <c r="N44" i="1"/>
  <c r="F40" i="7" s="1"/>
  <c r="N36" i="1"/>
  <c r="F32" i="7" s="1"/>
  <c r="N28" i="1"/>
  <c r="F24" i="7" s="1"/>
  <c r="N20" i="1"/>
  <c r="F16" i="7" s="1"/>
  <c r="N12" i="1"/>
  <c r="F8" i="7" s="1"/>
  <c r="R153" i="1"/>
  <c r="H149" i="7" s="1"/>
  <c r="R145" i="1"/>
  <c r="H141" i="7" s="1"/>
  <c r="S137" i="1"/>
  <c r="R120" i="1"/>
  <c r="H116" i="7" s="1"/>
  <c r="R112" i="1"/>
  <c r="H108" i="7" s="1"/>
  <c r="S96" i="1"/>
  <c r="R88" i="1"/>
  <c r="H84" i="7" s="1"/>
  <c r="R80" i="1"/>
  <c r="H76" i="7" s="1"/>
  <c r="R72" i="1"/>
  <c r="H68" i="7" s="1"/>
  <c r="R56" i="1"/>
  <c r="H52" i="7" s="1"/>
  <c r="R48" i="1"/>
  <c r="H44" i="7" s="1"/>
  <c r="R40" i="1"/>
  <c r="H36" i="7" s="1"/>
  <c r="R32" i="1"/>
  <c r="H28" i="7" s="1"/>
  <c r="R24" i="1"/>
  <c r="H20" i="7" s="1"/>
  <c r="R16" i="1"/>
  <c r="H12" i="7" s="1"/>
  <c r="W165" i="1"/>
  <c r="V157" i="1"/>
  <c r="J153" i="7" s="1"/>
  <c r="V149" i="1"/>
  <c r="J145" i="7" s="1"/>
  <c r="V141" i="1"/>
  <c r="J137" i="7" s="1"/>
  <c r="N157" i="1"/>
  <c r="F153" i="7" s="1"/>
  <c r="N123" i="1"/>
  <c r="F119" i="7" s="1"/>
  <c r="N92" i="1"/>
  <c r="F88" i="7" s="1"/>
  <c r="O137" i="1"/>
  <c r="O93" i="1"/>
  <c r="O50" i="1"/>
  <c r="R9" i="1"/>
  <c r="H5" i="7" s="1"/>
  <c r="R128" i="1"/>
  <c r="H124" i="7" s="1"/>
  <c r="S133" i="1"/>
  <c r="S68" i="1"/>
  <c r="N119" i="1"/>
  <c r="F115" i="7" s="1"/>
  <c r="N39" i="1"/>
  <c r="F35" i="7" s="1"/>
  <c r="S107" i="1"/>
  <c r="R59" i="1"/>
  <c r="H55" i="7" s="1"/>
  <c r="R19" i="1"/>
  <c r="H15" i="7" s="1"/>
  <c r="N142" i="1"/>
  <c r="F138" i="7" s="1"/>
  <c r="N156" i="1"/>
  <c r="F152" i="7" s="1"/>
  <c r="N148" i="1"/>
  <c r="F144" i="7" s="1"/>
  <c r="N140" i="1"/>
  <c r="F136" i="7" s="1"/>
  <c r="N132" i="1"/>
  <c r="F128" i="7" s="1"/>
  <c r="N115" i="1"/>
  <c r="F111" i="7" s="1"/>
  <c r="N107" i="1"/>
  <c r="F103" i="7" s="1"/>
  <c r="N99" i="1"/>
  <c r="F95" i="7" s="1"/>
  <c r="N91" i="1"/>
  <c r="F87" i="7" s="1"/>
  <c r="N83" i="1"/>
  <c r="F79" i="7" s="1"/>
  <c r="N56" i="1"/>
  <c r="F52" i="7" s="1"/>
  <c r="O134" i="1"/>
  <c r="O90" i="1"/>
  <c r="O48" i="1"/>
  <c r="R169" i="1"/>
  <c r="H165" i="7" s="1"/>
  <c r="S64" i="1"/>
  <c r="N64" i="1"/>
  <c r="F60" i="7" s="1"/>
  <c r="R149" i="1"/>
  <c r="H145" i="7" s="1"/>
  <c r="R84" i="1"/>
  <c r="H80" i="7" s="1"/>
  <c r="N168" i="1"/>
  <c r="F164" i="7" s="1"/>
  <c r="N87" i="1"/>
  <c r="F83" i="7" s="1"/>
  <c r="N31" i="1"/>
  <c r="F27" i="7" s="1"/>
  <c r="R99" i="1"/>
  <c r="H95" i="7" s="1"/>
  <c r="N164" i="1"/>
  <c r="F160" i="7" s="1"/>
  <c r="N149" i="1"/>
  <c r="F145" i="7" s="1"/>
  <c r="N116" i="1"/>
  <c r="F112" i="7" s="1"/>
  <c r="N84" i="1"/>
  <c r="F80" i="7" s="1"/>
  <c r="O169" i="1"/>
  <c r="O125" i="1"/>
  <c r="O40" i="1"/>
  <c r="S117" i="1"/>
  <c r="N120" i="1"/>
  <c r="F116" i="7" s="1"/>
  <c r="N88" i="1"/>
  <c r="F84" i="7" s="1"/>
  <c r="N152" i="1"/>
  <c r="F148" i="7" s="1"/>
  <c r="N127" i="1"/>
  <c r="F123" i="7" s="1"/>
  <c r="N79" i="1"/>
  <c r="F75" i="7" s="1"/>
  <c r="N55" i="1"/>
  <c r="F51" i="7" s="1"/>
  <c r="R8" i="1"/>
  <c r="S8" i="1" s="1"/>
  <c r="S148" i="1"/>
  <c r="R91" i="1"/>
  <c r="H87" i="7" s="1"/>
  <c r="R67" i="1"/>
  <c r="H63" i="7" s="1"/>
  <c r="R35" i="1"/>
  <c r="H31" i="7" s="1"/>
  <c r="S11" i="1"/>
  <c r="N109" i="1"/>
  <c r="F105" i="7" s="1"/>
  <c r="N77" i="1"/>
  <c r="F73" i="7" s="1"/>
  <c r="S150" i="1"/>
  <c r="J53" i="7"/>
  <c r="W57" i="1"/>
  <c r="O166" i="1"/>
  <c r="O80" i="1"/>
  <c r="O37" i="1"/>
  <c r="R115" i="1"/>
  <c r="H111" i="7" s="1"/>
  <c r="R65" i="1"/>
  <c r="H61" i="7" s="1"/>
  <c r="S42" i="1"/>
  <c r="S82" i="1"/>
  <c r="S50" i="1"/>
  <c r="V159" i="1"/>
  <c r="J155" i="7" s="1"/>
  <c r="V143" i="1"/>
  <c r="J139" i="7" s="1"/>
  <c r="V135" i="1"/>
  <c r="J131" i="7" s="1"/>
  <c r="V126" i="1"/>
  <c r="J122" i="7" s="1"/>
  <c r="V118" i="1"/>
  <c r="J114" i="7" s="1"/>
  <c r="V110" i="1"/>
  <c r="J106" i="7" s="1"/>
  <c r="V102" i="1"/>
  <c r="J98" i="7" s="1"/>
  <c r="V78" i="1"/>
  <c r="J74" i="7" s="1"/>
  <c r="V70" i="1"/>
  <c r="J66" i="7" s="1"/>
  <c r="V62" i="1"/>
  <c r="J58" i="7" s="1"/>
  <c r="V54" i="1"/>
  <c r="J50" i="7" s="1"/>
  <c r="V46" i="1"/>
  <c r="J42" i="7" s="1"/>
  <c r="V30" i="1"/>
  <c r="J26" i="7" s="1"/>
  <c r="W14" i="1"/>
  <c r="N75" i="1"/>
  <c r="F71" i="7" s="1"/>
  <c r="O167" i="1"/>
  <c r="O146" i="1"/>
  <c r="O135" i="1"/>
  <c r="O113" i="1"/>
  <c r="O102" i="1"/>
  <c r="O81" i="1"/>
  <c r="O70" i="1"/>
  <c r="O49" i="1"/>
  <c r="O17" i="1"/>
  <c r="R95" i="1"/>
  <c r="H91" i="7" s="1"/>
  <c r="R66" i="1"/>
  <c r="H62" i="7" s="1"/>
  <c r="R53" i="1"/>
  <c r="H49" i="7" s="1"/>
  <c r="R10" i="1"/>
  <c r="H6" i="7" s="1"/>
  <c r="S159" i="1"/>
  <c r="S131" i="1"/>
  <c r="S101" i="1"/>
  <c r="S45" i="1"/>
  <c r="V104" i="1"/>
  <c r="J100" i="7" s="1"/>
  <c r="V40" i="1"/>
  <c r="J36" i="7" s="1"/>
  <c r="W167" i="1"/>
  <c r="W129" i="1"/>
  <c r="W56" i="1"/>
  <c r="W20" i="1"/>
  <c r="V123" i="1"/>
  <c r="J119" i="7" s="1"/>
  <c r="V116" i="1"/>
  <c r="J112" i="7" s="1"/>
  <c r="V108" i="1"/>
  <c r="J104" i="7" s="1"/>
  <c r="V100" i="1"/>
  <c r="J96" i="7" s="1"/>
  <c r="V92" i="1"/>
  <c r="J88" i="7" s="1"/>
  <c r="V84" i="1"/>
  <c r="J80" i="7" s="1"/>
  <c r="V60" i="1"/>
  <c r="J56" i="7" s="1"/>
  <c r="V52" i="1"/>
  <c r="J48" i="7" s="1"/>
  <c r="V44" i="1"/>
  <c r="J40" i="7" s="1"/>
  <c r="V36" i="1"/>
  <c r="J32" i="7" s="1"/>
  <c r="V28" i="1"/>
  <c r="J24" i="7" s="1"/>
  <c r="V12" i="1"/>
  <c r="J8" i="7" s="1"/>
  <c r="N170" i="1"/>
  <c r="F166" i="7" s="1"/>
  <c r="N162" i="1"/>
  <c r="F158" i="7" s="1"/>
  <c r="N154" i="1"/>
  <c r="F150" i="7" s="1"/>
  <c r="N138" i="1"/>
  <c r="F134" i="7" s="1"/>
  <c r="N129" i="1"/>
  <c r="F125" i="7" s="1"/>
  <c r="N121" i="1"/>
  <c r="F117" i="7" s="1"/>
  <c r="N105" i="1"/>
  <c r="F101" i="7" s="1"/>
  <c r="N97" i="1"/>
  <c r="F93" i="7" s="1"/>
  <c r="N89" i="1"/>
  <c r="F85" i="7" s="1"/>
  <c r="N73" i="1"/>
  <c r="F69" i="7" s="1"/>
  <c r="N65" i="1"/>
  <c r="F61" i="7" s="1"/>
  <c r="N34" i="1"/>
  <c r="F30" i="7" s="1"/>
  <c r="O143" i="1"/>
  <c r="O110" i="1"/>
  <c r="O78" i="1"/>
  <c r="O57" i="1"/>
  <c r="O25" i="1"/>
  <c r="R77" i="1"/>
  <c r="H73" i="7" s="1"/>
  <c r="R34" i="1"/>
  <c r="H30" i="7" s="1"/>
  <c r="S155" i="1"/>
  <c r="S142" i="1"/>
  <c r="S126" i="1"/>
  <c r="S98" i="1"/>
  <c r="S58" i="1"/>
  <c r="S14" i="1"/>
  <c r="W151" i="1"/>
  <c r="W113" i="1"/>
  <c r="S79" i="1"/>
  <c r="S63" i="1"/>
  <c r="S39" i="1"/>
  <c r="S23" i="1"/>
  <c r="V164" i="1"/>
  <c r="J160" i="7" s="1"/>
  <c r="V156" i="1"/>
  <c r="J152" i="7" s="1"/>
  <c r="V148" i="1"/>
  <c r="J144" i="7" s="1"/>
  <c r="V140" i="1"/>
  <c r="J136" i="7" s="1"/>
  <c r="V115" i="1"/>
  <c r="J111" i="7" s="1"/>
  <c r="V107" i="1"/>
  <c r="J103" i="7" s="1"/>
  <c r="V99" i="1"/>
  <c r="J95" i="7" s="1"/>
  <c r="V91" i="1"/>
  <c r="J87" i="7" s="1"/>
  <c r="V83" i="1"/>
  <c r="J79" i="7" s="1"/>
  <c r="V67" i="1"/>
  <c r="J63" i="7" s="1"/>
  <c r="V51" i="1"/>
  <c r="J47" i="7" s="1"/>
  <c r="V43" i="1"/>
  <c r="J39" i="7" s="1"/>
  <c r="V35" i="1"/>
  <c r="J31" i="7" s="1"/>
  <c r="V27" i="1"/>
  <c r="J23" i="7" s="1"/>
  <c r="V19" i="1"/>
  <c r="J15" i="7" s="1"/>
  <c r="V11" i="1"/>
  <c r="J7" i="7" s="1"/>
  <c r="N54" i="1"/>
  <c r="F50" i="7" s="1"/>
  <c r="N22" i="1"/>
  <c r="F18" i="7" s="1"/>
  <c r="R166" i="1"/>
  <c r="H162" i="7" s="1"/>
  <c r="R134" i="1"/>
  <c r="H130" i="7" s="1"/>
  <c r="R90" i="1"/>
  <c r="H86" i="7" s="1"/>
  <c r="R47" i="1"/>
  <c r="H43" i="7" s="1"/>
  <c r="R18" i="1"/>
  <c r="H14" i="7" s="1"/>
  <c r="S139" i="1"/>
  <c r="S110" i="1"/>
  <c r="S78" i="1"/>
  <c r="S36" i="1"/>
  <c r="S13" i="1"/>
  <c r="W112" i="1"/>
  <c r="W76" i="1"/>
  <c r="O59" i="1"/>
  <c r="O43" i="1"/>
  <c r="O27" i="1"/>
  <c r="O11" i="1"/>
  <c r="S160" i="1"/>
  <c r="S136" i="1"/>
  <c r="S127" i="1"/>
  <c r="S103" i="1"/>
  <c r="R167" i="1"/>
  <c r="H163" i="7" s="1"/>
  <c r="R151" i="1"/>
  <c r="H147" i="7" s="1"/>
  <c r="R135" i="1"/>
  <c r="H131" i="7" s="1"/>
  <c r="R118" i="1"/>
  <c r="H114" i="7" s="1"/>
  <c r="R102" i="1"/>
  <c r="H98" i="7" s="1"/>
  <c r="R62" i="1"/>
  <c r="H58" i="7" s="1"/>
  <c r="S54" i="1"/>
  <c r="S38" i="1"/>
  <c r="R30" i="1"/>
  <c r="H26" i="7" s="1"/>
  <c r="S22" i="1"/>
  <c r="V172" i="1"/>
  <c r="J168" i="7" s="1"/>
  <c r="W163" i="1"/>
  <c r="V155" i="1"/>
  <c r="J151" i="7" s="1"/>
  <c r="W131" i="1"/>
  <c r="W122" i="1"/>
  <c r="W98" i="1"/>
  <c r="W90" i="1"/>
  <c r="W82" i="1"/>
  <c r="W74" i="1"/>
  <c r="W66" i="1"/>
  <c r="W58" i="1"/>
  <c r="W50" i="1"/>
  <c r="W42" i="1"/>
  <c r="V34" i="1"/>
  <c r="J30" i="7" s="1"/>
  <c r="V26" i="1"/>
  <c r="J22" i="7" s="1"/>
  <c r="V18" i="1"/>
  <c r="J14" i="7" s="1"/>
  <c r="V10" i="1"/>
  <c r="J6" i="7" s="1"/>
  <c r="N42" i="1"/>
  <c r="F38" i="7" s="1"/>
  <c r="N10" i="1"/>
  <c r="F6" i="7" s="1"/>
  <c r="O151" i="1"/>
  <c r="O118" i="1"/>
  <c r="O86" i="1"/>
  <c r="O33" i="1"/>
  <c r="R144" i="1"/>
  <c r="H140" i="7" s="1"/>
  <c r="R111" i="1"/>
  <c r="H107" i="7" s="1"/>
  <c r="R87" i="1"/>
  <c r="H83" i="7" s="1"/>
  <c r="R74" i="1"/>
  <c r="H70" i="7" s="1"/>
  <c r="R31" i="1"/>
  <c r="H27" i="7" s="1"/>
  <c r="S122" i="1"/>
  <c r="S109" i="1"/>
  <c r="S94" i="1"/>
  <c r="S12" i="1"/>
  <c r="W75" i="1"/>
  <c r="W38" i="1"/>
  <c r="O67" i="1"/>
  <c r="O35" i="1"/>
  <c r="S168" i="1"/>
  <c r="O9" i="1"/>
  <c r="S61" i="1"/>
  <c r="V170" i="1"/>
  <c r="J166" i="7" s="1"/>
  <c r="V162" i="1"/>
  <c r="J158" i="7" s="1"/>
  <c r="W154" i="1"/>
  <c r="V146" i="1"/>
  <c r="J142" i="7" s="1"/>
  <c r="W138" i="1"/>
  <c r="W121" i="1"/>
  <c r="W105" i="1"/>
  <c r="V97" i="1"/>
  <c r="J93" i="7" s="1"/>
  <c r="W89" i="1"/>
  <c r="V81" i="1"/>
  <c r="J77" i="7" s="1"/>
  <c r="W73" i="1"/>
  <c r="V65" i="1"/>
  <c r="J61" i="7" s="1"/>
  <c r="W41" i="1"/>
  <c r="W33" i="1"/>
  <c r="V25" i="1"/>
  <c r="J21" i="7" s="1"/>
  <c r="V17" i="1"/>
  <c r="J13" i="7" s="1"/>
  <c r="V9" i="1"/>
  <c r="J5" i="7" s="1"/>
  <c r="N159" i="1"/>
  <c r="F155" i="7" s="1"/>
  <c r="N126" i="1"/>
  <c r="F122" i="7" s="1"/>
  <c r="N94" i="1"/>
  <c r="F90" i="7" s="1"/>
  <c r="N62" i="1"/>
  <c r="F58" i="7" s="1"/>
  <c r="N51" i="1"/>
  <c r="F47" i="7" s="1"/>
  <c r="N30" i="1"/>
  <c r="F26" i="7" s="1"/>
  <c r="N19" i="1"/>
  <c r="F15" i="7" s="1"/>
  <c r="R86" i="1"/>
  <c r="H82" i="7" s="1"/>
  <c r="R71" i="1"/>
  <c r="H67" i="7" s="1"/>
  <c r="R29" i="1"/>
  <c r="H25" i="7" s="1"/>
  <c r="R15" i="1"/>
  <c r="H11" i="7" s="1"/>
  <c r="S106" i="1"/>
  <c r="V8" i="1"/>
  <c r="J4" i="7" s="1"/>
  <c r="V147" i="1"/>
  <c r="J143" i="7" s="1"/>
  <c r="V114" i="1"/>
  <c r="J110" i="7" s="1"/>
  <c r="W68" i="1"/>
  <c r="R44" i="1"/>
  <c r="H40" i="7" s="1"/>
  <c r="R28" i="1"/>
  <c r="H24" i="7" s="1"/>
  <c r="R20" i="1"/>
  <c r="H16" i="7" s="1"/>
  <c r="W161" i="1"/>
  <c r="W153" i="1"/>
  <c r="V145" i="1"/>
  <c r="J141" i="7" s="1"/>
  <c r="W137" i="1"/>
  <c r="V128" i="1"/>
  <c r="J124" i="7" s="1"/>
  <c r="W120" i="1"/>
  <c r="V96" i="1"/>
  <c r="J92" i="7" s="1"/>
  <c r="W88" i="1"/>
  <c r="V80" i="1"/>
  <c r="J76" i="7" s="1"/>
  <c r="W72" i="1"/>
  <c r="V64" i="1"/>
  <c r="J60" i="7" s="1"/>
  <c r="V48" i="1"/>
  <c r="J44" i="7" s="1"/>
  <c r="V32" i="1"/>
  <c r="J28" i="7" s="1"/>
  <c r="W24" i="1"/>
  <c r="V16" i="1"/>
  <c r="J12" i="7" s="1"/>
  <c r="U174" i="1"/>
  <c r="J9" i="9" s="1"/>
  <c r="O41" i="1"/>
  <c r="R152" i="1"/>
  <c r="H148" i="7" s="1"/>
  <c r="R119" i="1"/>
  <c r="H115" i="7" s="1"/>
  <c r="R70" i="1"/>
  <c r="H66" i="7" s="1"/>
  <c r="R55" i="1"/>
  <c r="H51" i="7" s="1"/>
  <c r="S163" i="1"/>
  <c r="V139" i="1"/>
  <c r="J135" i="7" s="1"/>
  <c r="V106" i="1"/>
  <c r="J102" i="7" s="1"/>
  <c r="W169" i="1"/>
  <c r="W133" i="1"/>
  <c r="F4" i="7"/>
  <c r="H4" i="7" l="1"/>
  <c r="O52" i="1"/>
  <c r="BO174" i="1"/>
  <c r="T20" i="9" s="1"/>
  <c r="S80" i="1"/>
  <c r="S135" i="1"/>
  <c r="O87" i="1"/>
  <c r="W36" i="1"/>
  <c r="S108" i="1"/>
  <c r="W123" i="1"/>
  <c r="O83" i="1"/>
  <c r="W34" i="1"/>
  <c r="W91" i="1"/>
  <c r="O168" i="1"/>
  <c r="W48" i="1"/>
  <c r="O128" i="1"/>
  <c r="O39" i="1"/>
  <c r="O136" i="1"/>
  <c r="S72" i="1"/>
  <c r="S118" i="1"/>
  <c r="O31" i="1"/>
  <c r="O36" i="1"/>
  <c r="S27" i="1"/>
  <c r="W99" i="1"/>
  <c r="O120" i="1"/>
  <c r="O148" i="1"/>
  <c r="W157" i="1"/>
  <c r="S138" i="1"/>
  <c r="W108" i="1"/>
  <c r="O44" i="1"/>
  <c r="O142" i="1"/>
  <c r="O60" i="1"/>
  <c r="S141" i="1"/>
  <c r="W117" i="1"/>
  <c r="S162" i="1"/>
  <c r="W23" i="1"/>
  <c r="O119" i="1"/>
  <c r="S165" i="1"/>
  <c r="S170" i="1"/>
  <c r="W17" i="1"/>
  <c r="O65" i="1"/>
  <c r="W39" i="1"/>
  <c r="O152" i="1"/>
  <c r="O164" i="1"/>
  <c r="S62" i="1"/>
  <c r="W126" i="1"/>
  <c r="O28" i="1"/>
  <c r="S164" i="1"/>
  <c r="S154" i="1"/>
  <c r="O160" i="1"/>
  <c r="S44" i="1"/>
  <c r="S31" i="1"/>
  <c r="W135" i="1"/>
  <c r="O23" i="1"/>
  <c r="W54" i="1"/>
  <c r="W158" i="1"/>
  <c r="S97" i="1"/>
  <c r="O19" i="1"/>
  <c r="S18" i="1"/>
  <c r="W11" i="1"/>
  <c r="O79" i="1"/>
  <c r="W104" i="1"/>
  <c r="O144" i="1"/>
  <c r="W166" i="1"/>
  <c r="O47" i="1"/>
  <c r="S132" i="1"/>
  <c r="W79" i="1"/>
  <c r="O21" i="1"/>
  <c r="O127" i="1"/>
  <c r="O96" i="1"/>
  <c r="S20" i="1"/>
  <c r="W146" i="1"/>
  <c r="W155" i="1"/>
  <c r="W70" i="1"/>
  <c r="O91" i="1"/>
  <c r="O156" i="1"/>
  <c r="O12" i="1"/>
  <c r="O85" i="1"/>
  <c r="O63" i="1"/>
  <c r="S33" i="1"/>
  <c r="S105" i="1"/>
  <c r="S83" i="1"/>
  <c r="W103" i="1"/>
  <c r="W78" i="1"/>
  <c r="W159" i="1"/>
  <c r="S53" i="1"/>
  <c r="S67" i="1"/>
  <c r="O20" i="1"/>
  <c r="O150" i="1"/>
  <c r="O161" i="1"/>
  <c r="W53" i="1"/>
  <c r="S41" i="1"/>
  <c r="O13" i="1"/>
  <c r="S156" i="1"/>
  <c r="O32" i="1"/>
  <c r="S49" i="1"/>
  <c r="S129" i="1"/>
  <c r="S29" i="1"/>
  <c r="S111" i="1"/>
  <c r="W52" i="1"/>
  <c r="O97" i="1"/>
  <c r="S59" i="1"/>
  <c r="S32" i="1"/>
  <c r="O116" i="1"/>
  <c r="S75" i="1"/>
  <c r="S57" i="1"/>
  <c r="S71" i="1"/>
  <c r="O129" i="1"/>
  <c r="W102" i="1"/>
  <c r="O15" i="1"/>
  <c r="W16" i="1"/>
  <c r="W10" i="1"/>
  <c r="W115" i="1"/>
  <c r="W84" i="1"/>
  <c r="W46" i="1"/>
  <c r="W118" i="1"/>
  <c r="O154" i="1"/>
  <c r="S40" i="1"/>
  <c r="S120" i="1"/>
  <c r="W93" i="1"/>
  <c r="W144" i="1"/>
  <c r="S152" i="1"/>
  <c r="W114" i="1"/>
  <c r="W43" i="1"/>
  <c r="W140" i="1"/>
  <c r="O77" i="1"/>
  <c r="O157" i="1"/>
  <c r="W9" i="1"/>
  <c r="W141" i="1"/>
  <c r="W29" i="1"/>
  <c r="W101" i="1"/>
  <c r="O111" i="1"/>
  <c r="S157" i="1"/>
  <c r="S91" i="1"/>
  <c r="O115" i="1"/>
  <c r="W148" i="1"/>
  <c r="W172" i="1"/>
  <c r="S70" i="1"/>
  <c r="W19" i="1"/>
  <c r="W51" i="1"/>
  <c r="W116" i="1"/>
  <c r="O73" i="1"/>
  <c r="O162" i="1"/>
  <c r="S35" i="1"/>
  <c r="R174" i="1"/>
  <c r="O64" i="1"/>
  <c r="O75" i="1"/>
  <c r="O107" i="1"/>
  <c r="O140" i="1"/>
  <c r="S19" i="1"/>
  <c r="S92" i="1"/>
  <c r="W37" i="1"/>
  <c r="W69" i="1"/>
  <c r="W134" i="1"/>
  <c r="S81" i="1"/>
  <c r="S121" i="1"/>
  <c r="S51" i="1"/>
  <c r="O30" i="1"/>
  <c r="W136" i="1"/>
  <c r="O95" i="1"/>
  <c r="W55" i="1"/>
  <c r="W87" i="1"/>
  <c r="W80" i="1"/>
  <c r="W32" i="1"/>
  <c r="W145" i="1"/>
  <c r="W97" i="1"/>
  <c r="W162" i="1"/>
  <c r="W18" i="1"/>
  <c r="S86" i="1"/>
  <c r="S151" i="1"/>
  <c r="S144" i="1"/>
  <c r="W27" i="1"/>
  <c r="W67" i="1"/>
  <c r="W107" i="1"/>
  <c r="W156" i="1"/>
  <c r="W44" i="1"/>
  <c r="W92" i="1"/>
  <c r="O89" i="1"/>
  <c r="O170" i="1"/>
  <c r="S16" i="1"/>
  <c r="S48" i="1"/>
  <c r="S88" i="1"/>
  <c r="S145" i="1"/>
  <c r="O45" i="1"/>
  <c r="O56" i="1"/>
  <c r="W45" i="1"/>
  <c r="W77" i="1"/>
  <c r="W109" i="1"/>
  <c r="W142" i="1"/>
  <c r="S9" i="1"/>
  <c r="O117" i="1"/>
  <c r="W111" i="1"/>
  <c r="W31" i="1"/>
  <c r="W63" i="1"/>
  <c r="W95" i="1"/>
  <c r="S47" i="1"/>
  <c r="O54" i="1"/>
  <c r="V174" i="1"/>
  <c r="W139" i="1"/>
  <c r="N174" i="1"/>
  <c r="W96" i="1"/>
  <c r="W65" i="1"/>
  <c r="W170" i="1"/>
  <c r="O51" i="1"/>
  <c r="W26" i="1"/>
  <c r="W147" i="1"/>
  <c r="S30" i="1"/>
  <c r="S102" i="1"/>
  <c r="S167" i="1"/>
  <c r="W35" i="1"/>
  <c r="W83" i="1"/>
  <c r="W164" i="1"/>
  <c r="S55" i="1"/>
  <c r="W12" i="1"/>
  <c r="W100" i="1"/>
  <c r="W62" i="1"/>
  <c r="W110" i="1"/>
  <c r="W143" i="1"/>
  <c r="S77" i="1"/>
  <c r="O105" i="1"/>
  <c r="O55" i="1"/>
  <c r="O88" i="1"/>
  <c r="S99" i="1"/>
  <c r="S84" i="1"/>
  <c r="S24" i="1"/>
  <c r="S56" i="1"/>
  <c r="S153" i="1"/>
  <c r="O123" i="1"/>
  <c r="O53" i="1"/>
  <c r="O103" i="1"/>
  <c r="S116" i="1"/>
  <c r="O153" i="1"/>
  <c r="W21" i="1"/>
  <c r="W85" i="1"/>
  <c r="W150" i="1"/>
  <c r="S17" i="1"/>
  <c r="S115" i="1"/>
  <c r="O71" i="1"/>
  <c r="W40" i="1"/>
  <c r="S123" i="1"/>
  <c r="S34" i="1"/>
  <c r="O62" i="1"/>
  <c r="W30" i="1"/>
  <c r="S134" i="1"/>
  <c r="O121" i="1"/>
  <c r="O109" i="1"/>
  <c r="W149" i="1"/>
  <c r="S112" i="1"/>
  <c r="S65" i="1"/>
  <c r="S52" i="1"/>
  <c r="S66" i="1"/>
  <c r="O94" i="1"/>
  <c r="W119" i="1"/>
  <c r="W152" i="1"/>
  <c r="W71" i="1"/>
  <c r="O10" i="1"/>
  <c r="S169" i="1"/>
  <c r="S74" i="1"/>
  <c r="O126" i="1"/>
  <c r="W127" i="1"/>
  <c r="W15" i="1"/>
  <c r="W47" i="1"/>
  <c r="S128" i="1"/>
  <c r="W8" i="1"/>
  <c r="W128" i="1"/>
  <c r="S28" i="1"/>
  <c r="W25" i="1"/>
  <c r="W81" i="1"/>
  <c r="W106" i="1"/>
  <c r="S119" i="1"/>
  <c r="S15" i="1"/>
  <c r="W28" i="1"/>
  <c r="W60" i="1"/>
  <c r="S10" i="1"/>
  <c r="S166" i="1"/>
  <c r="O138" i="1"/>
  <c r="O34" i="1"/>
  <c r="S149" i="1"/>
  <c r="O99" i="1"/>
  <c r="O132" i="1"/>
  <c r="O84" i="1"/>
  <c r="O149" i="1"/>
  <c r="S60" i="1"/>
  <c r="W61" i="1"/>
  <c r="W125" i="1"/>
  <c r="S73" i="1"/>
  <c r="S113" i="1"/>
  <c r="S146" i="1"/>
  <c r="S43" i="1"/>
  <c r="S76" i="1"/>
  <c r="S90" i="1"/>
  <c r="O159" i="1"/>
  <c r="W64" i="1"/>
  <c r="S87" i="1"/>
  <c r="O42" i="1"/>
  <c r="S95" i="1"/>
  <c r="O92" i="1"/>
  <c r="O22" i="1"/>
  <c r="W9" i="9"/>
  <c r="W6" i="9"/>
  <c r="W8" i="9"/>
  <c r="W10" i="9"/>
  <c r="W3" i="9"/>
  <c r="K9" i="9" l="1"/>
  <c r="S174" i="1"/>
  <c r="W174" i="1"/>
  <c r="O174" i="1"/>
  <c r="BR44" i="1" l="1"/>
  <c r="BR95" i="1"/>
  <c r="BJ44" i="1"/>
  <c r="BJ95" i="1"/>
  <c r="BF44" i="1"/>
  <c r="BF95" i="1"/>
  <c r="BB44" i="1"/>
  <c r="BB95" i="1"/>
  <c r="AX44" i="1"/>
  <c r="AX95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5" i="1"/>
  <c r="AT126" i="1"/>
  <c r="AT127" i="1"/>
  <c r="AT128" i="1"/>
  <c r="AT129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2" i="1"/>
  <c r="AT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5" i="1"/>
  <c r="AP126" i="1"/>
  <c r="AP127" i="1"/>
  <c r="AP128" i="1"/>
  <c r="AP129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2" i="1"/>
  <c r="AP8" i="1"/>
  <c r="AL44" i="1"/>
  <c r="AL95" i="1"/>
  <c r="AH44" i="1"/>
  <c r="AH95" i="1"/>
  <c r="AD44" i="1"/>
  <c r="AD95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5" i="1"/>
  <c r="Z126" i="1"/>
  <c r="Z127" i="1"/>
  <c r="Z128" i="1"/>
  <c r="Z129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2" i="1"/>
  <c r="Z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5" i="1"/>
  <c r="J126" i="1"/>
  <c r="J127" i="1"/>
  <c r="J128" i="1"/>
  <c r="J129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2" i="1"/>
  <c r="J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5" i="1"/>
  <c r="F126" i="1"/>
  <c r="F127" i="1"/>
  <c r="F128" i="1"/>
  <c r="F129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2" i="1"/>
  <c r="F8" i="1"/>
  <c r="A110" i="1" l="1"/>
  <c r="A111" i="1"/>
  <c r="A39" i="1"/>
  <c r="K39" i="1" l="1"/>
  <c r="AA110" i="1"/>
  <c r="AU110" i="1"/>
  <c r="K110" i="1"/>
  <c r="AQ110" i="1"/>
  <c r="G110" i="1"/>
  <c r="AA39" i="1"/>
  <c r="AU39" i="1"/>
  <c r="AQ39" i="1"/>
  <c r="G39" i="1"/>
  <c r="AQ43" i="1"/>
  <c r="AU43" i="1"/>
  <c r="AU33" i="1"/>
  <c r="AU136" i="1"/>
  <c r="AU154" i="1"/>
  <c r="AQ154" i="1"/>
  <c r="AQ33" i="1"/>
  <c r="AQ136" i="1"/>
  <c r="A154" i="1"/>
  <c r="A136" i="1"/>
  <c r="A33" i="1"/>
  <c r="AA154" i="1" l="1"/>
  <c r="K154" i="1"/>
  <c r="K136" i="1"/>
  <c r="AA43" i="1"/>
  <c r="AA33" i="1"/>
  <c r="K33" i="1"/>
  <c r="AA136" i="1"/>
  <c r="G136" i="1"/>
  <c r="G154" i="1"/>
  <c r="G33" i="1"/>
  <c r="A60" i="1" l="1"/>
  <c r="C60" i="1"/>
  <c r="AU60" i="1" l="1"/>
  <c r="AQ60" i="1"/>
  <c r="AA60" i="1"/>
  <c r="G60" i="1"/>
  <c r="K60" i="1"/>
  <c r="C98" i="1" l="1"/>
  <c r="K98" i="1" s="1"/>
  <c r="AU98" i="1" l="1"/>
  <c r="AQ98" i="1"/>
  <c r="AA98" i="1"/>
  <c r="G98" i="1" l="1"/>
  <c r="C119" i="1"/>
  <c r="AU119" i="1" l="1"/>
  <c r="AQ119" i="1"/>
  <c r="AA119" i="1"/>
  <c r="K119" i="1" l="1"/>
  <c r="G119" i="1"/>
  <c r="C56" i="1" l="1"/>
  <c r="AU56" i="1" l="1"/>
  <c r="AQ56" i="1"/>
  <c r="AA56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2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2" i="1"/>
  <c r="AU166" i="1" l="1"/>
  <c r="AQ166" i="1"/>
  <c r="AA166" i="1"/>
  <c r="AU165" i="1"/>
  <c r="AQ165" i="1"/>
  <c r="AA165" i="1"/>
  <c r="AU163" i="1"/>
  <c r="AQ163" i="1"/>
  <c r="AA163" i="1"/>
  <c r="AU167" i="1"/>
  <c r="AQ167" i="1"/>
  <c r="AA167" i="1"/>
  <c r="AU164" i="1"/>
  <c r="AQ164" i="1"/>
  <c r="AA164" i="1"/>
  <c r="AU169" i="1"/>
  <c r="AQ169" i="1"/>
  <c r="AA169" i="1"/>
  <c r="AU159" i="1"/>
  <c r="AQ159" i="1"/>
  <c r="AA159" i="1"/>
  <c r="AQ162" i="1"/>
  <c r="AU162" i="1"/>
  <c r="AA162" i="1"/>
  <c r="AU172" i="1"/>
  <c r="AQ172" i="1"/>
  <c r="AA172" i="1"/>
  <c r="AQ161" i="1"/>
  <c r="AU161" i="1"/>
  <c r="AA161" i="1"/>
  <c r="AQ170" i="1"/>
  <c r="AU170" i="1"/>
  <c r="AA170" i="1"/>
  <c r="AQ160" i="1"/>
  <c r="AU160" i="1"/>
  <c r="AA160" i="1"/>
  <c r="AQ168" i="1"/>
  <c r="AU168" i="1"/>
  <c r="AA168" i="1"/>
  <c r="AQ158" i="1"/>
  <c r="AU158" i="1"/>
  <c r="AA158" i="1"/>
  <c r="K159" i="1" l="1"/>
  <c r="G169" i="1"/>
  <c r="K161" i="1"/>
  <c r="G167" i="1"/>
  <c r="G166" i="1"/>
  <c r="G158" i="1"/>
  <c r="K172" i="1"/>
  <c r="G162" i="1"/>
  <c r="G168" i="1"/>
  <c r="K166" i="1"/>
  <c r="K163" i="1"/>
  <c r="K164" i="1"/>
  <c r="G159" i="1"/>
  <c r="K165" i="1"/>
  <c r="K169" i="1"/>
  <c r="K167" i="1"/>
  <c r="G172" i="1"/>
  <c r="G160" i="1"/>
  <c r="G170" i="1"/>
  <c r="K158" i="1"/>
  <c r="G165" i="1"/>
  <c r="G161" i="1"/>
  <c r="K162" i="1"/>
  <c r="K168" i="1"/>
  <c r="K160" i="1"/>
  <c r="K170" i="1"/>
  <c r="G163" i="1"/>
  <c r="G164" i="1"/>
  <c r="C157" i="1"/>
  <c r="A157" i="1"/>
  <c r="C156" i="1"/>
  <c r="A156" i="1"/>
  <c r="C155" i="1"/>
  <c r="A155" i="1"/>
  <c r="C153" i="1"/>
  <c r="A153" i="1"/>
  <c r="C152" i="1"/>
  <c r="A152" i="1"/>
  <c r="C151" i="1"/>
  <c r="A151" i="1"/>
  <c r="C150" i="1"/>
  <c r="A150" i="1"/>
  <c r="C149" i="1"/>
  <c r="A149" i="1"/>
  <c r="C148" i="1"/>
  <c r="A148" i="1"/>
  <c r="C147" i="1"/>
  <c r="A147" i="1"/>
  <c r="C146" i="1"/>
  <c r="A146" i="1"/>
  <c r="C145" i="1"/>
  <c r="A145" i="1"/>
  <c r="C144" i="1"/>
  <c r="A144" i="1"/>
  <c r="C143" i="1"/>
  <c r="A143" i="1"/>
  <c r="C142" i="1"/>
  <c r="A142" i="1"/>
  <c r="C141" i="1"/>
  <c r="A141" i="1"/>
  <c r="C140" i="1"/>
  <c r="A140" i="1"/>
  <c r="C139" i="1"/>
  <c r="A139" i="1"/>
  <c r="C138" i="1"/>
  <c r="A138" i="1"/>
  <c r="C137" i="1"/>
  <c r="A137" i="1"/>
  <c r="C135" i="1"/>
  <c r="A135" i="1"/>
  <c r="C134" i="1"/>
  <c r="A134" i="1"/>
  <c r="C133" i="1"/>
  <c r="A133" i="1"/>
  <c r="C132" i="1"/>
  <c r="A132" i="1"/>
  <c r="C131" i="1"/>
  <c r="C129" i="1"/>
  <c r="A129" i="1"/>
  <c r="C128" i="1"/>
  <c r="A128" i="1"/>
  <c r="C127" i="1"/>
  <c r="A127" i="1"/>
  <c r="C126" i="1"/>
  <c r="A126" i="1"/>
  <c r="C125" i="1"/>
  <c r="A125" i="1"/>
  <c r="C123" i="1"/>
  <c r="A123" i="1"/>
  <c r="C122" i="1"/>
  <c r="A122" i="1"/>
  <c r="C121" i="1"/>
  <c r="A121" i="1"/>
  <c r="C120" i="1"/>
  <c r="A120" i="1"/>
  <c r="C118" i="1"/>
  <c r="A118" i="1"/>
  <c r="C117" i="1"/>
  <c r="A117" i="1"/>
  <c r="C116" i="1"/>
  <c r="A116" i="1"/>
  <c r="C115" i="1"/>
  <c r="A115" i="1"/>
  <c r="C114" i="1"/>
  <c r="A114" i="1"/>
  <c r="C113" i="1"/>
  <c r="A113" i="1"/>
  <c r="C112" i="1"/>
  <c r="A112" i="1"/>
  <c r="C111" i="1"/>
  <c r="C109" i="1"/>
  <c r="A109" i="1"/>
  <c r="C108" i="1"/>
  <c r="A108" i="1"/>
  <c r="C107" i="1"/>
  <c r="A107" i="1"/>
  <c r="C106" i="1"/>
  <c r="A106" i="1"/>
  <c r="C105" i="1"/>
  <c r="A105" i="1"/>
  <c r="C104" i="1"/>
  <c r="A104" i="1"/>
  <c r="C103" i="1"/>
  <c r="A103" i="1"/>
  <c r="C102" i="1"/>
  <c r="A102" i="1"/>
  <c r="C101" i="1"/>
  <c r="A101" i="1"/>
  <c r="C100" i="1"/>
  <c r="A100" i="1"/>
  <c r="C99" i="1"/>
  <c r="A99" i="1"/>
  <c r="C97" i="1"/>
  <c r="A97" i="1"/>
  <c r="C96" i="1"/>
  <c r="A96" i="1"/>
  <c r="C95" i="1"/>
  <c r="A95" i="1"/>
  <c r="C94" i="1"/>
  <c r="A94" i="1"/>
  <c r="C93" i="1"/>
  <c r="A93" i="1"/>
  <c r="C92" i="1"/>
  <c r="A92" i="1"/>
  <c r="C91" i="1"/>
  <c r="A91" i="1"/>
  <c r="C90" i="1"/>
  <c r="A90" i="1"/>
  <c r="C89" i="1"/>
  <c r="A89" i="1"/>
  <c r="C88" i="1"/>
  <c r="A88" i="1"/>
  <c r="C87" i="1"/>
  <c r="A87" i="1"/>
  <c r="C86" i="1"/>
  <c r="A86" i="1"/>
  <c r="C85" i="1"/>
  <c r="A85" i="1"/>
  <c r="C84" i="1"/>
  <c r="A84" i="1"/>
  <c r="C83" i="1"/>
  <c r="A83" i="1"/>
  <c r="C82" i="1"/>
  <c r="A82" i="1"/>
  <c r="C81" i="1"/>
  <c r="A81" i="1"/>
  <c r="C80" i="1"/>
  <c r="A80" i="1"/>
  <c r="C79" i="1"/>
  <c r="A79" i="1"/>
  <c r="C78" i="1"/>
  <c r="A78" i="1"/>
  <c r="C77" i="1"/>
  <c r="A77" i="1"/>
  <c r="C76" i="1"/>
  <c r="A76" i="1"/>
  <c r="C75" i="1"/>
  <c r="A75" i="1"/>
  <c r="C74" i="1"/>
  <c r="A74" i="1"/>
  <c r="C73" i="1"/>
  <c r="A73" i="1"/>
  <c r="C72" i="1"/>
  <c r="A72" i="1"/>
  <c r="C71" i="1"/>
  <c r="A71" i="1"/>
  <c r="C70" i="1"/>
  <c r="A70" i="1"/>
  <c r="C69" i="1"/>
  <c r="A69" i="1"/>
  <c r="C68" i="1"/>
  <c r="A68" i="1"/>
  <c r="C67" i="1"/>
  <c r="A67" i="1"/>
  <c r="C66" i="1"/>
  <c r="A66" i="1"/>
  <c r="C65" i="1"/>
  <c r="A65" i="1"/>
  <c r="C64" i="1"/>
  <c r="A64" i="1"/>
  <c r="C63" i="1"/>
  <c r="A63" i="1"/>
  <c r="C62" i="1"/>
  <c r="A62" i="1"/>
  <c r="C61" i="1"/>
  <c r="A61" i="1"/>
  <c r="C59" i="1"/>
  <c r="A59" i="1"/>
  <c r="C58" i="1"/>
  <c r="A58" i="1"/>
  <c r="C57" i="1"/>
  <c r="A57" i="1"/>
  <c r="A56" i="1"/>
  <c r="C55" i="1"/>
  <c r="A55" i="1"/>
  <c r="C54" i="1"/>
  <c r="A54" i="1"/>
  <c r="C53" i="1"/>
  <c r="A53" i="1"/>
  <c r="C52" i="1"/>
  <c r="A52" i="1"/>
  <c r="C51" i="1"/>
  <c r="A51" i="1"/>
  <c r="C50" i="1"/>
  <c r="A50" i="1"/>
  <c r="C49" i="1"/>
  <c r="A49" i="1"/>
  <c r="C48" i="1"/>
  <c r="A48" i="1"/>
  <c r="C47" i="1"/>
  <c r="A47" i="1"/>
  <c r="C46" i="1"/>
  <c r="A46" i="1"/>
  <c r="C45" i="1"/>
  <c r="A45" i="1"/>
  <c r="C44" i="1"/>
  <c r="A44" i="1"/>
  <c r="A43" i="1"/>
  <c r="C42" i="1"/>
  <c r="A42" i="1"/>
  <c r="C41" i="1"/>
  <c r="A41" i="1"/>
  <c r="C40" i="1"/>
  <c r="A40" i="1"/>
  <c r="C38" i="1"/>
  <c r="A38" i="1"/>
  <c r="C37" i="1"/>
  <c r="A37" i="1"/>
  <c r="C36" i="1"/>
  <c r="A36" i="1"/>
  <c r="C35" i="1"/>
  <c r="A35" i="1"/>
  <c r="C34" i="1"/>
  <c r="A34" i="1"/>
  <c r="C32" i="1"/>
  <c r="A32" i="1"/>
  <c r="C31" i="1"/>
  <c r="A31" i="1"/>
  <c r="C30" i="1"/>
  <c r="A30" i="1"/>
  <c r="C29" i="1"/>
  <c r="A29" i="1"/>
  <c r="C28" i="1"/>
  <c r="A28" i="1"/>
  <c r="C27" i="1"/>
  <c r="A27" i="1"/>
  <c r="C26" i="1"/>
  <c r="A26" i="1"/>
  <c r="C25" i="1"/>
  <c r="A25" i="1"/>
  <c r="C24" i="1"/>
  <c r="A24" i="1"/>
  <c r="C23" i="1"/>
  <c r="A23" i="1"/>
  <c r="C22" i="1"/>
  <c r="A22" i="1"/>
  <c r="C21" i="1"/>
  <c r="A21" i="1"/>
  <c r="C20" i="1"/>
  <c r="A20" i="1"/>
  <c r="C19" i="1"/>
  <c r="A19" i="1"/>
  <c r="C18" i="1"/>
  <c r="A18" i="1"/>
  <c r="C17" i="1"/>
  <c r="A17" i="1"/>
  <c r="C16" i="1"/>
  <c r="A16" i="1"/>
  <c r="C15" i="1"/>
  <c r="A15" i="1"/>
  <c r="C14" i="1"/>
  <c r="A14" i="1"/>
  <c r="C13" i="1"/>
  <c r="A13" i="1"/>
  <c r="C12" i="1"/>
  <c r="A12" i="1"/>
  <c r="C11" i="1"/>
  <c r="A11" i="1"/>
  <c r="C10" i="1"/>
  <c r="A10" i="1"/>
  <c r="C9" i="1"/>
  <c r="A9" i="1"/>
  <c r="C8" i="1"/>
  <c r="A8" i="1"/>
  <c r="AQ66" i="1" l="1"/>
  <c r="AU66" i="1"/>
  <c r="AA66" i="1"/>
  <c r="AQ71" i="1"/>
  <c r="AU71" i="1"/>
  <c r="AA71" i="1"/>
  <c r="AQ76" i="1"/>
  <c r="AU76" i="1"/>
  <c r="AA76" i="1"/>
  <c r="AQ82" i="1"/>
  <c r="AU82" i="1"/>
  <c r="AA82" i="1"/>
  <c r="AU87" i="1"/>
  <c r="AQ87" i="1"/>
  <c r="AA87" i="1"/>
  <c r="AU96" i="1"/>
  <c r="AQ96" i="1"/>
  <c r="AA96" i="1"/>
  <c r="AU103" i="1"/>
  <c r="AQ103" i="1"/>
  <c r="AA103" i="1"/>
  <c r="AU108" i="1"/>
  <c r="AQ108" i="1"/>
  <c r="AA108" i="1"/>
  <c r="AU127" i="1"/>
  <c r="AQ127" i="1"/>
  <c r="AA127" i="1"/>
  <c r="AQ133" i="1"/>
  <c r="AU133" i="1"/>
  <c r="AA133" i="1"/>
  <c r="AU139" i="1"/>
  <c r="AQ139" i="1"/>
  <c r="AA139" i="1"/>
  <c r="AU145" i="1"/>
  <c r="AQ145" i="1"/>
  <c r="AA145" i="1"/>
  <c r="AQ150" i="1"/>
  <c r="AU150" i="1"/>
  <c r="AA150" i="1"/>
  <c r="AQ115" i="1"/>
  <c r="AU115" i="1"/>
  <c r="AA115" i="1"/>
  <c r="AQ122" i="1"/>
  <c r="AU122" i="1"/>
  <c r="AA122" i="1"/>
  <c r="AU67" i="1"/>
  <c r="AQ67" i="1"/>
  <c r="AA67" i="1"/>
  <c r="AU134" i="1"/>
  <c r="AQ134" i="1"/>
  <c r="AA134" i="1"/>
  <c r="AU140" i="1"/>
  <c r="AQ140" i="1"/>
  <c r="AA140" i="1"/>
  <c r="AQ146" i="1"/>
  <c r="AU146" i="1"/>
  <c r="AA146" i="1"/>
  <c r="AU151" i="1"/>
  <c r="AQ151" i="1"/>
  <c r="AA151" i="1"/>
  <c r="AQ157" i="1"/>
  <c r="AU157" i="1"/>
  <c r="AA157" i="1"/>
  <c r="AQ97" i="1"/>
  <c r="AU97" i="1"/>
  <c r="AA97" i="1"/>
  <c r="AQ116" i="1"/>
  <c r="AU116" i="1"/>
  <c r="AA116" i="1"/>
  <c r="AU68" i="1"/>
  <c r="AQ68" i="1"/>
  <c r="AA68" i="1"/>
  <c r="AU73" i="1"/>
  <c r="AQ73" i="1"/>
  <c r="AA73" i="1"/>
  <c r="AU78" i="1"/>
  <c r="AQ78" i="1"/>
  <c r="AA78" i="1"/>
  <c r="AU84" i="1"/>
  <c r="AQ84" i="1"/>
  <c r="AA84" i="1"/>
  <c r="AU88" i="1"/>
  <c r="AQ88" i="1"/>
  <c r="AA88" i="1"/>
  <c r="AU93" i="1"/>
  <c r="AQ93" i="1"/>
  <c r="AA93" i="1"/>
  <c r="AU99" i="1"/>
  <c r="AQ99" i="1"/>
  <c r="AA99" i="1"/>
  <c r="AU104" i="1"/>
  <c r="AQ104" i="1"/>
  <c r="AA104" i="1"/>
  <c r="AU109" i="1"/>
  <c r="AQ109" i="1"/>
  <c r="AA109" i="1"/>
  <c r="AQ128" i="1"/>
  <c r="AU128" i="1"/>
  <c r="AA128" i="1"/>
  <c r="AU141" i="1"/>
  <c r="AQ141" i="1"/>
  <c r="AA141" i="1"/>
  <c r="AU152" i="1"/>
  <c r="AQ152" i="1"/>
  <c r="AA152" i="1"/>
  <c r="AU121" i="1"/>
  <c r="AQ121" i="1"/>
  <c r="AA121" i="1"/>
  <c r="BG44" i="1"/>
  <c r="BK44" i="1"/>
  <c r="AU111" i="1"/>
  <c r="AQ111" i="1"/>
  <c r="AA111" i="1"/>
  <c r="AU117" i="1"/>
  <c r="AQ117" i="1"/>
  <c r="AA117" i="1"/>
  <c r="AQ72" i="1"/>
  <c r="AU72" i="1"/>
  <c r="AA72" i="1"/>
  <c r="AU92" i="1"/>
  <c r="AQ92" i="1"/>
  <c r="AA92" i="1"/>
  <c r="AQ69" i="1"/>
  <c r="AU69" i="1"/>
  <c r="AA69" i="1"/>
  <c r="AQ79" i="1"/>
  <c r="AU79" i="1"/>
  <c r="AA79" i="1"/>
  <c r="AQ89" i="1"/>
  <c r="AU89" i="1"/>
  <c r="AA89" i="1"/>
  <c r="AU94" i="1"/>
  <c r="AQ94" i="1"/>
  <c r="AA94" i="1"/>
  <c r="AQ100" i="1"/>
  <c r="AU100" i="1"/>
  <c r="AA100" i="1"/>
  <c r="AU105" i="1"/>
  <c r="AQ105" i="1"/>
  <c r="AA105" i="1"/>
  <c r="AU123" i="1"/>
  <c r="AQ123" i="1"/>
  <c r="AA123" i="1"/>
  <c r="AU129" i="1"/>
  <c r="AQ129" i="1"/>
  <c r="AA129" i="1"/>
  <c r="AU135" i="1"/>
  <c r="AQ135" i="1"/>
  <c r="AA135" i="1"/>
  <c r="AU142" i="1"/>
  <c r="AQ142" i="1"/>
  <c r="AA142" i="1"/>
  <c r="AU147" i="1"/>
  <c r="AQ147" i="1"/>
  <c r="AA147" i="1"/>
  <c r="AQ153" i="1"/>
  <c r="AU153" i="1"/>
  <c r="AA153" i="1"/>
  <c r="AQ83" i="1"/>
  <c r="AU83" i="1"/>
  <c r="AA83" i="1"/>
  <c r="AU112" i="1"/>
  <c r="AQ112" i="1"/>
  <c r="AA112" i="1"/>
  <c r="AU118" i="1"/>
  <c r="AQ118" i="1"/>
  <c r="AA118" i="1"/>
  <c r="AQ77" i="1"/>
  <c r="AU77" i="1"/>
  <c r="AA77" i="1"/>
  <c r="AU64" i="1"/>
  <c r="AQ64" i="1"/>
  <c r="AA64" i="1"/>
  <c r="AU74" i="1"/>
  <c r="AQ74" i="1"/>
  <c r="AA74" i="1"/>
  <c r="AU80" i="1"/>
  <c r="AQ80" i="1"/>
  <c r="AA80" i="1"/>
  <c r="AU85" i="1"/>
  <c r="AQ85" i="1"/>
  <c r="AA85" i="1"/>
  <c r="AU90" i="1"/>
  <c r="AQ90" i="1"/>
  <c r="AA90" i="1"/>
  <c r="BG95" i="1"/>
  <c r="BK95" i="1"/>
  <c r="AU95" i="1"/>
  <c r="AQ95" i="1"/>
  <c r="AA95" i="1"/>
  <c r="AQ101" i="1"/>
  <c r="AU101" i="1"/>
  <c r="AA101" i="1"/>
  <c r="AU106" i="1"/>
  <c r="AQ106" i="1"/>
  <c r="AA106" i="1"/>
  <c r="AQ125" i="1"/>
  <c r="AU125" i="1"/>
  <c r="AA125" i="1"/>
  <c r="AQ131" i="1"/>
  <c r="AU131" i="1"/>
  <c r="AA131" i="1"/>
  <c r="AQ137" i="1"/>
  <c r="AU137" i="1"/>
  <c r="AA137" i="1"/>
  <c r="AU143" i="1"/>
  <c r="AQ143" i="1"/>
  <c r="AA143" i="1"/>
  <c r="AU148" i="1"/>
  <c r="AQ148" i="1"/>
  <c r="AA148" i="1"/>
  <c r="AU155" i="1"/>
  <c r="AQ155" i="1"/>
  <c r="AA155" i="1"/>
  <c r="AU114" i="1"/>
  <c r="AQ114" i="1"/>
  <c r="AA114" i="1"/>
  <c r="AQ113" i="1"/>
  <c r="AU113" i="1"/>
  <c r="AA113" i="1"/>
  <c r="AU120" i="1"/>
  <c r="AQ120" i="1"/>
  <c r="AA120" i="1"/>
  <c r="AU65" i="1"/>
  <c r="AQ65" i="1"/>
  <c r="AA65" i="1"/>
  <c r="AU70" i="1"/>
  <c r="AQ70" i="1"/>
  <c r="AA70" i="1"/>
  <c r="AQ75" i="1"/>
  <c r="AU75" i="1"/>
  <c r="AA75" i="1"/>
  <c r="AU81" i="1"/>
  <c r="AQ81" i="1"/>
  <c r="AA81" i="1"/>
  <c r="AU86" i="1"/>
  <c r="AQ86" i="1"/>
  <c r="AA86" i="1"/>
  <c r="AU91" i="1"/>
  <c r="AQ91" i="1"/>
  <c r="AA91" i="1"/>
  <c r="AU102" i="1"/>
  <c r="AQ102" i="1"/>
  <c r="AA102" i="1"/>
  <c r="AQ107" i="1"/>
  <c r="AU107" i="1"/>
  <c r="AA107" i="1"/>
  <c r="AU126" i="1"/>
  <c r="AQ126" i="1"/>
  <c r="AA126" i="1"/>
  <c r="AQ132" i="1"/>
  <c r="AU132" i="1"/>
  <c r="AA132" i="1"/>
  <c r="AU138" i="1"/>
  <c r="AQ138" i="1"/>
  <c r="AA138" i="1"/>
  <c r="AQ144" i="1"/>
  <c r="AU144" i="1"/>
  <c r="AA144" i="1"/>
  <c r="AQ149" i="1"/>
  <c r="AU149" i="1"/>
  <c r="AA149" i="1"/>
  <c r="AU156" i="1"/>
  <c r="AQ156" i="1"/>
  <c r="AA156" i="1"/>
  <c r="AA13" i="1"/>
  <c r="AU13" i="1"/>
  <c r="AQ13" i="1"/>
  <c r="AA18" i="1"/>
  <c r="AU18" i="1"/>
  <c r="AQ18" i="1"/>
  <c r="AQ23" i="1"/>
  <c r="AU23" i="1"/>
  <c r="AA23" i="1"/>
  <c r="AQ29" i="1"/>
  <c r="AU29" i="1"/>
  <c r="AA29" i="1"/>
  <c r="AQ36" i="1"/>
  <c r="AU36" i="1"/>
  <c r="AA36" i="1"/>
  <c r="AQ41" i="1"/>
  <c r="AU41" i="1"/>
  <c r="AA41" i="1"/>
  <c r="AQ63" i="1"/>
  <c r="AU63" i="1"/>
  <c r="AA63" i="1"/>
  <c r="AU45" i="1"/>
  <c r="AQ45" i="1"/>
  <c r="AA45" i="1"/>
  <c r="AA14" i="1"/>
  <c r="AU14" i="1"/>
  <c r="AQ14" i="1"/>
  <c r="AU19" i="1"/>
  <c r="AA19" i="1"/>
  <c r="AQ19" i="1"/>
  <c r="AA24" i="1"/>
  <c r="AQ24" i="1"/>
  <c r="AU24" i="1"/>
  <c r="AA30" i="1"/>
  <c r="AQ30" i="1"/>
  <c r="AU30" i="1"/>
  <c r="AU57" i="1"/>
  <c r="AA57" i="1"/>
  <c r="AQ57" i="1"/>
  <c r="AU62" i="1"/>
  <c r="AQ62" i="1"/>
  <c r="AA62" i="1"/>
  <c r="AQ50" i="1"/>
  <c r="AU50" i="1"/>
  <c r="AA50" i="1"/>
  <c r="AU51" i="1"/>
  <c r="AQ51" i="1"/>
  <c r="AA51" i="1"/>
  <c r="AQ46" i="1"/>
  <c r="AA46" i="1"/>
  <c r="AU46" i="1"/>
  <c r="AA52" i="1"/>
  <c r="AU52" i="1"/>
  <c r="AQ52" i="1"/>
  <c r="AU28" i="1"/>
  <c r="AA28" i="1"/>
  <c r="AQ28" i="1"/>
  <c r="AU20" i="1"/>
  <c r="AA20" i="1"/>
  <c r="AQ20" i="1"/>
  <c r="AU37" i="1"/>
  <c r="AA37" i="1"/>
  <c r="AQ37" i="1"/>
  <c r="AA58" i="1"/>
  <c r="AU58" i="1"/>
  <c r="AQ58" i="1"/>
  <c r="AA47" i="1"/>
  <c r="AU47" i="1"/>
  <c r="AQ47" i="1"/>
  <c r="AA53" i="1"/>
  <c r="AU53" i="1"/>
  <c r="AQ53" i="1"/>
  <c r="AU32" i="1"/>
  <c r="AA32" i="1"/>
  <c r="AQ32" i="1"/>
  <c r="AA59" i="1"/>
  <c r="AU59" i="1"/>
  <c r="AQ59" i="1"/>
  <c r="AU17" i="1"/>
  <c r="AQ17" i="1"/>
  <c r="AA17" i="1"/>
  <c r="AU55" i="1"/>
  <c r="AA55" i="1"/>
  <c r="AQ55" i="1"/>
  <c r="AU10" i="1"/>
  <c r="AA10" i="1"/>
  <c r="AQ10" i="1"/>
  <c r="AA31" i="1"/>
  <c r="AQ31" i="1"/>
  <c r="AU31" i="1"/>
  <c r="AA21" i="1"/>
  <c r="AU21" i="1"/>
  <c r="AQ21" i="1"/>
  <c r="AA48" i="1"/>
  <c r="AU48" i="1"/>
  <c r="AQ48" i="1"/>
  <c r="AQ35" i="1"/>
  <c r="AU35" i="1"/>
  <c r="AA35" i="1"/>
  <c r="AQ44" i="1"/>
  <c r="AU44" i="1"/>
  <c r="AA44" i="1"/>
  <c r="AU15" i="1"/>
  <c r="AA15" i="1"/>
  <c r="AQ15" i="1"/>
  <c r="AU25" i="1"/>
  <c r="AA25" i="1"/>
  <c r="AQ25" i="1"/>
  <c r="AQ11" i="1"/>
  <c r="AA11" i="1"/>
  <c r="AU11" i="1"/>
  <c r="AA16" i="1"/>
  <c r="AU16" i="1"/>
  <c r="AQ16" i="1"/>
  <c r="AA26" i="1"/>
  <c r="AU26" i="1"/>
  <c r="AQ26" i="1"/>
  <c r="AA38" i="1"/>
  <c r="AU38" i="1"/>
  <c r="AQ38" i="1"/>
  <c r="AQ22" i="1"/>
  <c r="AU22" i="1"/>
  <c r="AA22" i="1"/>
  <c r="AU27" i="1"/>
  <c r="AQ27" i="1"/>
  <c r="AA27" i="1"/>
  <c r="AA34" i="1"/>
  <c r="AU34" i="1"/>
  <c r="AQ34" i="1"/>
  <c r="AA42" i="1"/>
  <c r="AU42" i="1"/>
  <c r="AQ42" i="1"/>
  <c r="AU61" i="1"/>
  <c r="AA61" i="1"/>
  <c r="AQ61" i="1"/>
  <c r="AQ40" i="1"/>
  <c r="AU40" i="1"/>
  <c r="AA40" i="1"/>
  <c r="AU49" i="1"/>
  <c r="AQ49" i="1"/>
  <c r="AA49" i="1"/>
  <c r="AU54" i="1"/>
  <c r="AQ54" i="1"/>
  <c r="AA54" i="1"/>
  <c r="AU12" i="1"/>
  <c r="AA12" i="1"/>
  <c r="AQ12" i="1"/>
  <c r="K52" i="1"/>
  <c r="G66" i="1"/>
  <c r="K66" i="1"/>
  <c r="K73" i="1"/>
  <c r="G73" i="1"/>
  <c r="G74" i="1"/>
  <c r="K74" i="1"/>
  <c r="K80" i="1"/>
  <c r="G80" i="1"/>
  <c r="G85" i="1"/>
  <c r="K85" i="1"/>
  <c r="K114" i="1"/>
  <c r="G114" i="1"/>
  <c r="G121" i="1"/>
  <c r="K121" i="1"/>
  <c r="K128" i="1"/>
  <c r="G128" i="1"/>
  <c r="G139" i="1"/>
  <c r="K139" i="1"/>
  <c r="K145" i="1"/>
  <c r="G145" i="1"/>
  <c r="K50" i="1"/>
  <c r="G50" i="1"/>
  <c r="K62" i="1"/>
  <c r="G62" i="1"/>
  <c r="K68" i="1"/>
  <c r="G68" i="1"/>
  <c r="K71" i="1"/>
  <c r="G71" i="1"/>
  <c r="G76" i="1"/>
  <c r="K76" i="1"/>
  <c r="K84" i="1"/>
  <c r="G84" i="1"/>
  <c r="G88" i="1"/>
  <c r="K88" i="1"/>
  <c r="G93" i="1"/>
  <c r="K93" i="1"/>
  <c r="K96" i="1"/>
  <c r="G96" i="1"/>
  <c r="G99" i="1"/>
  <c r="K99" i="1"/>
  <c r="K103" i="1"/>
  <c r="G103" i="1"/>
  <c r="K106" i="1"/>
  <c r="G106" i="1"/>
  <c r="K109" i="1"/>
  <c r="G109" i="1"/>
  <c r="G116" i="1"/>
  <c r="K116" i="1"/>
  <c r="K125" i="1"/>
  <c r="G125" i="1"/>
  <c r="G131" i="1"/>
  <c r="K131" i="1"/>
  <c r="K150" i="1"/>
  <c r="G150" i="1"/>
  <c r="G10" i="1"/>
  <c r="K10" i="1"/>
  <c r="G58" i="1"/>
  <c r="K58" i="1"/>
  <c r="G64" i="1"/>
  <c r="K64" i="1"/>
  <c r="G78" i="1"/>
  <c r="K78" i="1"/>
  <c r="K82" i="1"/>
  <c r="G82" i="1"/>
  <c r="K87" i="1"/>
  <c r="G87" i="1"/>
  <c r="K90" i="1"/>
  <c r="G90" i="1"/>
  <c r="K95" i="1"/>
  <c r="G95" i="1"/>
  <c r="G101" i="1"/>
  <c r="K101" i="1"/>
  <c r="K104" i="1"/>
  <c r="G104" i="1"/>
  <c r="K108" i="1"/>
  <c r="G108" i="1"/>
  <c r="G112" i="1"/>
  <c r="K112" i="1"/>
  <c r="K118" i="1"/>
  <c r="G118" i="1"/>
  <c r="K127" i="1"/>
  <c r="G127" i="1"/>
  <c r="G133" i="1"/>
  <c r="K133" i="1"/>
  <c r="K137" i="1"/>
  <c r="G137" i="1"/>
  <c r="G148" i="1"/>
  <c r="K148" i="1"/>
  <c r="K152" i="1"/>
  <c r="G152" i="1"/>
  <c r="G155" i="1"/>
  <c r="K155" i="1"/>
  <c r="G54" i="1"/>
  <c r="K54" i="1"/>
  <c r="K55" i="1"/>
  <c r="G55" i="1"/>
  <c r="G57" i="1"/>
  <c r="K57" i="1"/>
  <c r="G59" i="1"/>
  <c r="K59" i="1"/>
  <c r="G61" i="1"/>
  <c r="K61" i="1"/>
  <c r="K63" i="1"/>
  <c r="G63" i="1"/>
  <c r="G65" i="1"/>
  <c r="K65" i="1"/>
  <c r="K67" i="1"/>
  <c r="G67" i="1"/>
  <c r="K69" i="1"/>
  <c r="G69" i="1"/>
  <c r="G70" i="1"/>
  <c r="K70" i="1"/>
  <c r="K72" i="1"/>
  <c r="G72" i="1"/>
  <c r="G75" i="1"/>
  <c r="K75" i="1"/>
  <c r="K77" i="1"/>
  <c r="G77" i="1"/>
  <c r="K79" i="1"/>
  <c r="G79" i="1"/>
  <c r="K81" i="1"/>
  <c r="G81" i="1"/>
  <c r="G83" i="1"/>
  <c r="K83" i="1"/>
  <c r="G86" i="1"/>
  <c r="K86" i="1"/>
  <c r="K89" i="1"/>
  <c r="G89" i="1"/>
  <c r="K91" i="1"/>
  <c r="G91" i="1"/>
  <c r="G92" i="1"/>
  <c r="K92" i="1"/>
  <c r="G94" i="1"/>
  <c r="K94" i="1"/>
  <c r="K97" i="1"/>
  <c r="G97" i="1"/>
  <c r="G100" i="1"/>
  <c r="K100" i="1"/>
  <c r="G102" i="1"/>
  <c r="K102" i="1"/>
  <c r="K105" i="1"/>
  <c r="G105" i="1"/>
  <c r="G107" i="1"/>
  <c r="K107" i="1"/>
  <c r="G111" i="1"/>
  <c r="K111" i="1"/>
  <c r="K113" i="1"/>
  <c r="G113" i="1"/>
  <c r="G115" i="1"/>
  <c r="K115" i="1"/>
  <c r="K117" i="1"/>
  <c r="G117" i="1"/>
  <c r="G120" i="1"/>
  <c r="K120" i="1"/>
  <c r="G122" i="1"/>
  <c r="K122" i="1"/>
  <c r="K123" i="1"/>
  <c r="G123" i="1"/>
  <c r="K126" i="1"/>
  <c r="G126" i="1"/>
  <c r="K129" i="1"/>
  <c r="G129" i="1"/>
  <c r="K132" i="1"/>
  <c r="G132" i="1"/>
  <c r="G134" i="1"/>
  <c r="K134" i="1"/>
  <c r="G135" i="1"/>
  <c r="K135" i="1"/>
  <c r="G138" i="1"/>
  <c r="K138" i="1"/>
  <c r="G140" i="1"/>
  <c r="K140" i="1"/>
  <c r="K144" i="1"/>
  <c r="G144" i="1"/>
  <c r="G146" i="1"/>
  <c r="K146" i="1"/>
  <c r="K147" i="1"/>
  <c r="G147" i="1"/>
  <c r="K149" i="1"/>
  <c r="G149" i="1"/>
  <c r="G151" i="1"/>
  <c r="K151" i="1"/>
  <c r="G153" i="1"/>
  <c r="K153" i="1"/>
  <c r="G156" i="1"/>
  <c r="K156" i="1"/>
  <c r="K157" i="1"/>
  <c r="G157" i="1"/>
  <c r="G141" i="1" l="1"/>
  <c r="K143" i="1"/>
  <c r="K141" i="1"/>
  <c r="K142" i="1"/>
  <c r="G143" i="1"/>
  <c r="G142" i="1"/>
  <c r="B27" i="18"/>
  <c r="B11" i="18"/>
  <c r="B7" i="18"/>
  <c r="B13" i="18" l="1"/>
  <c r="B29" i="18" s="1"/>
  <c r="B31" i="18" s="1"/>
  <c r="D174" i="1" l="1"/>
  <c r="K35" i="1" l="1"/>
  <c r="G35" i="1"/>
  <c r="K36" i="1"/>
  <c r="K22" i="1"/>
  <c r="K11" i="1"/>
  <c r="A11" i="9"/>
  <c r="A12" i="9" l="1"/>
  <c r="W11" i="9"/>
  <c r="AA8" i="1"/>
  <c r="G11" i="1"/>
  <c r="AC3" i="1"/>
  <c r="AB3" i="1"/>
  <c r="AB14" i="1" l="1"/>
  <c r="AB26" i="1"/>
  <c r="AB38" i="1"/>
  <c r="AB50" i="1"/>
  <c r="AB62" i="1"/>
  <c r="AB74" i="1"/>
  <c r="AB86" i="1"/>
  <c r="AB98" i="1"/>
  <c r="AB110" i="1"/>
  <c r="AB122" i="1"/>
  <c r="AB135" i="1"/>
  <c r="AB147" i="1"/>
  <c r="AB159" i="1"/>
  <c r="AB171" i="1"/>
  <c r="AB18" i="1"/>
  <c r="AB30" i="1"/>
  <c r="AD30" i="1" s="1"/>
  <c r="AB54" i="1"/>
  <c r="AB90" i="1"/>
  <c r="AB15" i="1"/>
  <c r="AB27" i="1"/>
  <c r="AB39" i="1"/>
  <c r="AB51" i="1"/>
  <c r="AB63" i="1"/>
  <c r="AB75" i="1"/>
  <c r="AB87" i="1"/>
  <c r="AB99" i="1"/>
  <c r="AB111" i="1"/>
  <c r="AB123" i="1"/>
  <c r="AB136" i="1"/>
  <c r="AB148" i="1"/>
  <c r="AB160" i="1"/>
  <c r="AD160" i="1" s="1"/>
  <c r="AE160" i="1" s="1"/>
  <c r="AB172" i="1"/>
  <c r="AB102" i="1"/>
  <c r="AB16" i="1"/>
  <c r="AB28" i="1"/>
  <c r="AB40" i="1"/>
  <c r="AB52" i="1"/>
  <c r="AB64" i="1"/>
  <c r="AB76" i="1"/>
  <c r="AB88" i="1"/>
  <c r="AB100" i="1"/>
  <c r="AB112" i="1"/>
  <c r="AB125" i="1"/>
  <c r="AB137" i="1"/>
  <c r="AB149" i="1"/>
  <c r="AB161" i="1"/>
  <c r="AB9" i="1"/>
  <c r="AB42" i="1"/>
  <c r="AB78" i="1"/>
  <c r="AB127" i="1"/>
  <c r="AB17" i="1"/>
  <c r="AB29" i="1"/>
  <c r="AB41" i="1"/>
  <c r="AB53" i="1"/>
  <c r="AD53" i="1" s="1"/>
  <c r="AB65" i="1"/>
  <c r="AB77" i="1"/>
  <c r="AB89" i="1"/>
  <c r="AB101" i="1"/>
  <c r="AB113" i="1"/>
  <c r="AB126" i="1"/>
  <c r="AB138" i="1"/>
  <c r="AB150" i="1"/>
  <c r="AB162" i="1"/>
  <c r="AB8" i="1"/>
  <c r="AB66" i="1"/>
  <c r="AB114" i="1"/>
  <c r="AB10" i="1"/>
  <c r="AD10" i="1" s="1"/>
  <c r="AE10" i="1" s="1"/>
  <c r="AB32" i="1"/>
  <c r="AD32" i="1" s="1"/>
  <c r="AE32" i="1" s="1"/>
  <c r="AB71" i="1"/>
  <c r="AB133" i="1"/>
  <c r="AB55" i="1"/>
  <c r="AB134" i="1"/>
  <c r="AB157" i="1"/>
  <c r="AB11" i="1"/>
  <c r="AB72" i="1"/>
  <c r="AB170" i="1"/>
  <c r="AB56" i="1"/>
  <c r="AB155" i="1"/>
  <c r="AB19" i="1"/>
  <c r="AB58" i="1"/>
  <c r="AB80" i="1"/>
  <c r="AB13" i="1"/>
  <c r="AB35" i="1"/>
  <c r="AB57" i="1"/>
  <c r="AB79" i="1"/>
  <c r="AB96" i="1"/>
  <c r="AB118" i="1"/>
  <c r="AB140" i="1"/>
  <c r="AD140" i="1" s="1"/>
  <c r="AB156" i="1"/>
  <c r="AB36" i="1"/>
  <c r="AB97" i="1"/>
  <c r="AB25" i="1"/>
  <c r="AB47" i="1"/>
  <c r="AD47" i="1" s="1"/>
  <c r="AE47" i="1" s="1"/>
  <c r="AB69" i="1"/>
  <c r="AB91" i="1"/>
  <c r="AB108" i="1"/>
  <c r="AB131" i="1"/>
  <c r="AB151" i="1"/>
  <c r="AB167" i="1"/>
  <c r="AB70" i="1"/>
  <c r="AB109" i="1"/>
  <c r="AB152" i="1"/>
  <c r="AD152" i="1" s="1"/>
  <c r="AB93" i="1"/>
  <c r="AB153" i="1"/>
  <c r="AB33" i="1"/>
  <c r="AB94" i="1"/>
  <c r="AB154" i="1"/>
  <c r="AB117" i="1"/>
  <c r="AB119" i="1"/>
  <c r="AB31" i="1"/>
  <c r="AD31" i="1" s="1"/>
  <c r="AB48" i="1"/>
  <c r="AB92" i="1"/>
  <c r="AB132" i="1"/>
  <c r="AB168" i="1"/>
  <c r="AB49" i="1"/>
  <c r="AB115" i="1"/>
  <c r="AB169" i="1"/>
  <c r="AB116" i="1"/>
  <c r="AB12" i="1"/>
  <c r="AD12" i="1" s="1"/>
  <c r="AB34" i="1"/>
  <c r="AB73" i="1"/>
  <c r="AB139" i="1"/>
  <c r="AD139" i="1" s="1"/>
  <c r="AB141" i="1"/>
  <c r="AB37" i="1"/>
  <c r="AB83" i="1"/>
  <c r="AD83" i="1" s="1"/>
  <c r="AE83" i="1" s="1"/>
  <c r="AB129" i="1"/>
  <c r="AB43" i="1"/>
  <c r="AB130" i="1"/>
  <c r="AB20" i="1"/>
  <c r="AD20" i="1" s="1"/>
  <c r="AB120" i="1"/>
  <c r="AB84" i="1"/>
  <c r="AB144" i="1"/>
  <c r="AB105" i="1"/>
  <c r="AB107" i="1"/>
  <c r="AD107" i="1" s="1"/>
  <c r="AB85" i="1"/>
  <c r="AB142" i="1"/>
  <c r="AD142" i="1" s="1"/>
  <c r="AB59" i="1"/>
  <c r="AB146" i="1"/>
  <c r="AB61" i="1"/>
  <c r="AB45" i="1"/>
  <c r="AB143" i="1"/>
  <c r="AB46" i="1"/>
  <c r="AB103" i="1"/>
  <c r="AB145" i="1"/>
  <c r="AB60" i="1"/>
  <c r="AB158" i="1"/>
  <c r="AD158" i="1" s="1"/>
  <c r="AB67" i="1"/>
  <c r="AB163" i="1"/>
  <c r="AB68" i="1"/>
  <c r="AB164" i="1"/>
  <c r="AB23" i="1"/>
  <c r="AB81" i="1"/>
  <c r="AB121" i="1"/>
  <c r="AB165" i="1"/>
  <c r="AB166" i="1"/>
  <c r="AB104" i="1"/>
  <c r="AB106" i="1"/>
  <c r="AB21" i="1"/>
  <c r="AB22" i="1"/>
  <c r="AD22" i="1" s="1"/>
  <c r="AB24" i="1"/>
  <c r="AD24" i="1" s="1"/>
  <c r="AB82" i="1"/>
  <c r="AB128" i="1"/>
  <c r="AD74" i="1"/>
  <c r="AD66" i="1"/>
  <c r="AE66" i="1" s="1"/>
  <c r="AD138" i="1"/>
  <c r="AD14" i="1"/>
  <c r="AD87" i="1"/>
  <c r="AD166" i="1"/>
  <c r="AD37" i="1"/>
  <c r="AD150" i="1"/>
  <c r="AD159" i="1"/>
  <c r="AD41" i="1"/>
  <c r="AD49" i="1"/>
  <c r="A13" i="9"/>
  <c r="W12" i="9"/>
  <c r="AE44" i="1"/>
  <c r="AE95" i="1"/>
  <c r="G52" i="1"/>
  <c r="K34" i="1"/>
  <c r="K21" i="1"/>
  <c r="K8" i="1"/>
  <c r="AG3" i="1"/>
  <c r="AF3" i="1"/>
  <c r="R8" i="9"/>
  <c r="R9" i="9" s="1"/>
  <c r="B1" i="7"/>
  <c r="D178" i="1"/>
  <c r="E178" i="1" s="1"/>
  <c r="F178" i="1" s="1"/>
  <c r="G178" i="1" s="1"/>
  <c r="H178" i="1" s="1"/>
  <c r="I178" i="1" s="1"/>
  <c r="J178" i="1" s="1"/>
  <c r="K178" i="1" s="1"/>
  <c r="X178" i="1" s="1"/>
  <c r="Y178" i="1" s="1"/>
  <c r="Z178" i="1" s="1"/>
  <c r="AA178" i="1" s="1"/>
  <c r="AB178" i="1" s="1"/>
  <c r="AC178" i="1" s="1"/>
  <c r="AD178" i="1" s="1"/>
  <c r="AE178" i="1" s="1"/>
  <c r="AF178" i="1" s="1"/>
  <c r="AG178" i="1" s="1"/>
  <c r="AH178" i="1" s="1"/>
  <c r="AI178" i="1" s="1"/>
  <c r="AJ178" i="1" s="1"/>
  <c r="AK178" i="1" s="1"/>
  <c r="AL178" i="1" s="1"/>
  <c r="AM178" i="1" s="1"/>
  <c r="AR178" i="1" s="1"/>
  <c r="AS178" i="1" s="1"/>
  <c r="AT178" i="1" s="1"/>
  <c r="AU178" i="1" s="1"/>
  <c r="AV178" i="1" s="1"/>
  <c r="AW178" i="1" s="1"/>
  <c r="AX178" i="1" s="1"/>
  <c r="AY178" i="1" s="1"/>
  <c r="AZ178" i="1" s="1"/>
  <c r="BA178" i="1" s="1"/>
  <c r="BB178" i="1" s="1"/>
  <c r="BC178" i="1" s="1"/>
  <c r="AN178" i="1" s="1"/>
  <c r="AO178" i="1" s="1"/>
  <c r="AD111" i="1" l="1"/>
  <c r="AD162" i="1"/>
  <c r="AE162" i="1" s="1"/>
  <c r="AD9" i="1"/>
  <c r="AD117" i="1"/>
  <c r="AE117" i="1" s="1"/>
  <c r="AD104" i="1"/>
  <c r="AE104" i="1" s="1"/>
  <c r="AD48" i="1"/>
  <c r="AE48" i="1" s="1"/>
  <c r="AD38" i="1"/>
  <c r="AE38" i="1" s="1"/>
  <c r="AD18" i="1"/>
  <c r="AE18" i="1" s="1"/>
  <c r="AF10" i="1"/>
  <c r="AF22" i="1"/>
  <c r="AF34" i="1"/>
  <c r="AF46" i="1"/>
  <c r="AF58" i="1"/>
  <c r="AF70" i="1"/>
  <c r="AF82" i="1"/>
  <c r="AF94" i="1"/>
  <c r="AF106" i="1"/>
  <c r="AF118" i="1"/>
  <c r="AF131" i="1"/>
  <c r="AF143" i="1"/>
  <c r="AF155" i="1"/>
  <c r="AF167" i="1"/>
  <c r="AF86" i="1"/>
  <c r="AF135" i="1"/>
  <c r="AF11" i="1"/>
  <c r="AF23" i="1"/>
  <c r="AF35" i="1"/>
  <c r="AF47" i="1"/>
  <c r="AF59" i="1"/>
  <c r="AF71" i="1"/>
  <c r="AF83" i="1"/>
  <c r="AF107" i="1"/>
  <c r="AF119" i="1"/>
  <c r="AF132" i="1"/>
  <c r="AF144" i="1"/>
  <c r="AF156" i="1"/>
  <c r="AF168" i="1"/>
  <c r="AF14" i="1"/>
  <c r="AF26" i="1"/>
  <c r="AF38" i="1"/>
  <c r="AF74" i="1"/>
  <c r="AF122" i="1"/>
  <c r="AF171" i="1"/>
  <c r="AF12" i="1"/>
  <c r="AF24" i="1"/>
  <c r="AF36" i="1"/>
  <c r="AF48" i="1"/>
  <c r="AF60" i="1"/>
  <c r="AF72" i="1"/>
  <c r="AF84" i="1"/>
  <c r="AF96" i="1"/>
  <c r="AF108" i="1"/>
  <c r="AF120" i="1"/>
  <c r="AF133" i="1"/>
  <c r="AF145" i="1"/>
  <c r="AF157" i="1"/>
  <c r="AF169" i="1"/>
  <c r="AF50" i="1"/>
  <c r="AF98" i="1"/>
  <c r="AF147" i="1"/>
  <c r="AF13" i="1"/>
  <c r="AF25" i="1"/>
  <c r="AF37" i="1"/>
  <c r="AF49" i="1"/>
  <c r="AF61" i="1"/>
  <c r="AF73" i="1"/>
  <c r="AF85" i="1"/>
  <c r="AF97" i="1"/>
  <c r="AF109" i="1"/>
  <c r="AF121" i="1"/>
  <c r="AF134" i="1"/>
  <c r="AF146" i="1"/>
  <c r="AF158" i="1"/>
  <c r="AF170" i="1"/>
  <c r="AF62" i="1"/>
  <c r="AF110" i="1"/>
  <c r="AF159" i="1"/>
  <c r="AF53" i="1"/>
  <c r="AF113" i="1"/>
  <c r="AF32" i="1"/>
  <c r="AF114" i="1"/>
  <c r="AF55" i="1"/>
  <c r="AF160" i="1"/>
  <c r="AF18" i="1"/>
  <c r="AF57" i="1"/>
  <c r="AF140" i="1"/>
  <c r="AF76" i="1"/>
  <c r="AF16" i="1"/>
  <c r="AF77" i="1"/>
  <c r="AF17" i="1"/>
  <c r="AF39" i="1"/>
  <c r="AF56" i="1"/>
  <c r="AF78" i="1"/>
  <c r="AF99" i="1"/>
  <c r="AF116" i="1"/>
  <c r="AF139" i="1"/>
  <c r="AF161" i="1"/>
  <c r="AF100" i="1"/>
  <c r="AF29" i="1"/>
  <c r="AF51" i="1"/>
  <c r="AF68" i="1"/>
  <c r="AF90" i="1"/>
  <c r="AF111" i="1"/>
  <c r="AF129" i="1"/>
  <c r="AF151" i="1"/>
  <c r="AF9" i="1"/>
  <c r="AF69" i="1"/>
  <c r="AF112" i="1"/>
  <c r="AF152" i="1"/>
  <c r="AF31" i="1"/>
  <c r="AF75" i="1"/>
  <c r="AF92" i="1"/>
  <c r="AF153" i="1"/>
  <c r="AF15" i="1"/>
  <c r="AF54" i="1"/>
  <c r="AF137" i="1"/>
  <c r="AF138" i="1"/>
  <c r="AF117" i="1"/>
  <c r="AF30" i="1"/>
  <c r="AF52" i="1"/>
  <c r="AF91" i="1"/>
  <c r="AF130" i="1"/>
  <c r="AF8" i="1"/>
  <c r="AF136" i="1"/>
  <c r="AF93" i="1"/>
  <c r="AF154" i="1"/>
  <c r="AF33" i="1"/>
  <c r="AF115" i="1"/>
  <c r="AF40" i="1"/>
  <c r="AF79" i="1"/>
  <c r="AF162" i="1"/>
  <c r="AF63" i="1"/>
  <c r="AF102" i="1"/>
  <c r="AF149" i="1"/>
  <c r="AF125" i="1"/>
  <c r="AF126" i="1"/>
  <c r="AF43" i="1"/>
  <c r="AF64" i="1"/>
  <c r="AF103" i="1"/>
  <c r="AF150" i="1"/>
  <c r="AF80" i="1"/>
  <c r="AF127" i="1"/>
  <c r="AF19" i="1"/>
  <c r="AF65" i="1"/>
  <c r="AF104" i="1"/>
  <c r="AF163" i="1"/>
  <c r="AF41" i="1"/>
  <c r="AF20" i="1"/>
  <c r="AF66" i="1"/>
  <c r="AF105" i="1"/>
  <c r="AF164" i="1"/>
  <c r="AF67" i="1"/>
  <c r="AF27" i="1"/>
  <c r="AF166" i="1"/>
  <c r="AF42" i="1"/>
  <c r="AF88" i="1"/>
  <c r="AF89" i="1"/>
  <c r="AF142" i="1"/>
  <c r="AF148" i="1"/>
  <c r="AF21" i="1"/>
  <c r="AF123" i="1"/>
  <c r="AF28" i="1"/>
  <c r="AF81" i="1"/>
  <c r="AF45" i="1"/>
  <c r="AF101" i="1"/>
  <c r="AF165" i="1"/>
  <c r="AF172" i="1"/>
  <c r="AF87" i="1"/>
  <c r="AF128" i="1"/>
  <c r="AF141" i="1"/>
  <c r="AD153" i="1"/>
  <c r="AE153" i="1" s="1"/>
  <c r="AD122" i="1"/>
  <c r="AE122" i="1" s="1"/>
  <c r="AD94" i="1"/>
  <c r="AE94" i="1" s="1"/>
  <c r="AD25" i="1"/>
  <c r="AE25" i="1" s="1"/>
  <c r="AD39" i="1"/>
  <c r="AE39" i="1" s="1"/>
  <c r="AD23" i="1"/>
  <c r="AE23" i="1" s="1"/>
  <c r="AD61" i="1"/>
  <c r="AE61" i="1" s="1"/>
  <c r="AD58" i="1"/>
  <c r="AE58" i="1" s="1"/>
  <c r="AD33" i="1"/>
  <c r="AE33" i="1" s="1"/>
  <c r="AD27" i="1"/>
  <c r="AE27" i="1" s="1"/>
  <c r="AD168" i="1"/>
  <c r="AD40" i="1"/>
  <c r="AE40" i="1" s="1"/>
  <c r="AD45" i="1"/>
  <c r="AE45" i="1" s="1"/>
  <c r="AD101" i="1"/>
  <c r="AE101" i="1" s="1"/>
  <c r="AD88" i="1"/>
  <c r="AE88" i="1" s="1"/>
  <c r="AD92" i="1"/>
  <c r="AE92" i="1" s="1"/>
  <c r="AD113" i="1"/>
  <c r="AE113" i="1" s="1"/>
  <c r="AD82" i="1"/>
  <c r="AE82" i="1" s="1"/>
  <c r="AD119" i="1"/>
  <c r="AE119" i="1" s="1"/>
  <c r="AD78" i="1"/>
  <c r="AE78" i="1" s="1"/>
  <c r="AD165" i="1"/>
  <c r="AE165" i="1" s="1"/>
  <c r="AD84" i="1"/>
  <c r="AE84" i="1" s="1"/>
  <c r="AD105" i="1"/>
  <c r="AE105" i="1" s="1"/>
  <c r="AD167" i="1"/>
  <c r="AE167" i="1" s="1"/>
  <c r="AD157" i="1"/>
  <c r="AE157" i="1" s="1"/>
  <c r="AD172" i="1"/>
  <c r="AE172" i="1" s="1"/>
  <c r="AD8" i="1"/>
  <c r="AE8" i="1" s="1"/>
  <c r="AD76" i="1"/>
  <c r="AE76" i="1" s="1"/>
  <c r="AD51" i="1"/>
  <c r="AE51" i="1" s="1"/>
  <c r="AD112" i="1"/>
  <c r="AE112" i="1" s="1"/>
  <c r="AD102" i="1"/>
  <c r="AE102" i="1" s="1"/>
  <c r="AD103" i="1"/>
  <c r="AE103" i="1" s="1"/>
  <c r="AD86" i="1"/>
  <c r="AE86" i="1" s="1"/>
  <c r="AD97" i="1"/>
  <c r="AE97" i="1" s="1"/>
  <c r="AD109" i="1"/>
  <c r="AE109" i="1" s="1"/>
  <c r="AD96" i="1"/>
  <c r="AE96" i="1" s="1"/>
  <c r="AD89" i="1"/>
  <c r="AE89" i="1" s="1"/>
  <c r="AD148" i="1"/>
  <c r="AE148" i="1" s="1"/>
  <c r="AD146" i="1"/>
  <c r="AE146" i="1" s="1"/>
  <c r="AD136" i="1"/>
  <c r="AE136" i="1" s="1"/>
  <c r="AD72" i="1"/>
  <c r="AE72" i="1" s="1"/>
  <c r="AD126" i="1"/>
  <c r="AE126" i="1" s="1"/>
  <c r="AD62" i="1"/>
  <c r="AE62" i="1" s="1"/>
  <c r="AD57" i="1"/>
  <c r="AE57" i="1" s="1"/>
  <c r="AD46" i="1"/>
  <c r="AE46" i="1" s="1"/>
  <c r="AD132" i="1"/>
  <c r="AE132" i="1" s="1"/>
  <c r="AD68" i="1"/>
  <c r="AE68" i="1" s="1"/>
  <c r="AD123" i="1"/>
  <c r="AE123" i="1" s="1"/>
  <c r="AD60" i="1"/>
  <c r="AE60" i="1" s="1"/>
  <c r="AD75" i="1"/>
  <c r="AE75" i="1" s="1"/>
  <c r="AD141" i="1"/>
  <c r="AE141" i="1" s="1"/>
  <c r="AD77" i="1"/>
  <c r="AE77" i="1" s="1"/>
  <c r="AD128" i="1"/>
  <c r="AE128" i="1" s="1"/>
  <c r="AD64" i="1"/>
  <c r="AE64" i="1" s="1"/>
  <c r="AD118" i="1"/>
  <c r="AE118" i="1" s="1"/>
  <c r="AD63" i="1"/>
  <c r="AE63" i="1" s="1"/>
  <c r="AD69" i="1"/>
  <c r="AE69" i="1" s="1"/>
  <c r="AD55" i="1"/>
  <c r="AE55" i="1" s="1"/>
  <c r="AD59" i="1"/>
  <c r="AE59" i="1" s="1"/>
  <c r="AD120" i="1"/>
  <c r="AE120" i="1" s="1"/>
  <c r="AD56" i="1"/>
  <c r="AE56" i="1" s="1"/>
  <c r="AD156" i="1"/>
  <c r="AE156" i="1" s="1"/>
  <c r="AD93" i="1"/>
  <c r="AE93" i="1" s="1"/>
  <c r="AD29" i="1"/>
  <c r="AE29" i="1" s="1"/>
  <c r="AD144" i="1"/>
  <c r="AE144" i="1" s="1"/>
  <c r="AD80" i="1"/>
  <c r="AE80" i="1" s="1"/>
  <c r="AD15" i="1"/>
  <c r="AE15" i="1" s="1"/>
  <c r="AD134" i="1"/>
  <c r="AE134" i="1" s="1"/>
  <c r="AD70" i="1"/>
  <c r="AE70" i="1" s="1"/>
  <c r="AD85" i="1"/>
  <c r="AE85" i="1" s="1"/>
  <c r="AD149" i="1"/>
  <c r="AE149" i="1" s="1"/>
  <c r="AD65" i="1"/>
  <c r="AE65" i="1" s="1"/>
  <c r="AD115" i="1"/>
  <c r="AE115" i="1" s="1"/>
  <c r="AD54" i="1"/>
  <c r="AE54" i="1" s="1"/>
  <c r="AD163" i="1"/>
  <c r="AE163" i="1" s="1"/>
  <c r="AD121" i="1"/>
  <c r="AE121" i="1" s="1"/>
  <c r="AD91" i="1"/>
  <c r="AE91" i="1" s="1"/>
  <c r="AD127" i="1"/>
  <c r="AE127" i="1" s="1"/>
  <c r="AD110" i="1"/>
  <c r="AE110" i="1" s="1"/>
  <c r="AD164" i="1"/>
  <c r="AE164" i="1" s="1"/>
  <c r="AD11" i="1"/>
  <c r="AE11" i="1" s="1"/>
  <c r="AD131" i="1"/>
  <c r="AE131" i="1" s="1"/>
  <c r="AD154" i="1"/>
  <c r="AE154" i="1" s="1"/>
  <c r="AD90" i="1"/>
  <c r="AE90" i="1" s="1"/>
  <c r="AD26" i="1"/>
  <c r="AE26" i="1" s="1"/>
  <c r="AD125" i="1"/>
  <c r="AE125" i="1" s="1"/>
  <c r="AD133" i="1"/>
  <c r="AE133" i="1" s="1"/>
  <c r="AD16" i="1"/>
  <c r="AE16" i="1" s="1"/>
  <c r="AD13" i="1"/>
  <c r="AE13" i="1" s="1"/>
  <c r="AD108" i="1"/>
  <c r="AE108" i="1" s="1"/>
  <c r="AD36" i="1"/>
  <c r="AE36" i="1" s="1"/>
  <c r="AD169" i="1"/>
  <c r="AE169" i="1" s="1"/>
  <c r="AD106" i="1"/>
  <c r="AE106" i="1" s="1"/>
  <c r="AD42" i="1"/>
  <c r="AE42" i="1" s="1"/>
  <c r="AD35" i="1"/>
  <c r="AE35" i="1" s="1"/>
  <c r="AD73" i="1"/>
  <c r="AE73" i="1" s="1"/>
  <c r="AD147" i="1"/>
  <c r="AE147" i="1" s="1"/>
  <c r="AD170" i="1"/>
  <c r="AE170" i="1" s="1"/>
  <c r="AD71" i="1"/>
  <c r="AE71" i="1" s="1"/>
  <c r="AD155" i="1"/>
  <c r="AE155" i="1" s="1"/>
  <c r="AD143" i="1"/>
  <c r="AE143" i="1" s="1"/>
  <c r="AD100" i="1"/>
  <c r="AE100" i="1" s="1"/>
  <c r="AD28" i="1"/>
  <c r="AE28" i="1" s="1"/>
  <c r="AD98" i="1"/>
  <c r="AE98" i="1" s="1"/>
  <c r="AD99" i="1"/>
  <c r="AE99" i="1" s="1"/>
  <c r="AD21" i="1"/>
  <c r="AE21" i="1" s="1"/>
  <c r="AD114" i="1"/>
  <c r="AE114" i="1" s="1"/>
  <c r="AD50" i="1"/>
  <c r="AE50" i="1" s="1"/>
  <c r="AD135" i="1"/>
  <c r="AE135" i="1" s="1"/>
  <c r="AD19" i="1"/>
  <c r="AE19" i="1" s="1"/>
  <c r="AD161" i="1"/>
  <c r="AE161" i="1" s="1"/>
  <c r="AD34" i="1"/>
  <c r="AE34" i="1" s="1"/>
  <c r="AD116" i="1"/>
  <c r="AE116" i="1" s="1"/>
  <c r="AD52" i="1"/>
  <c r="AE52" i="1" s="1"/>
  <c r="AD43" i="1"/>
  <c r="AE43" i="1" s="1"/>
  <c r="AD67" i="1"/>
  <c r="AE67" i="1" s="1"/>
  <c r="AD145" i="1"/>
  <c r="AE145" i="1" s="1"/>
  <c r="AD81" i="1"/>
  <c r="AE81" i="1" s="1"/>
  <c r="AD17" i="1"/>
  <c r="AE17" i="1" s="1"/>
  <c r="AD151" i="1"/>
  <c r="AE151" i="1" s="1"/>
  <c r="AD79" i="1"/>
  <c r="AE79" i="1" s="1"/>
  <c r="AD137" i="1"/>
  <c r="AE137" i="1" s="1"/>
  <c r="AD129" i="1"/>
  <c r="AE129" i="1" s="1"/>
  <c r="AH102" i="1"/>
  <c r="B126" i="7"/>
  <c r="B167" i="7"/>
  <c r="B142" i="7"/>
  <c r="B138" i="7"/>
  <c r="B141" i="7"/>
  <c r="B143" i="7"/>
  <c r="B146" i="7"/>
  <c r="B137" i="7"/>
  <c r="B140" i="7"/>
  <c r="B145" i="7"/>
  <c r="B139" i="7"/>
  <c r="B144" i="7"/>
  <c r="AD171" i="1"/>
  <c r="AE171" i="1" s="1"/>
  <c r="AD130" i="1"/>
  <c r="AE130" i="1" s="1"/>
  <c r="AE139" i="1"/>
  <c r="AE31" i="1"/>
  <c r="AE37" i="1"/>
  <c r="AE20" i="1"/>
  <c r="A14" i="9"/>
  <c r="W13" i="9"/>
  <c r="AE87" i="1"/>
  <c r="AE107" i="1"/>
  <c r="AE150" i="1"/>
  <c r="AE140" i="1"/>
  <c r="AE159" i="1"/>
  <c r="AE168" i="1"/>
  <c r="AE12" i="1"/>
  <c r="AE53" i="1"/>
  <c r="AE49" i="1"/>
  <c r="AE24" i="1"/>
  <c r="AE111" i="1"/>
  <c r="AE30" i="1"/>
  <c r="AE74" i="1"/>
  <c r="AE152" i="1"/>
  <c r="AI44" i="1"/>
  <c r="AI95" i="1"/>
  <c r="AE166" i="1"/>
  <c r="AE14" i="1"/>
  <c r="AE22" i="1"/>
  <c r="AE142" i="1"/>
  <c r="AE41" i="1"/>
  <c r="AE138" i="1"/>
  <c r="AE158" i="1"/>
  <c r="B54" i="7"/>
  <c r="B168" i="7"/>
  <c r="B92" i="7"/>
  <c r="B112" i="7"/>
  <c r="G56" i="1"/>
  <c r="K56" i="1"/>
  <c r="B162" i="7"/>
  <c r="B158" i="7"/>
  <c r="B157" i="7"/>
  <c r="B159" i="7"/>
  <c r="B163" i="7"/>
  <c r="B166" i="7"/>
  <c r="B165" i="7"/>
  <c r="B164" i="7"/>
  <c r="B155" i="7"/>
  <c r="B156" i="7"/>
  <c r="B161" i="7"/>
  <c r="B154" i="7"/>
  <c r="B160" i="7"/>
  <c r="B70" i="7"/>
  <c r="B134" i="7"/>
  <c r="B135" i="7"/>
  <c r="B133" i="7"/>
  <c r="B73" i="7"/>
  <c r="B123" i="7"/>
  <c r="R10" i="9"/>
  <c r="R11" i="9" s="1"/>
  <c r="R12" i="9" s="1"/>
  <c r="R13" i="9" s="1"/>
  <c r="R14" i="9" s="1"/>
  <c r="R15" i="9" s="1"/>
  <c r="R16" i="9" s="1"/>
  <c r="R17" i="9" s="1"/>
  <c r="R18" i="9" s="1"/>
  <c r="AK3" i="1"/>
  <c r="AP178" i="1"/>
  <c r="AQ178" i="1" s="1"/>
  <c r="BD178" i="1" s="1"/>
  <c r="BE178" i="1" s="1"/>
  <c r="BF178" i="1" s="1"/>
  <c r="BG178" i="1" s="1"/>
  <c r="AJ3" i="1"/>
  <c r="D1" i="7"/>
  <c r="AA9" i="1"/>
  <c r="AH134" i="1" l="1"/>
  <c r="AI134" i="1" s="1"/>
  <c r="AH143" i="1"/>
  <c r="AI143" i="1" s="1"/>
  <c r="AH86" i="1"/>
  <c r="AI86" i="1" s="1"/>
  <c r="AH28" i="1"/>
  <c r="AH70" i="1"/>
  <c r="AH17" i="1"/>
  <c r="AI17" i="1" s="1"/>
  <c r="AJ18" i="1"/>
  <c r="AJ30" i="1"/>
  <c r="AJ42" i="1"/>
  <c r="AJ54" i="1"/>
  <c r="AJ66" i="1"/>
  <c r="AJ78" i="1"/>
  <c r="AJ90" i="1"/>
  <c r="AJ102" i="1"/>
  <c r="AJ114" i="1"/>
  <c r="AJ127" i="1"/>
  <c r="AJ139" i="1"/>
  <c r="AJ151" i="1"/>
  <c r="AJ163" i="1"/>
  <c r="AJ10" i="1"/>
  <c r="AJ22" i="1"/>
  <c r="AJ34" i="1"/>
  <c r="AJ70" i="1"/>
  <c r="AJ118" i="1"/>
  <c r="AJ167" i="1"/>
  <c r="AJ19" i="1"/>
  <c r="AJ31" i="1"/>
  <c r="AJ43" i="1"/>
  <c r="AJ55" i="1"/>
  <c r="AJ67" i="1"/>
  <c r="AJ79" i="1"/>
  <c r="AJ91" i="1"/>
  <c r="AJ103" i="1"/>
  <c r="AJ115" i="1"/>
  <c r="AL115" i="1" s="1"/>
  <c r="AJ128" i="1"/>
  <c r="AJ140" i="1"/>
  <c r="AJ152" i="1"/>
  <c r="AJ164" i="1"/>
  <c r="AJ82" i="1"/>
  <c r="AJ131" i="1"/>
  <c r="AJ20" i="1"/>
  <c r="AJ32" i="1"/>
  <c r="AJ56" i="1"/>
  <c r="AJ68" i="1"/>
  <c r="AJ80" i="1"/>
  <c r="AJ92" i="1"/>
  <c r="AJ104" i="1"/>
  <c r="AJ116" i="1"/>
  <c r="AJ129" i="1"/>
  <c r="AJ141" i="1"/>
  <c r="AJ153" i="1"/>
  <c r="AJ165" i="1"/>
  <c r="AL165" i="1" s="1"/>
  <c r="AJ46" i="1"/>
  <c r="AJ94" i="1"/>
  <c r="AJ143" i="1"/>
  <c r="AJ21" i="1"/>
  <c r="AJ33" i="1"/>
  <c r="AJ45" i="1"/>
  <c r="AJ57" i="1"/>
  <c r="AJ69" i="1"/>
  <c r="AJ81" i="1"/>
  <c r="AJ93" i="1"/>
  <c r="AJ105" i="1"/>
  <c r="AJ117" i="1"/>
  <c r="AJ130" i="1"/>
  <c r="AJ142" i="1"/>
  <c r="AJ154" i="1"/>
  <c r="AJ166" i="1"/>
  <c r="AJ58" i="1"/>
  <c r="AJ106" i="1"/>
  <c r="AJ155" i="1"/>
  <c r="AJ13" i="1"/>
  <c r="AJ35" i="1"/>
  <c r="AJ51" i="1"/>
  <c r="AJ73" i="1"/>
  <c r="AJ135" i="1"/>
  <c r="AJ14" i="1"/>
  <c r="AJ52" i="1"/>
  <c r="AJ113" i="1"/>
  <c r="AJ37" i="1"/>
  <c r="AJ97" i="1"/>
  <c r="AJ77" i="1"/>
  <c r="AJ36" i="1"/>
  <c r="AJ96" i="1"/>
  <c r="AJ15" i="1"/>
  <c r="AJ75" i="1"/>
  <c r="AJ159" i="1"/>
  <c r="AJ17" i="1"/>
  <c r="AJ60" i="1"/>
  <c r="AJ161" i="1"/>
  <c r="AJ16" i="1"/>
  <c r="AJ38" i="1"/>
  <c r="AJ59" i="1"/>
  <c r="AJ76" i="1"/>
  <c r="AJ98" i="1"/>
  <c r="AJ120" i="1"/>
  <c r="AJ138" i="1"/>
  <c r="AJ160" i="1"/>
  <c r="AJ121" i="1"/>
  <c r="AJ11" i="1"/>
  <c r="AJ28" i="1"/>
  <c r="AJ49" i="1"/>
  <c r="AJ71" i="1"/>
  <c r="AJ88" i="1"/>
  <c r="AJ110" i="1"/>
  <c r="AJ133" i="1"/>
  <c r="AJ150" i="1"/>
  <c r="AJ172" i="1"/>
  <c r="AJ72" i="1"/>
  <c r="AJ111" i="1"/>
  <c r="AJ156" i="1"/>
  <c r="AJ112" i="1"/>
  <c r="AJ8" i="1"/>
  <c r="AJ136" i="1"/>
  <c r="AJ137" i="1"/>
  <c r="AJ144" i="1"/>
  <c r="AJ12" i="1"/>
  <c r="AJ29" i="1"/>
  <c r="AJ50" i="1"/>
  <c r="AJ89" i="1"/>
  <c r="AJ134" i="1"/>
  <c r="AJ9" i="1"/>
  <c r="AJ157" i="1"/>
  <c r="AL157" i="1" s="1"/>
  <c r="AJ74" i="1"/>
  <c r="AJ158" i="1"/>
  <c r="AJ53" i="1"/>
  <c r="AJ119" i="1"/>
  <c r="AJ39" i="1"/>
  <c r="AJ99" i="1"/>
  <c r="AJ26" i="1"/>
  <c r="AJ83" i="1"/>
  <c r="AJ123" i="1"/>
  <c r="AJ170" i="1"/>
  <c r="AJ61" i="1"/>
  <c r="AJ62" i="1"/>
  <c r="AJ27" i="1"/>
  <c r="AJ84" i="1"/>
  <c r="AJ125" i="1"/>
  <c r="AJ171" i="1"/>
  <c r="AJ63" i="1"/>
  <c r="AJ40" i="1"/>
  <c r="AJ85" i="1"/>
  <c r="AJ126" i="1"/>
  <c r="AJ145" i="1"/>
  <c r="AJ149" i="1"/>
  <c r="AJ162" i="1"/>
  <c r="AJ41" i="1"/>
  <c r="AJ86" i="1"/>
  <c r="AJ132" i="1"/>
  <c r="AJ87" i="1"/>
  <c r="AJ47" i="1"/>
  <c r="AJ147" i="1"/>
  <c r="AJ148" i="1"/>
  <c r="AJ107" i="1"/>
  <c r="AJ23" i="1"/>
  <c r="AJ108" i="1"/>
  <c r="AJ24" i="1"/>
  <c r="AJ64" i="1"/>
  <c r="AJ109" i="1"/>
  <c r="AJ168" i="1"/>
  <c r="AJ65" i="1"/>
  <c r="AJ169" i="1"/>
  <c r="AJ48" i="1"/>
  <c r="AJ101" i="1"/>
  <c r="AJ25" i="1"/>
  <c r="AJ122" i="1"/>
  <c r="AJ146" i="1"/>
  <c r="AJ100" i="1"/>
  <c r="AH105" i="1"/>
  <c r="AI105" i="1" s="1"/>
  <c r="AH38" i="1"/>
  <c r="AH132" i="1"/>
  <c r="AI132" i="1" s="1"/>
  <c r="AH45" i="1"/>
  <c r="AH80" i="1"/>
  <c r="AH73" i="1"/>
  <c r="AI73" i="1" s="1"/>
  <c r="AH149" i="1"/>
  <c r="AI149" i="1" s="1"/>
  <c r="AH151" i="1"/>
  <c r="AI151" i="1" s="1"/>
  <c r="AH77" i="1"/>
  <c r="AI77" i="1" s="1"/>
  <c r="AH141" i="1"/>
  <c r="AI141" i="1" s="1"/>
  <c r="AH106" i="1"/>
  <c r="AI106" i="1" s="1"/>
  <c r="AH42" i="1"/>
  <c r="AI42" i="1" s="1"/>
  <c r="AH33" i="1"/>
  <c r="AI33" i="1" s="1"/>
  <c r="AH158" i="1"/>
  <c r="AI158" i="1" s="1"/>
  <c r="AH75" i="1"/>
  <c r="AI75" i="1" s="1"/>
  <c r="AH11" i="1"/>
  <c r="AI11" i="1" s="1"/>
  <c r="AH116" i="1"/>
  <c r="AI116" i="1" s="1"/>
  <c r="AH148" i="1"/>
  <c r="AI148" i="1" s="1"/>
  <c r="AH26" i="1"/>
  <c r="AI26" i="1" s="1"/>
  <c r="AH51" i="1"/>
  <c r="AI51" i="1" s="1"/>
  <c r="AH147" i="1"/>
  <c r="AI147" i="1" s="1"/>
  <c r="AH97" i="1"/>
  <c r="AI97" i="1" s="1"/>
  <c r="AH128" i="1"/>
  <c r="AI128" i="1" s="1"/>
  <c r="AH64" i="1"/>
  <c r="AI64" i="1" s="1"/>
  <c r="AH111" i="1"/>
  <c r="AI111" i="1" s="1"/>
  <c r="AH68" i="1"/>
  <c r="AI68" i="1" s="1"/>
  <c r="AH139" i="1"/>
  <c r="AI139" i="1" s="1"/>
  <c r="AH103" i="1"/>
  <c r="AI103" i="1" s="1"/>
  <c r="AH99" i="1"/>
  <c r="AI99" i="1" s="1"/>
  <c r="AH172" i="1"/>
  <c r="AI172" i="1" s="1"/>
  <c r="AH109" i="1"/>
  <c r="AI109" i="1" s="1"/>
  <c r="AH84" i="1"/>
  <c r="AI84" i="1" s="1"/>
  <c r="AH115" i="1"/>
  <c r="AI115" i="1" s="1"/>
  <c r="AH90" i="1"/>
  <c r="AI90" i="1" s="1"/>
  <c r="AH123" i="1"/>
  <c r="AI123" i="1" s="1"/>
  <c r="AH24" i="1"/>
  <c r="AI24" i="1" s="1"/>
  <c r="AH69" i="1"/>
  <c r="AI69" i="1" s="1"/>
  <c r="AH76" i="1"/>
  <c r="AI76" i="1" s="1"/>
  <c r="AH146" i="1"/>
  <c r="AI146" i="1" s="1"/>
  <c r="AH82" i="1"/>
  <c r="AI82" i="1" s="1"/>
  <c r="AH18" i="1"/>
  <c r="AI18" i="1" s="1"/>
  <c r="AH119" i="1"/>
  <c r="AI119" i="1" s="1"/>
  <c r="AH47" i="1"/>
  <c r="AI47" i="1" s="1"/>
  <c r="AH129" i="1"/>
  <c r="AI129" i="1" s="1"/>
  <c r="AH136" i="1"/>
  <c r="AI136" i="1" s="1"/>
  <c r="AH72" i="1"/>
  <c r="AI72" i="1" s="1"/>
  <c r="AH127" i="1"/>
  <c r="AI127" i="1" s="1"/>
  <c r="AH55" i="1"/>
  <c r="AI55" i="1" s="1"/>
  <c r="AH12" i="1"/>
  <c r="AI12" i="1" s="1"/>
  <c r="AH154" i="1"/>
  <c r="AI154" i="1" s="1"/>
  <c r="AH117" i="1"/>
  <c r="AI117" i="1" s="1"/>
  <c r="AH133" i="1"/>
  <c r="AI133" i="1" s="1"/>
  <c r="AH100" i="1"/>
  <c r="AI100" i="1" s="1"/>
  <c r="AH131" i="1"/>
  <c r="AI131" i="1" s="1"/>
  <c r="AH169" i="1"/>
  <c r="AI169" i="1" s="1"/>
  <c r="AH71" i="1"/>
  <c r="AI71" i="1" s="1"/>
  <c r="AH165" i="1"/>
  <c r="AI165" i="1" s="1"/>
  <c r="AH53" i="1"/>
  <c r="AI53" i="1" s="1"/>
  <c r="AH59" i="1"/>
  <c r="AI59" i="1" s="1"/>
  <c r="AH167" i="1"/>
  <c r="AI167" i="1" s="1"/>
  <c r="AH135" i="1"/>
  <c r="AI135" i="1" s="1"/>
  <c r="AH157" i="1"/>
  <c r="AI157" i="1" s="1"/>
  <c r="AH94" i="1"/>
  <c r="AI94" i="1" s="1"/>
  <c r="AH30" i="1"/>
  <c r="AI30" i="1" s="1"/>
  <c r="AH164" i="1"/>
  <c r="AI164" i="1" s="1"/>
  <c r="AH9" i="1"/>
  <c r="AI9" i="1" s="1"/>
  <c r="AH101" i="1"/>
  <c r="AI101" i="1" s="1"/>
  <c r="AH140" i="1"/>
  <c r="AI140" i="1" s="1"/>
  <c r="AH170" i="1"/>
  <c r="AI170" i="1" s="1"/>
  <c r="AH107" i="1"/>
  <c r="AI107" i="1" s="1"/>
  <c r="AH43" i="1"/>
  <c r="AI43" i="1" s="1"/>
  <c r="AH121" i="1"/>
  <c r="AI121" i="1" s="1"/>
  <c r="AH152" i="1"/>
  <c r="AI152" i="1" s="1"/>
  <c r="AH88" i="1"/>
  <c r="AI88" i="1" s="1"/>
  <c r="AH142" i="1"/>
  <c r="AI142" i="1" s="1"/>
  <c r="AH78" i="1"/>
  <c r="AI78" i="1" s="1"/>
  <c r="AH14" i="1"/>
  <c r="AI14" i="1" s="1"/>
  <c r="AH159" i="1"/>
  <c r="AI159" i="1" s="1"/>
  <c r="AH144" i="1"/>
  <c r="AI144" i="1" s="1"/>
  <c r="AH41" i="1"/>
  <c r="AI41" i="1" s="1"/>
  <c r="AH16" i="1"/>
  <c r="AI16" i="1" s="1"/>
  <c r="AH150" i="1"/>
  <c r="AI150" i="1" s="1"/>
  <c r="AH22" i="1"/>
  <c r="AI22" i="1" s="1"/>
  <c r="AH98" i="1"/>
  <c r="AI98" i="1" s="1"/>
  <c r="AH125" i="1"/>
  <c r="AI125" i="1" s="1"/>
  <c r="AH160" i="1"/>
  <c r="AI160" i="1" s="1"/>
  <c r="AH61" i="1"/>
  <c r="AI61" i="1" s="1"/>
  <c r="AH163" i="1"/>
  <c r="AI163" i="1" s="1"/>
  <c r="AH67" i="1"/>
  <c r="AI67" i="1" s="1"/>
  <c r="AH145" i="1"/>
  <c r="AI145" i="1" s="1"/>
  <c r="AH137" i="1"/>
  <c r="AI137" i="1" s="1"/>
  <c r="AH162" i="1"/>
  <c r="AI162" i="1" s="1"/>
  <c r="AH155" i="1"/>
  <c r="AI155" i="1" s="1"/>
  <c r="AH104" i="1"/>
  <c r="AI104" i="1" s="1"/>
  <c r="AH40" i="1"/>
  <c r="AI40" i="1" s="1"/>
  <c r="AH23" i="1"/>
  <c r="AI23" i="1" s="1"/>
  <c r="AH85" i="1"/>
  <c r="AI85" i="1" s="1"/>
  <c r="AH21" i="1"/>
  <c r="AI21" i="1" s="1"/>
  <c r="AH91" i="1"/>
  <c r="AI91" i="1" s="1"/>
  <c r="AH27" i="1"/>
  <c r="AI27" i="1" s="1"/>
  <c r="AH92" i="1"/>
  <c r="AI92" i="1" s="1"/>
  <c r="AH20" i="1"/>
  <c r="AI20" i="1" s="1"/>
  <c r="AH161" i="1"/>
  <c r="AI161" i="1" s="1"/>
  <c r="AH34" i="1"/>
  <c r="AI34" i="1" s="1"/>
  <c r="AH63" i="1"/>
  <c r="AI63" i="1" s="1"/>
  <c r="AH168" i="1"/>
  <c r="AI168" i="1" s="1"/>
  <c r="AH96" i="1"/>
  <c r="AI96" i="1" s="1"/>
  <c r="AH32" i="1"/>
  <c r="AI32" i="1" s="1"/>
  <c r="AH8" i="1"/>
  <c r="AI8" i="1" s="1"/>
  <c r="AH52" i="1"/>
  <c r="AI52" i="1" s="1"/>
  <c r="AH83" i="1"/>
  <c r="AI83" i="1" s="1"/>
  <c r="AH19" i="1"/>
  <c r="AI19" i="1" s="1"/>
  <c r="AH122" i="1"/>
  <c r="AI122" i="1" s="1"/>
  <c r="AH58" i="1"/>
  <c r="AI58" i="1" s="1"/>
  <c r="AH87" i="1"/>
  <c r="AI87" i="1" s="1"/>
  <c r="AH113" i="1"/>
  <c r="AI113" i="1" s="1"/>
  <c r="AH49" i="1"/>
  <c r="AI49" i="1" s="1"/>
  <c r="AH120" i="1"/>
  <c r="AI120" i="1" s="1"/>
  <c r="AH39" i="1"/>
  <c r="AI39" i="1" s="1"/>
  <c r="AH126" i="1"/>
  <c r="AI126" i="1" s="1"/>
  <c r="AH62" i="1"/>
  <c r="AI62" i="1" s="1"/>
  <c r="AH37" i="1"/>
  <c r="AI37" i="1" s="1"/>
  <c r="AH138" i="1"/>
  <c r="AI138" i="1" s="1"/>
  <c r="AH74" i="1"/>
  <c r="AI74" i="1" s="1"/>
  <c r="AH10" i="1"/>
  <c r="AI10" i="1" s="1"/>
  <c r="AH13" i="1"/>
  <c r="AI13" i="1" s="1"/>
  <c r="AH171" i="1"/>
  <c r="AI171" i="1" s="1"/>
  <c r="AH36" i="1"/>
  <c r="AI36" i="1" s="1"/>
  <c r="AH114" i="1"/>
  <c r="AI114" i="1" s="1"/>
  <c r="AH50" i="1"/>
  <c r="AI50" i="1" s="1"/>
  <c r="AH89" i="1"/>
  <c r="AI89" i="1" s="1"/>
  <c r="AH79" i="1"/>
  <c r="AI79" i="1" s="1"/>
  <c r="AH15" i="1"/>
  <c r="AI15" i="1" s="1"/>
  <c r="AH108" i="1"/>
  <c r="AI108" i="1" s="1"/>
  <c r="AH153" i="1"/>
  <c r="AI153" i="1" s="1"/>
  <c r="AH25" i="1"/>
  <c r="AI25" i="1" s="1"/>
  <c r="AH56" i="1"/>
  <c r="AI56" i="1" s="1"/>
  <c r="AH110" i="1"/>
  <c r="AI110" i="1" s="1"/>
  <c r="AH46" i="1"/>
  <c r="AI46" i="1" s="1"/>
  <c r="AH81" i="1"/>
  <c r="AI81" i="1" s="1"/>
  <c r="AH65" i="1"/>
  <c r="AI65" i="1" s="1"/>
  <c r="AH57" i="1"/>
  <c r="AI57" i="1" s="1"/>
  <c r="AH166" i="1"/>
  <c r="AI166" i="1" s="1"/>
  <c r="AH112" i="1"/>
  <c r="AI112" i="1" s="1"/>
  <c r="AH48" i="1"/>
  <c r="AI48" i="1" s="1"/>
  <c r="AH31" i="1"/>
  <c r="AI31" i="1" s="1"/>
  <c r="AH118" i="1"/>
  <c r="AI118" i="1" s="1"/>
  <c r="AH54" i="1"/>
  <c r="AI54" i="1" s="1"/>
  <c r="AH156" i="1"/>
  <c r="AI156" i="1" s="1"/>
  <c r="AH93" i="1"/>
  <c r="AI93" i="1" s="1"/>
  <c r="AH29" i="1"/>
  <c r="AI29" i="1" s="1"/>
  <c r="AH60" i="1"/>
  <c r="AI60" i="1" s="1"/>
  <c r="AH35" i="1"/>
  <c r="AI35" i="1" s="1"/>
  <c r="AH66" i="1"/>
  <c r="AI66" i="1" s="1"/>
  <c r="AL19" i="1"/>
  <c r="AL141" i="1"/>
  <c r="AL73" i="1"/>
  <c r="D167" i="7"/>
  <c r="D126" i="7"/>
  <c r="D138" i="7"/>
  <c r="D146" i="7"/>
  <c r="D141" i="7"/>
  <c r="D144" i="7"/>
  <c r="D145" i="7"/>
  <c r="D140" i="7"/>
  <c r="D137" i="7"/>
  <c r="D143" i="7"/>
  <c r="D142" i="7"/>
  <c r="D139" i="7"/>
  <c r="AH130" i="1"/>
  <c r="AI130" i="1" s="1"/>
  <c r="BH178" i="1"/>
  <c r="BI178" i="1" s="1"/>
  <c r="BJ178" i="1" s="1"/>
  <c r="BK178" i="1" s="1"/>
  <c r="BP178" i="1" s="1"/>
  <c r="BQ178" i="1" s="1"/>
  <c r="BR178" i="1" s="1"/>
  <c r="BS178" i="1" s="1"/>
  <c r="BL178" i="1"/>
  <c r="BM178" i="1" s="1"/>
  <c r="BN178" i="1" s="1"/>
  <c r="BO178" i="1" s="1"/>
  <c r="R19" i="9"/>
  <c r="A15" i="9"/>
  <c r="W15" i="9" s="1"/>
  <c r="AI80" i="1"/>
  <c r="AI45" i="1"/>
  <c r="AI70" i="1"/>
  <c r="AI38" i="1"/>
  <c r="AI102" i="1"/>
  <c r="AI28" i="1"/>
  <c r="AM44" i="1"/>
  <c r="AM95" i="1"/>
  <c r="D54" i="7"/>
  <c r="D168" i="7"/>
  <c r="D92" i="7"/>
  <c r="D112" i="7"/>
  <c r="D161" i="7"/>
  <c r="D164" i="7"/>
  <c r="D166" i="7"/>
  <c r="D159" i="7"/>
  <c r="D163" i="7"/>
  <c r="D158" i="7"/>
  <c r="D157" i="7"/>
  <c r="D154" i="7"/>
  <c r="D155" i="7"/>
  <c r="D162" i="7"/>
  <c r="D160" i="7"/>
  <c r="D165" i="7"/>
  <c r="D156" i="7"/>
  <c r="D133" i="7"/>
  <c r="D135" i="7"/>
  <c r="D134" i="7"/>
  <c r="D73" i="7"/>
  <c r="H174" i="1"/>
  <c r="K14" i="1"/>
  <c r="K30" i="1"/>
  <c r="K46" i="1"/>
  <c r="K23" i="1"/>
  <c r="K16" i="1"/>
  <c r="K48" i="1"/>
  <c r="K25" i="1"/>
  <c r="K51" i="1"/>
  <c r="K17" i="1"/>
  <c r="K26" i="1"/>
  <c r="K37" i="1"/>
  <c r="K42" i="1"/>
  <c r="K18" i="1"/>
  <c r="K27" i="1"/>
  <c r="K38" i="1"/>
  <c r="K45" i="1"/>
  <c r="K53" i="1"/>
  <c r="K15" i="1"/>
  <c r="K31" i="1"/>
  <c r="K49" i="1"/>
  <c r="K12" i="1"/>
  <c r="K19" i="1"/>
  <c r="K28" i="1"/>
  <c r="K44" i="1"/>
  <c r="K13" i="1"/>
  <c r="K20" i="1"/>
  <c r="K29" i="1"/>
  <c r="K40" i="1"/>
  <c r="K47" i="1"/>
  <c r="D70" i="7"/>
  <c r="D123" i="7"/>
  <c r="K41" i="1"/>
  <c r="AE9" i="1"/>
  <c r="K24" i="1"/>
  <c r="K43" i="1"/>
  <c r="D152" i="7"/>
  <c r="D118" i="7"/>
  <c r="D114" i="7"/>
  <c r="D100" i="7"/>
  <c r="D18" i="7"/>
  <c r="D151" i="7"/>
  <c r="D117" i="7"/>
  <c r="D115" i="7"/>
  <c r="D98" i="7"/>
  <c r="D130" i="7"/>
  <c r="AL167" i="1" l="1"/>
  <c r="AM167" i="1" s="1"/>
  <c r="AL105" i="1"/>
  <c r="AM105" i="1" s="1"/>
  <c r="AL70" i="1"/>
  <c r="AL90" i="1"/>
  <c r="AL40" i="1"/>
  <c r="AM40" i="1" s="1"/>
  <c r="AL123" i="1"/>
  <c r="AL71" i="1"/>
  <c r="AM71" i="1" s="1"/>
  <c r="AL38" i="1"/>
  <c r="AM38" i="1" s="1"/>
  <c r="AL26" i="1"/>
  <c r="AM26" i="1" s="1"/>
  <c r="AL137" i="1"/>
  <c r="AM137" i="1" s="1"/>
  <c r="AL154" i="1"/>
  <c r="AM154" i="1" s="1"/>
  <c r="AL51" i="1"/>
  <c r="AM51" i="1" s="1"/>
  <c r="AL143" i="1"/>
  <c r="AM143" i="1" s="1"/>
  <c r="AL102" i="1"/>
  <c r="AM102" i="1" s="1"/>
  <c r="AL78" i="1"/>
  <c r="AM78" i="1" s="1"/>
  <c r="AL117" i="1"/>
  <c r="AM117" i="1" s="1"/>
  <c r="AL111" i="1"/>
  <c r="AM111" i="1" s="1"/>
  <c r="AL39" i="1"/>
  <c r="AM39" i="1" s="1"/>
  <c r="AL134" i="1"/>
  <c r="AM134" i="1" s="1"/>
  <c r="AL86" i="1"/>
  <c r="AM86" i="1" s="1"/>
  <c r="AL30" i="1"/>
  <c r="AM30" i="1" s="1"/>
  <c r="AL148" i="1"/>
  <c r="AM148" i="1" s="1"/>
  <c r="AL84" i="1"/>
  <c r="AM84" i="1" s="1"/>
  <c r="AL12" i="1"/>
  <c r="AM12" i="1" s="1"/>
  <c r="AL149" i="1"/>
  <c r="AM149" i="1" s="1"/>
  <c r="AL96" i="1"/>
  <c r="AM96" i="1" s="1"/>
  <c r="AL91" i="1"/>
  <c r="AM91" i="1" s="1"/>
  <c r="AL142" i="1"/>
  <c r="AM142" i="1" s="1"/>
  <c r="AL14" i="1"/>
  <c r="AM14" i="1" s="1"/>
  <c r="AL158" i="1"/>
  <c r="AM158" i="1" s="1"/>
  <c r="AL87" i="1"/>
  <c r="AM87" i="1" s="1"/>
  <c r="AL23" i="1"/>
  <c r="AM23" i="1" s="1"/>
  <c r="AL54" i="1"/>
  <c r="AM54" i="1" s="1"/>
  <c r="AL156" i="1"/>
  <c r="AM156" i="1" s="1"/>
  <c r="AL162" i="1"/>
  <c r="AM162" i="1" s="1"/>
  <c r="AL27" i="1"/>
  <c r="AM27" i="1" s="1"/>
  <c r="AL119" i="1"/>
  <c r="AM119" i="1" s="1"/>
  <c r="AL120" i="1"/>
  <c r="AM120" i="1" s="1"/>
  <c r="AL166" i="1"/>
  <c r="AM166" i="1" s="1"/>
  <c r="AL103" i="1"/>
  <c r="AM103" i="1" s="1"/>
  <c r="AL31" i="1"/>
  <c r="AM31" i="1" s="1"/>
  <c r="AL126" i="1"/>
  <c r="AM126" i="1" s="1"/>
  <c r="AL62" i="1"/>
  <c r="AM62" i="1" s="1"/>
  <c r="AL101" i="1"/>
  <c r="AM101" i="1" s="1"/>
  <c r="AL145" i="1"/>
  <c r="AM145" i="1" s="1"/>
  <c r="AL79" i="1"/>
  <c r="AM79" i="1" s="1"/>
  <c r="AL15" i="1"/>
  <c r="AM15" i="1" s="1"/>
  <c r="AL110" i="1"/>
  <c r="AM110" i="1" s="1"/>
  <c r="AL46" i="1"/>
  <c r="AM46" i="1" s="1"/>
  <c r="AL77" i="1"/>
  <c r="AM77" i="1" s="1"/>
  <c r="AL61" i="1"/>
  <c r="AM61" i="1" s="1"/>
  <c r="AL151" i="1"/>
  <c r="AM151" i="1" s="1"/>
  <c r="AL146" i="1"/>
  <c r="AM146" i="1" s="1"/>
  <c r="AL82" i="1"/>
  <c r="AM82" i="1" s="1"/>
  <c r="AL18" i="1"/>
  <c r="AM18" i="1" s="1"/>
  <c r="AL159" i="1"/>
  <c r="AM159" i="1" s="1"/>
  <c r="AL32" i="1"/>
  <c r="AM32" i="1" s="1"/>
  <c r="AL135" i="1"/>
  <c r="AM135" i="1" s="1"/>
  <c r="AL63" i="1"/>
  <c r="AM63" i="1" s="1"/>
  <c r="AL94" i="1"/>
  <c r="AM94" i="1" s="1"/>
  <c r="AL132" i="1"/>
  <c r="AM132" i="1" s="1"/>
  <c r="AL127" i="1"/>
  <c r="AM127" i="1" s="1"/>
  <c r="AL55" i="1"/>
  <c r="AM55" i="1" s="1"/>
  <c r="AL150" i="1"/>
  <c r="AM150" i="1" s="1"/>
  <c r="AL22" i="1"/>
  <c r="AM22" i="1" s="1"/>
  <c r="AL75" i="1"/>
  <c r="AM75" i="1" s="1"/>
  <c r="AL11" i="1"/>
  <c r="AM11" i="1" s="1"/>
  <c r="AL114" i="1"/>
  <c r="AM114" i="1" s="1"/>
  <c r="AL57" i="1"/>
  <c r="AM57" i="1" s="1"/>
  <c r="AL17" i="1"/>
  <c r="AM17" i="1" s="1"/>
  <c r="AL112" i="1"/>
  <c r="AM112" i="1" s="1"/>
  <c r="AL48" i="1"/>
  <c r="AM48" i="1" s="1"/>
  <c r="AL138" i="1"/>
  <c r="AM138" i="1" s="1"/>
  <c r="AL74" i="1"/>
  <c r="AM74" i="1" s="1"/>
  <c r="AL10" i="1"/>
  <c r="AM10" i="1" s="1"/>
  <c r="AL81" i="1"/>
  <c r="AM81" i="1" s="1"/>
  <c r="AL152" i="1"/>
  <c r="AM152" i="1" s="1"/>
  <c r="AL88" i="1"/>
  <c r="AM88" i="1" s="1"/>
  <c r="AL109" i="1"/>
  <c r="AM109" i="1" s="1"/>
  <c r="AL121" i="1"/>
  <c r="AM121" i="1" s="1"/>
  <c r="AL164" i="1"/>
  <c r="AM164" i="1" s="1"/>
  <c r="AL37" i="1"/>
  <c r="AM37" i="1" s="1"/>
  <c r="AL161" i="1"/>
  <c r="AM161" i="1" s="1"/>
  <c r="AL98" i="1"/>
  <c r="AM98" i="1" s="1"/>
  <c r="AL34" i="1"/>
  <c r="AM34" i="1" s="1"/>
  <c r="AL65" i="1"/>
  <c r="AM65" i="1" s="1"/>
  <c r="AL129" i="1"/>
  <c r="AM129" i="1" s="1"/>
  <c r="AL93" i="1"/>
  <c r="AM93" i="1" s="1"/>
  <c r="AL76" i="1"/>
  <c r="AM76" i="1" s="1"/>
  <c r="AL170" i="1"/>
  <c r="AM170" i="1" s="1"/>
  <c r="AL107" i="1"/>
  <c r="AM107" i="1" s="1"/>
  <c r="AL43" i="1"/>
  <c r="AM43" i="1" s="1"/>
  <c r="AL69" i="1"/>
  <c r="AM69" i="1" s="1"/>
  <c r="AL29" i="1"/>
  <c r="AM29" i="1" s="1"/>
  <c r="AL108" i="1"/>
  <c r="AM108" i="1" s="1"/>
  <c r="AL36" i="1"/>
  <c r="AM36" i="1" s="1"/>
  <c r="AL139" i="1"/>
  <c r="AM139" i="1" s="1"/>
  <c r="AL160" i="1"/>
  <c r="AM160" i="1" s="1"/>
  <c r="AL13" i="1"/>
  <c r="AM13" i="1" s="1"/>
  <c r="AL128" i="1"/>
  <c r="AM128" i="1" s="1"/>
  <c r="AL64" i="1"/>
  <c r="AM64" i="1" s="1"/>
  <c r="AL56" i="1"/>
  <c r="AM56" i="1" s="1"/>
  <c r="AL33" i="1"/>
  <c r="AM33" i="1" s="1"/>
  <c r="AL163" i="1"/>
  <c r="AM163" i="1" s="1"/>
  <c r="AL172" i="1"/>
  <c r="AM172" i="1" s="1"/>
  <c r="AL20" i="1"/>
  <c r="AM20" i="1" s="1"/>
  <c r="AL59" i="1"/>
  <c r="AM59" i="1" s="1"/>
  <c r="AL89" i="1"/>
  <c r="AM89" i="1" s="1"/>
  <c r="AL97" i="1"/>
  <c r="AM97" i="1" s="1"/>
  <c r="AL100" i="1"/>
  <c r="AM100" i="1" s="1"/>
  <c r="AL28" i="1"/>
  <c r="AM28" i="1" s="1"/>
  <c r="AL131" i="1"/>
  <c r="AM131" i="1" s="1"/>
  <c r="AL67" i="1"/>
  <c r="AM67" i="1" s="1"/>
  <c r="AL50" i="1"/>
  <c r="AM50" i="1" s="1"/>
  <c r="AL21" i="1"/>
  <c r="AM21" i="1" s="1"/>
  <c r="AL8" i="1"/>
  <c r="AM8" i="1" s="1"/>
  <c r="AL49" i="1"/>
  <c r="AM49" i="1" s="1"/>
  <c r="AL16" i="1"/>
  <c r="AM16" i="1" s="1"/>
  <c r="AL153" i="1"/>
  <c r="AM153" i="1" s="1"/>
  <c r="AL25" i="1"/>
  <c r="AM25" i="1" s="1"/>
  <c r="AL169" i="1"/>
  <c r="AM169" i="1" s="1"/>
  <c r="AL144" i="1"/>
  <c r="AM144" i="1" s="1"/>
  <c r="AL80" i="1"/>
  <c r="AM80" i="1" s="1"/>
  <c r="AL125" i="1"/>
  <c r="AM125" i="1" s="1"/>
  <c r="AL85" i="1"/>
  <c r="AM85" i="1" s="1"/>
  <c r="AL116" i="1"/>
  <c r="AM116" i="1" s="1"/>
  <c r="AL52" i="1"/>
  <c r="AM52" i="1" s="1"/>
  <c r="AL147" i="1"/>
  <c r="AM147" i="1" s="1"/>
  <c r="AL83" i="1"/>
  <c r="AM83" i="1" s="1"/>
  <c r="AL122" i="1"/>
  <c r="AM122" i="1" s="1"/>
  <c r="AL58" i="1"/>
  <c r="AM58" i="1" s="1"/>
  <c r="AL168" i="1"/>
  <c r="AM168" i="1" s="1"/>
  <c r="AL41" i="1"/>
  <c r="AM41" i="1" s="1"/>
  <c r="AL136" i="1"/>
  <c r="AM136" i="1" s="1"/>
  <c r="AL72" i="1"/>
  <c r="AM72" i="1" s="1"/>
  <c r="AL9" i="1"/>
  <c r="AM9" i="1" s="1"/>
  <c r="AL155" i="1"/>
  <c r="AM155" i="1" s="1"/>
  <c r="AL133" i="1"/>
  <c r="AM133" i="1" s="1"/>
  <c r="AL104" i="1"/>
  <c r="AM104" i="1" s="1"/>
  <c r="AL42" i="1"/>
  <c r="AM42" i="1" s="1"/>
  <c r="AL140" i="1"/>
  <c r="AM140" i="1" s="1"/>
  <c r="AL45" i="1"/>
  <c r="AM45" i="1" s="1"/>
  <c r="AL66" i="1"/>
  <c r="AM66" i="1" s="1"/>
  <c r="AL53" i="1"/>
  <c r="AM53" i="1" s="1"/>
  <c r="AL24" i="1"/>
  <c r="AM24" i="1" s="1"/>
  <c r="AL92" i="1"/>
  <c r="AM92" i="1" s="1"/>
  <c r="AL60" i="1"/>
  <c r="AM60" i="1" s="1"/>
  <c r="AL68" i="1"/>
  <c r="AM68" i="1" s="1"/>
  <c r="AL118" i="1"/>
  <c r="AM118" i="1" s="1"/>
  <c r="AL106" i="1"/>
  <c r="AM106" i="1" s="1"/>
  <c r="AL113" i="1"/>
  <c r="AM113" i="1" s="1"/>
  <c r="AL35" i="1"/>
  <c r="AM35" i="1" s="1"/>
  <c r="AL99" i="1"/>
  <c r="AM99" i="1" s="1"/>
  <c r="AL171" i="1"/>
  <c r="AM171" i="1" s="1"/>
  <c r="AL47" i="1"/>
  <c r="AM47" i="1" s="1"/>
  <c r="AL130" i="1"/>
  <c r="AM130" i="1" s="1"/>
  <c r="A16" i="9"/>
  <c r="AM73" i="1"/>
  <c r="AM115" i="1"/>
  <c r="AM19" i="1"/>
  <c r="AM123" i="1"/>
  <c r="AM90" i="1"/>
  <c r="AM70" i="1"/>
  <c r="AM165" i="1"/>
  <c r="AM157" i="1"/>
  <c r="AM141" i="1"/>
  <c r="L54" i="7"/>
  <c r="L168" i="7"/>
  <c r="L142" i="7"/>
  <c r="L143" i="7"/>
  <c r="L144" i="7"/>
  <c r="L145" i="7"/>
  <c r="L92" i="7"/>
  <c r="L112" i="7"/>
  <c r="F4" i="9"/>
  <c r="W14" i="9"/>
  <c r="D6" i="7"/>
  <c r="K32" i="1"/>
  <c r="D30" i="7"/>
  <c r="D31" i="7"/>
  <c r="D49" i="7"/>
  <c r="D87" i="7"/>
  <c r="D83" i="7"/>
  <c r="D76" i="7"/>
  <c r="D32" i="7"/>
  <c r="D93" i="7"/>
  <c r="D111" i="7"/>
  <c r="D16" i="7"/>
  <c r="D89" i="7"/>
  <c r="D136" i="7"/>
  <c r="D62" i="7"/>
  <c r="D107" i="7"/>
  <c r="D150" i="7"/>
  <c r="D109" i="7"/>
  <c r="D64" i="7"/>
  <c r="D33" i="7"/>
  <c r="D56" i="7"/>
  <c r="D23" i="7"/>
  <c r="D88" i="7"/>
  <c r="D11" i="7"/>
  <c r="D60" i="7"/>
  <c r="D45" i="7"/>
  <c r="D116" i="7"/>
  <c r="D74" i="7"/>
  <c r="D97" i="7"/>
  <c r="D52" i="7"/>
  <c r="D58" i="7"/>
  <c r="D148" i="7"/>
  <c r="K9" i="1"/>
  <c r="D19" i="7"/>
  <c r="D128" i="7"/>
  <c r="D105" i="7"/>
  <c r="D125" i="7"/>
  <c r="D43" i="7"/>
  <c r="D27" i="7"/>
  <c r="D131" i="7"/>
  <c r="D86" i="7"/>
  <c r="D41" i="7"/>
  <c r="D81" i="7"/>
  <c r="D95" i="7"/>
  <c r="D14" i="7"/>
  <c r="D99" i="7"/>
  <c r="D67" i="7"/>
  <c r="D25" i="7"/>
  <c r="D9" i="7"/>
  <c r="D69" i="7"/>
  <c r="D21" i="7"/>
  <c r="D80" i="7"/>
  <c r="D78" i="7"/>
  <c r="D47" i="7"/>
  <c r="D44" i="7"/>
  <c r="D124" i="7"/>
  <c r="D84" i="7"/>
  <c r="D122" i="7"/>
  <c r="D71" i="7"/>
  <c r="D17" i="7"/>
  <c r="D119" i="7"/>
  <c r="D36" i="7"/>
  <c r="D102" i="7"/>
  <c r="D121" i="7"/>
  <c r="D91" i="7"/>
  <c r="D104" i="7"/>
  <c r="D39" i="7"/>
  <c r="D29" i="7"/>
  <c r="AW3" i="1"/>
  <c r="W4" i="9"/>
  <c r="AV3" i="1"/>
  <c r="D8" i="7"/>
  <c r="D12" i="7"/>
  <c r="D15" i="7"/>
  <c r="D22" i="7"/>
  <c r="D26" i="7"/>
  <c r="D34" i="7"/>
  <c r="D37" i="7"/>
  <c r="D38" i="7"/>
  <c r="D42" i="7"/>
  <c r="D46" i="7"/>
  <c r="D53" i="7"/>
  <c r="D57" i="7"/>
  <c r="D61" i="7"/>
  <c r="D65" i="7"/>
  <c r="D68" i="7"/>
  <c r="D72" i="7"/>
  <c r="D77" i="7"/>
  <c r="D96" i="7"/>
  <c r="D103" i="7"/>
  <c r="D106" i="7"/>
  <c r="D110" i="7"/>
  <c r="D127" i="7"/>
  <c r="D149" i="7"/>
  <c r="D5" i="7"/>
  <c r="D4" i="7"/>
  <c r="D10" i="7"/>
  <c r="D13" i="7"/>
  <c r="D20" i="7"/>
  <c r="D24" i="7"/>
  <c r="D28" i="7"/>
  <c r="D35" i="7"/>
  <c r="D40" i="7"/>
  <c r="D48" i="7"/>
  <c r="D51" i="7"/>
  <c r="D55" i="7"/>
  <c r="D59" i="7"/>
  <c r="D63" i="7"/>
  <c r="D66" i="7"/>
  <c r="D75" i="7"/>
  <c r="D79" i="7"/>
  <c r="D82" i="7"/>
  <c r="D85" i="7"/>
  <c r="D90" i="7"/>
  <c r="D94" i="7"/>
  <c r="D101" i="7"/>
  <c r="D108" i="7"/>
  <c r="D113" i="7"/>
  <c r="D129" i="7"/>
  <c r="D132" i="7"/>
  <c r="D147" i="7"/>
  <c r="D153" i="7"/>
  <c r="G34" i="1"/>
  <c r="E174" i="1"/>
  <c r="AV18" i="1" l="1"/>
  <c r="AV30" i="1"/>
  <c r="AV42" i="1"/>
  <c r="AV54" i="1"/>
  <c r="AV66" i="1"/>
  <c r="AV78" i="1"/>
  <c r="AV90" i="1"/>
  <c r="AV102" i="1"/>
  <c r="AV114" i="1"/>
  <c r="AV127" i="1"/>
  <c r="AV139" i="1"/>
  <c r="AV151" i="1"/>
  <c r="AV163" i="1"/>
  <c r="AV82" i="1"/>
  <c r="AV131" i="1"/>
  <c r="AV19" i="1"/>
  <c r="AV31" i="1"/>
  <c r="AV43" i="1"/>
  <c r="AV55" i="1"/>
  <c r="AV67" i="1"/>
  <c r="AV79" i="1"/>
  <c r="AV91" i="1"/>
  <c r="AV103" i="1"/>
  <c r="AV115" i="1"/>
  <c r="AV128" i="1"/>
  <c r="AV140" i="1"/>
  <c r="AV152" i="1"/>
  <c r="AV164" i="1"/>
  <c r="AV58" i="1"/>
  <c r="AV106" i="1"/>
  <c r="AV155" i="1"/>
  <c r="AV20" i="1"/>
  <c r="AV32" i="1"/>
  <c r="AV56" i="1"/>
  <c r="AV68" i="1"/>
  <c r="AV80" i="1"/>
  <c r="AV92" i="1"/>
  <c r="AV104" i="1"/>
  <c r="AV116" i="1"/>
  <c r="AV129" i="1"/>
  <c r="AV141" i="1"/>
  <c r="AV153" i="1"/>
  <c r="AV165" i="1"/>
  <c r="AV46" i="1"/>
  <c r="AV94" i="1"/>
  <c r="AV143" i="1"/>
  <c r="AV21" i="1"/>
  <c r="AV33" i="1"/>
  <c r="AV45" i="1"/>
  <c r="AV57" i="1"/>
  <c r="AV69" i="1"/>
  <c r="AV81" i="1"/>
  <c r="AV93" i="1"/>
  <c r="AV105" i="1"/>
  <c r="AV117" i="1"/>
  <c r="AV130" i="1"/>
  <c r="AV142" i="1"/>
  <c r="AV154" i="1"/>
  <c r="AV166" i="1"/>
  <c r="AV10" i="1"/>
  <c r="AV22" i="1"/>
  <c r="AV34" i="1"/>
  <c r="AV70" i="1"/>
  <c r="AV118" i="1"/>
  <c r="AV167" i="1"/>
  <c r="AV25" i="1"/>
  <c r="AV63" i="1"/>
  <c r="AV85" i="1"/>
  <c r="AV107" i="1"/>
  <c r="AV125" i="1"/>
  <c r="AV147" i="1"/>
  <c r="AV169" i="1"/>
  <c r="AV108" i="1"/>
  <c r="AV65" i="1"/>
  <c r="AV29" i="1"/>
  <c r="AV89" i="1"/>
  <c r="AV148" i="1"/>
  <c r="AV132" i="1"/>
  <c r="AV134" i="1"/>
  <c r="AV87" i="1"/>
  <c r="AV149" i="1"/>
  <c r="AV11" i="1"/>
  <c r="AV28" i="1"/>
  <c r="AV49" i="1"/>
  <c r="AV71" i="1"/>
  <c r="AV88" i="1"/>
  <c r="AV110" i="1"/>
  <c r="AV133" i="1"/>
  <c r="AV150" i="1"/>
  <c r="AV172" i="1"/>
  <c r="AV12" i="1"/>
  <c r="AV50" i="1"/>
  <c r="AV111" i="1"/>
  <c r="AV23" i="1"/>
  <c r="AX23" i="1" s="1"/>
  <c r="AV40" i="1"/>
  <c r="AV61" i="1"/>
  <c r="AV83" i="1"/>
  <c r="AV100" i="1"/>
  <c r="AV122" i="1"/>
  <c r="AV145" i="1"/>
  <c r="AV162" i="1"/>
  <c r="AV86" i="1"/>
  <c r="AV170" i="1"/>
  <c r="AV48" i="1"/>
  <c r="AV171" i="1"/>
  <c r="AV156" i="1"/>
  <c r="AV13" i="1"/>
  <c r="AV35" i="1"/>
  <c r="AV24" i="1"/>
  <c r="AV41" i="1"/>
  <c r="AV62" i="1"/>
  <c r="AV84" i="1"/>
  <c r="AV101" i="1"/>
  <c r="AV123" i="1"/>
  <c r="AV146" i="1"/>
  <c r="AV168" i="1"/>
  <c r="AV26" i="1"/>
  <c r="AV47" i="1"/>
  <c r="AV64" i="1"/>
  <c r="AV126" i="1"/>
  <c r="AV27" i="1"/>
  <c r="AV109" i="1"/>
  <c r="AV72" i="1"/>
  <c r="AV9" i="1"/>
  <c r="AV53" i="1"/>
  <c r="AV99" i="1"/>
  <c r="AV158" i="1"/>
  <c r="AV120" i="1"/>
  <c r="AV76" i="1"/>
  <c r="AV38" i="1"/>
  <c r="AV96" i="1"/>
  <c r="AV14" i="1"/>
  <c r="AV59" i="1"/>
  <c r="AV112" i="1"/>
  <c r="AV159" i="1"/>
  <c r="AV17" i="1"/>
  <c r="AV36" i="1"/>
  <c r="AV77" i="1"/>
  <c r="AV15" i="1"/>
  <c r="AV60" i="1"/>
  <c r="AV113" i="1"/>
  <c r="AV160" i="1"/>
  <c r="AV74" i="1"/>
  <c r="AV39" i="1"/>
  <c r="AV16" i="1"/>
  <c r="AV73" i="1"/>
  <c r="AV119" i="1"/>
  <c r="AV161" i="1"/>
  <c r="AV37" i="1"/>
  <c r="AV135" i="1"/>
  <c r="AV136" i="1"/>
  <c r="AV137" i="1"/>
  <c r="AV51" i="1"/>
  <c r="AV97" i="1"/>
  <c r="AV144" i="1"/>
  <c r="AV8" i="1"/>
  <c r="AV121" i="1"/>
  <c r="AV52" i="1"/>
  <c r="AV98" i="1"/>
  <c r="AV157" i="1"/>
  <c r="AV75" i="1"/>
  <c r="AV138" i="1"/>
  <c r="AX93" i="1"/>
  <c r="AX66" i="1"/>
  <c r="W16" i="9"/>
  <c r="A17" i="9"/>
  <c r="AY95" i="1"/>
  <c r="AY44" i="1"/>
  <c r="L157" i="7"/>
  <c r="L166" i="7"/>
  <c r="L156" i="7"/>
  <c r="L162" i="7"/>
  <c r="L161" i="7"/>
  <c r="L164" i="7"/>
  <c r="L154" i="7"/>
  <c r="L158" i="7"/>
  <c r="L159" i="7"/>
  <c r="L155" i="7"/>
  <c r="L165" i="7"/>
  <c r="L160" i="7"/>
  <c r="L163" i="7"/>
  <c r="L134" i="7"/>
  <c r="L135" i="7"/>
  <c r="L133" i="7"/>
  <c r="L73" i="7"/>
  <c r="L30" i="7"/>
  <c r="L88" i="7"/>
  <c r="L70" i="7"/>
  <c r="L87" i="7"/>
  <c r="L123" i="7"/>
  <c r="K174" i="1"/>
  <c r="AU8" i="1"/>
  <c r="AU9" i="1"/>
  <c r="BA3" i="1"/>
  <c r="AZ3" i="1"/>
  <c r="N1" i="7"/>
  <c r="L152" i="7"/>
  <c r="L150" i="7"/>
  <c r="L148" i="7"/>
  <c r="L146" i="7"/>
  <c r="L138" i="7"/>
  <c r="L6" i="7"/>
  <c r="L151" i="7"/>
  <c r="L149" i="7"/>
  <c r="L147" i="7"/>
  <c r="L141" i="7"/>
  <c r="S8" i="9"/>
  <c r="B178" i="1"/>
  <c r="AX20" i="1" l="1"/>
  <c r="AX49" i="1"/>
  <c r="AY49" i="1" s="1"/>
  <c r="AZ14" i="1"/>
  <c r="AZ26" i="1"/>
  <c r="AZ38" i="1"/>
  <c r="AZ50" i="1"/>
  <c r="AZ62" i="1"/>
  <c r="AZ74" i="1"/>
  <c r="AZ86" i="1"/>
  <c r="AZ98" i="1"/>
  <c r="AZ110" i="1"/>
  <c r="AZ122" i="1"/>
  <c r="AZ135" i="1"/>
  <c r="AZ147" i="1"/>
  <c r="AZ159" i="1"/>
  <c r="AZ171" i="1"/>
  <c r="AZ66" i="1"/>
  <c r="AZ114" i="1"/>
  <c r="AZ163" i="1"/>
  <c r="AZ15" i="1"/>
  <c r="AZ27" i="1"/>
  <c r="BB27" i="1" s="1"/>
  <c r="AZ39" i="1"/>
  <c r="AZ51" i="1"/>
  <c r="AZ63" i="1"/>
  <c r="AZ75" i="1"/>
  <c r="AZ87" i="1"/>
  <c r="AZ99" i="1"/>
  <c r="AZ111" i="1"/>
  <c r="AZ123" i="1"/>
  <c r="AZ136" i="1"/>
  <c r="AZ148" i="1"/>
  <c r="AZ160" i="1"/>
  <c r="AZ172" i="1"/>
  <c r="AZ18" i="1"/>
  <c r="AZ30" i="1"/>
  <c r="AZ54" i="1"/>
  <c r="AZ102" i="1"/>
  <c r="AZ151" i="1"/>
  <c r="AZ16" i="1"/>
  <c r="AZ28" i="1"/>
  <c r="BB28" i="1" s="1"/>
  <c r="AZ40" i="1"/>
  <c r="AZ52" i="1"/>
  <c r="AZ64" i="1"/>
  <c r="BB64" i="1" s="1"/>
  <c r="AZ76" i="1"/>
  <c r="AZ88" i="1"/>
  <c r="AZ100" i="1"/>
  <c r="AZ112" i="1"/>
  <c r="AZ125" i="1"/>
  <c r="AZ137" i="1"/>
  <c r="AZ149" i="1"/>
  <c r="AZ161" i="1"/>
  <c r="AZ9" i="1"/>
  <c r="AZ42" i="1"/>
  <c r="AZ90" i="1"/>
  <c r="AZ139" i="1"/>
  <c r="AZ17" i="1"/>
  <c r="AZ29" i="1"/>
  <c r="AZ41" i="1"/>
  <c r="AZ53" i="1"/>
  <c r="AZ65" i="1"/>
  <c r="AZ77" i="1"/>
  <c r="AZ89" i="1"/>
  <c r="AZ101" i="1"/>
  <c r="AZ113" i="1"/>
  <c r="AZ126" i="1"/>
  <c r="BB126" i="1" s="1"/>
  <c r="AZ138" i="1"/>
  <c r="AZ150" i="1"/>
  <c r="AZ162" i="1"/>
  <c r="AZ8" i="1"/>
  <c r="AZ78" i="1"/>
  <c r="AZ127" i="1"/>
  <c r="AZ23" i="1"/>
  <c r="AZ45" i="1"/>
  <c r="AZ67" i="1"/>
  <c r="AZ84" i="1"/>
  <c r="AZ106" i="1"/>
  <c r="AZ129" i="1"/>
  <c r="AZ146" i="1"/>
  <c r="AZ168" i="1"/>
  <c r="AZ24" i="1"/>
  <c r="AZ68" i="1"/>
  <c r="AZ152" i="1"/>
  <c r="AZ72" i="1"/>
  <c r="AZ130" i="1"/>
  <c r="AZ93" i="1"/>
  <c r="AZ156" i="1"/>
  <c r="AZ25" i="1"/>
  <c r="AZ47" i="1"/>
  <c r="AZ69" i="1"/>
  <c r="AZ91" i="1"/>
  <c r="BB91" i="1" s="1"/>
  <c r="AZ108" i="1"/>
  <c r="AZ131" i="1"/>
  <c r="AZ153" i="1"/>
  <c r="AZ170" i="1"/>
  <c r="AZ133" i="1"/>
  <c r="AZ33" i="1"/>
  <c r="AZ116" i="1"/>
  <c r="AZ31" i="1"/>
  <c r="AZ48" i="1"/>
  <c r="AZ70" i="1"/>
  <c r="AZ92" i="1"/>
  <c r="AZ109" i="1"/>
  <c r="AZ132" i="1"/>
  <c r="AZ154" i="1"/>
  <c r="AZ94" i="1"/>
  <c r="AZ21" i="1"/>
  <c r="BB21" i="1" s="1"/>
  <c r="AZ43" i="1"/>
  <c r="BB43" i="1" s="1"/>
  <c r="AZ60" i="1"/>
  <c r="AZ82" i="1"/>
  <c r="AZ104" i="1"/>
  <c r="AZ121" i="1"/>
  <c r="AZ144" i="1"/>
  <c r="AZ166" i="1"/>
  <c r="AZ46" i="1"/>
  <c r="AZ85" i="1"/>
  <c r="AZ169" i="1"/>
  <c r="AZ71" i="1"/>
  <c r="AZ155" i="1"/>
  <c r="AZ11" i="1"/>
  <c r="AZ55" i="1"/>
  <c r="AZ22" i="1"/>
  <c r="AZ61" i="1"/>
  <c r="BB61" i="1" s="1"/>
  <c r="AZ83" i="1"/>
  <c r="AZ105" i="1"/>
  <c r="AZ128" i="1"/>
  <c r="AZ145" i="1"/>
  <c r="AZ167" i="1"/>
  <c r="AZ107" i="1"/>
  <c r="AZ10" i="1"/>
  <c r="AZ32" i="1"/>
  <c r="AZ49" i="1"/>
  <c r="AZ115" i="1"/>
  <c r="AZ134" i="1"/>
  <c r="AZ103" i="1"/>
  <c r="AZ165" i="1"/>
  <c r="AZ56" i="1"/>
  <c r="AZ117" i="1"/>
  <c r="AZ143" i="1"/>
  <c r="AZ57" i="1"/>
  <c r="AZ118" i="1"/>
  <c r="AZ73" i="1"/>
  <c r="AZ19" i="1"/>
  <c r="AZ141" i="1"/>
  <c r="AZ58" i="1"/>
  <c r="AZ119" i="1"/>
  <c r="AZ12" i="1"/>
  <c r="AZ120" i="1"/>
  <c r="AZ13" i="1"/>
  <c r="AZ140" i="1"/>
  <c r="AZ20" i="1"/>
  <c r="AZ142" i="1"/>
  <c r="AZ34" i="1"/>
  <c r="AZ81" i="1"/>
  <c r="AZ35" i="1"/>
  <c r="AZ157" i="1"/>
  <c r="AZ36" i="1"/>
  <c r="AZ96" i="1"/>
  <c r="AZ158" i="1"/>
  <c r="AZ79" i="1"/>
  <c r="AZ80" i="1"/>
  <c r="AZ37" i="1"/>
  <c r="AZ97" i="1"/>
  <c r="AZ164" i="1"/>
  <c r="AZ59" i="1"/>
  <c r="AX94" i="1"/>
  <c r="AY94" i="1" s="1"/>
  <c r="AX101" i="1"/>
  <c r="AY101" i="1" s="1"/>
  <c r="AX72" i="1"/>
  <c r="AY72" i="1" s="1"/>
  <c r="AX132" i="1"/>
  <c r="AY132" i="1" s="1"/>
  <c r="AX98" i="1"/>
  <c r="AY98" i="1" s="1"/>
  <c r="BB87" i="1"/>
  <c r="BB135" i="1"/>
  <c r="BB159" i="1"/>
  <c r="BB50" i="1"/>
  <c r="BB52" i="1"/>
  <c r="BB75" i="1"/>
  <c r="BB13" i="1"/>
  <c r="BB116" i="1"/>
  <c r="BB101" i="1"/>
  <c r="BB93" i="1"/>
  <c r="AX108" i="1"/>
  <c r="AY108" i="1" s="1"/>
  <c r="AX27" i="1"/>
  <c r="AY27" i="1" s="1"/>
  <c r="AX153" i="1"/>
  <c r="AY153" i="1" s="1"/>
  <c r="AX83" i="1"/>
  <c r="AY83" i="1" s="1"/>
  <c r="AX26" i="1"/>
  <c r="AY26" i="1" s="1"/>
  <c r="AX22" i="1"/>
  <c r="AY22" i="1" s="1"/>
  <c r="AX88" i="1"/>
  <c r="AY88" i="1" s="1"/>
  <c r="AX8" i="1"/>
  <c r="AY8" i="1" s="1"/>
  <c r="AX138" i="1"/>
  <c r="AY138" i="1" s="1"/>
  <c r="AX102" i="1"/>
  <c r="AY102" i="1" s="1"/>
  <c r="AX51" i="1"/>
  <c r="AY51" i="1" s="1"/>
  <c r="AX159" i="1"/>
  <c r="AY159" i="1" s="1"/>
  <c r="AX35" i="1"/>
  <c r="AY35" i="1" s="1"/>
  <c r="AX160" i="1"/>
  <c r="AY160" i="1" s="1"/>
  <c r="AX110" i="1"/>
  <c r="AY110" i="1" s="1"/>
  <c r="AX65" i="1"/>
  <c r="AY65" i="1" s="1"/>
  <c r="AX150" i="1"/>
  <c r="AY150" i="1" s="1"/>
  <c r="AX99" i="1"/>
  <c r="AY99" i="1" s="1"/>
  <c r="AX34" i="1"/>
  <c r="AY34" i="1" s="1"/>
  <c r="AX109" i="1"/>
  <c r="AY109" i="1" s="1"/>
  <c r="AX28" i="1"/>
  <c r="AY28" i="1" s="1"/>
  <c r="AX111" i="1"/>
  <c r="AY111" i="1" s="1"/>
  <c r="AX30" i="1"/>
  <c r="AY30" i="1" s="1"/>
  <c r="AX103" i="1"/>
  <c r="AY103" i="1" s="1"/>
  <c r="AX52" i="1"/>
  <c r="AY52" i="1" s="1"/>
  <c r="AX116" i="1"/>
  <c r="AY116" i="1" s="1"/>
  <c r="AX96" i="1"/>
  <c r="AY96" i="1" s="1"/>
  <c r="AX161" i="1"/>
  <c r="AY161" i="1" s="1"/>
  <c r="AX118" i="1"/>
  <c r="AY118" i="1" s="1"/>
  <c r="AX33" i="1"/>
  <c r="AY33" i="1" s="1"/>
  <c r="AX17" i="1"/>
  <c r="AY17" i="1" s="1"/>
  <c r="AX140" i="1"/>
  <c r="AY140" i="1" s="1"/>
  <c r="AX81" i="1"/>
  <c r="AY81" i="1" s="1"/>
  <c r="AX32" i="1"/>
  <c r="AY32" i="1" s="1"/>
  <c r="AX47" i="1"/>
  <c r="AY47" i="1" s="1"/>
  <c r="AX11" i="1"/>
  <c r="AY11" i="1" s="1"/>
  <c r="AX127" i="1"/>
  <c r="AY127" i="1" s="1"/>
  <c r="AX79" i="1"/>
  <c r="AY79" i="1" s="1"/>
  <c r="AX167" i="1"/>
  <c r="AY167" i="1" s="1"/>
  <c r="AX117" i="1"/>
  <c r="AY117" i="1" s="1"/>
  <c r="AX42" i="1"/>
  <c r="AY42" i="1" s="1"/>
  <c r="AX119" i="1"/>
  <c r="AY119" i="1" s="1"/>
  <c r="AX36" i="1"/>
  <c r="AY36" i="1" s="1"/>
  <c r="AX122" i="1"/>
  <c r="AY122" i="1" s="1"/>
  <c r="AX38" i="1"/>
  <c r="AY38" i="1" s="1"/>
  <c r="AX114" i="1"/>
  <c r="AY114" i="1" s="1"/>
  <c r="AX60" i="1"/>
  <c r="AY60" i="1" s="1"/>
  <c r="AX123" i="1"/>
  <c r="AY123" i="1" s="1"/>
  <c r="AX104" i="1"/>
  <c r="AY104" i="1" s="1"/>
  <c r="AX169" i="1"/>
  <c r="AY169" i="1" s="1"/>
  <c r="AX130" i="1"/>
  <c r="AY130" i="1" s="1"/>
  <c r="AX58" i="1"/>
  <c r="AY58" i="1" s="1"/>
  <c r="AX43" i="1"/>
  <c r="AY43" i="1" s="1"/>
  <c r="AX21" i="1"/>
  <c r="AY21" i="1" s="1"/>
  <c r="AX106" i="1"/>
  <c r="AY106" i="1" s="1"/>
  <c r="AX57" i="1"/>
  <c r="AY57" i="1" s="1"/>
  <c r="AX61" i="1"/>
  <c r="AY61" i="1" s="1"/>
  <c r="AX24" i="1"/>
  <c r="AY24" i="1" s="1"/>
  <c r="AX146" i="1"/>
  <c r="AY146" i="1" s="1"/>
  <c r="AX113" i="1"/>
  <c r="AY113" i="1" s="1"/>
  <c r="AX16" i="1"/>
  <c r="AY16" i="1" s="1"/>
  <c r="AX135" i="1"/>
  <c r="AY135" i="1" s="1"/>
  <c r="AX50" i="1"/>
  <c r="AY50" i="1" s="1"/>
  <c r="AX131" i="1"/>
  <c r="AY131" i="1" s="1"/>
  <c r="AX53" i="1"/>
  <c r="AY53" i="1" s="1"/>
  <c r="AX134" i="1"/>
  <c r="AY134" i="1" s="1"/>
  <c r="AX46" i="1"/>
  <c r="AY46" i="1" s="1"/>
  <c r="AX125" i="1"/>
  <c r="AY125" i="1" s="1"/>
  <c r="AX68" i="1"/>
  <c r="AY68" i="1" s="1"/>
  <c r="AX133" i="1"/>
  <c r="AY133" i="1" s="1"/>
  <c r="AX112" i="1"/>
  <c r="AY112" i="1" s="1"/>
  <c r="AX171" i="1"/>
  <c r="AY171" i="1" s="1"/>
  <c r="AX143" i="1"/>
  <c r="AY143" i="1" s="1"/>
  <c r="AX89" i="1"/>
  <c r="AY89" i="1" s="1"/>
  <c r="AX70" i="1"/>
  <c r="AY70" i="1" s="1"/>
  <c r="AX45" i="1"/>
  <c r="AY45" i="1" s="1"/>
  <c r="AX156" i="1"/>
  <c r="AY156" i="1" s="1"/>
  <c r="AX86" i="1"/>
  <c r="AY86" i="1" s="1"/>
  <c r="AX75" i="1"/>
  <c r="AY75" i="1" s="1"/>
  <c r="AX37" i="1"/>
  <c r="AY37" i="1" s="1"/>
  <c r="AX162" i="1"/>
  <c r="AY162" i="1" s="1"/>
  <c r="AX129" i="1"/>
  <c r="AY129" i="1" s="1"/>
  <c r="AX29" i="1"/>
  <c r="AY29" i="1" s="1"/>
  <c r="AX151" i="1"/>
  <c r="AY151" i="1" s="1"/>
  <c r="AX59" i="1"/>
  <c r="AY59" i="1" s="1"/>
  <c r="AX142" i="1"/>
  <c r="AY142" i="1" s="1"/>
  <c r="AX62" i="1"/>
  <c r="AY62" i="1" s="1"/>
  <c r="AX144" i="1"/>
  <c r="AY144" i="1" s="1"/>
  <c r="AX55" i="1"/>
  <c r="AY55" i="1" s="1"/>
  <c r="AX136" i="1"/>
  <c r="AY136" i="1" s="1"/>
  <c r="AX76" i="1"/>
  <c r="AY76" i="1" s="1"/>
  <c r="AX141" i="1"/>
  <c r="AY141" i="1" s="1"/>
  <c r="AX120" i="1"/>
  <c r="AY120" i="1" s="1"/>
  <c r="AX97" i="1"/>
  <c r="AY97" i="1" s="1"/>
  <c r="AX74" i="1"/>
  <c r="AY74" i="1" s="1"/>
  <c r="AX31" i="1"/>
  <c r="AY31" i="1" s="1"/>
  <c r="AX121" i="1"/>
  <c r="AY121" i="1" s="1"/>
  <c r="AX91" i="1"/>
  <c r="AY91" i="1" s="1"/>
  <c r="AX48" i="1"/>
  <c r="AY48" i="1" s="1"/>
  <c r="AX13" i="1"/>
  <c r="AY13" i="1" s="1"/>
  <c r="AX148" i="1"/>
  <c r="AY148" i="1" s="1"/>
  <c r="AX41" i="1"/>
  <c r="AY41" i="1" s="1"/>
  <c r="AX170" i="1"/>
  <c r="AY170" i="1" s="1"/>
  <c r="AX69" i="1"/>
  <c r="AY69" i="1" s="1"/>
  <c r="AX152" i="1"/>
  <c r="AY152" i="1" s="1"/>
  <c r="AX71" i="1"/>
  <c r="AY71" i="1" s="1"/>
  <c r="AX155" i="1"/>
  <c r="AY155" i="1" s="1"/>
  <c r="AX64" i="1"/>
  <c r="AY64" i="1" s="1"/>
  <c r="AX147" i="1"/>
  <c r="AY147" i="1" s="1"/>
  <c r="AX84" i="1"/>
  <c r="AY84" i="1" s="1"/>
  <c r="AX149" i="1"/>
  <c r="AY149" i="1" s="1"/>
  <c r="AX128" i="1"/>
  <c r="AY128" i="1" s="1"/>
  <c r="AX15" i="1"/>
  <c r="AY15" i="1" s="1"/>
  <c r="AX139" i="1"/>
  <c r="AY139" i="1" s="1"/>
  <c r="AX105" i="1"/>
  <c r="AY105" i="1" s="1"/>
  <c r="AX56" i="1"/>
  <c r="AY56" i="1" s="1"/>
  <c r="AX172" i="1"/>
  <c r="AY172" i="1" s="1"/>
  <c r="AX107" i="1"/>
  <c r="AY107" i="1" s="1"/>
  <c r="AX63" i="1"/>
  <c r="AY63" i="1" s="1"/>
  <c r="AX25" i="1"/>
  <c r="AY25" i="1" s="1"/>
  <c r="AX164" i="1"/>
  <c r="AY164" i="1" s="1"/>
  <c r="AX54" i="1"/>
  <c r="AY54" i="1" s="1"/>
  <c r="AX10" i="1"/>
  <c r="AY10" i="1" s="1"/>
  <c r="AX78" i="1"/>
  <c r="AY78" i="1" s="1"/>
  <c r="AX163" i="1"/>
  <c r="AY163" i="1" s="1"/>
  <c r="AX80" i="1"/>
  <c r="AY80" i="1" s="1"/>
  <c r="AX166" i="1"/>
  <c r="AY166" i="1" s="1"/>
  <c r="AX73" i="1"/>
  <c r="AY73" i="1" s="1"/>
  <c r="AX158" i="1"/>
  <c r="AY158" i="1" s="1"/>
  <c r="AX92" i="1"/>
  <c r="AY92" i="1" s="1"/>
  <c r="AX157" i="1"/>
  <c r="AY157" i="1" s="1"/>
  <c r="AX137" i="1"/>
  <c r="AY137" i="1" s="1"/>
  <c r="N167" i="7"/>
  <c r="N126" i="7"/>
  <c r="AX40" i="1"/>
  <c r="AY40" i="1" s="1"/>
  <c r="AX19" i="1"/>
  <c r="AY19" i="1" s="1"/>
  <c r="AX154" i="1"/>
  <c r="AY154" i="1" s="1"/>
  <c r="AX85" i="1"/>
  <c r="AY85" i="1" s="1"/>
  <c r="AX9" i="1"/>
  <c r="AY9" i="1" s="1"/>
  <c r="AX126" i="1"/>
  <c r="AY126" i="1" s="1"/>
  <c r="AX77" i="1"/>
  <c r="AY77" i="1" s="1"/>
  <c r="AX39" i="1"/>
  <c r="AY39" i="1" s="1"/>
  <c r="AX115" i="1"/>
  <c r="AY115" i="1" s="1"/>
  <c r="AX67" i="1"/>
  <c r="AY67" i="1" s="1"/>
  <c r="AX18" i="1"/>
  <c r="AY18" i="1" s="1"/>
  <c r="AX87" i="1"/>
  <c r="AY87" i="1" s="1"/>
  <c r="AX12" i="1"/>
  <c r="AY12" i="1" s="1"/>
  <c r="AX90" i="1"/>
  <c r="AY90" i="1" s="1"/>
  <c r="AX14" i="1"/>
  <c r="AY14" i="1" s="1"/>
  <c r="AX82" i="1"/>
  <c r="AY82" i="1" s="1"/>
  <c r="AX168" i="1"/>
  <c r="AY168" i="1" s="1"/>
  <c r="AX100" i="1"/>
  <c r="AY100" i="1" s="1"/>
  <c r="AX165" i="1"/>
  <c r="AY165" i="1" s="1"/>
  <c r="AX145" i="1"/>
  <c r="AY145" i="1" s="1"/>
  <c r="S9" i="9"/>
  <c r="W17" i="9"/>
  <c r="A18" i="9"/>
  <c r="AY20" i="1"/>
  <c r="AY66" i="1"/>
  <c r="AY23" i="1"/>
  <c r="BC95" i="1"/>
  <c r="BC44" i="1"/>
  <c r="AY93" i="1"/>
  <c r="N54" i="7"/>
  <c r="N168" i="7"/>
  <c r="N142" i="7"/>
  <c r="N145" i="7"/>
  <c r="N143" i="7"/>
  <c r="N144" i="7"/>
  <c r="N92" i="7"/>
  <c r="N112" i="7"/>
  <c r="BE3" i="1"/>
  <c r="N157" i="7"/>
  <c r="N156" i="7"/>
  <c r="N159" i="7"/>
  <c r="N161" i="7"/>
  <c r="N165" i="7"/>
  <c r="N158" i="7"/>
  <c r="N162" i="7"/>
  <c r="N154" i="7"/>
  <c r="N163" i="7"/>
  <c r="N155" i="7"/>
  <c r="N164" i="7"/>
  <c r="N166" i="7"/>
  <c r="N160" i="7"/>
  <c r="N133" i="7"/>
  <c r="N134" i="7"/>
  <c r="N135" i="7"/>
  <c r="N73" i="7"/>
  <c r="N30" i="7"/>
  <c r="D50" i="7"/>
  <c r="L7" i="7"/>
  <c r="S10" i="9"/>
  <c r="S11" i="9" s="1"/>
  <c r="S12" i="9" s="1"/>
  <c r="S13" i="9" s="1"/>
  <c r="S14" i="9" s="1"/>
  <c r="S15" i="9" s="1"/>
  <c r="S16" i="9" s="1"/>
  <c r="S17" i="9" s="1"/>
  <c r="S18" i="9" s="1"/>
  <c r="N88" i="7"/>
  <c r="N87" i="7"/>
  <c r="N123" i="7"/>
  <c r="N70" i="7"/>
  <c r="D7" i="7"/>
  <c r="T4" i="9"/>
  <c r="N151" i="7"/>
  <c r="N149" i="7"/>
  <c r="N147" i="7"/>
  <c r="N141" i="7"/>
  <c r="N7" i="7"/>
  <c r="N152" i="7"/>
  <c r="N150" i="7"/>
  <c r="N148" i="7"/>
  <c r="N146" i="7"/>
  <c r="N138" i="7"/>
  <c r="N6" i="7"/>
  <c r="P1" i="7"/>
  <c r="G4" i="9"/>
  <c r="G5" i="9"/>
  <c r="G6" i="9"/>
  <c r="G7" i="9"/>
  <c r="G8" i="9"/>
  <c r="K8" i="9"/>
  <c r="K7" i="9"/>
  <c r="K6" i="9"/>
  <c r="K5" i="9"/>
  <c r="BB53" i="1" l="1"/>
  <c r="BB83" i="1"/>
  <c r="BB10" i="1"/>
  <c r="BC10" i="1" s="1"/>
  <c r="BB33" i="1"/>
  <c r="BB152" i="1"/>
  <c r="BC152" i="1" s="1"/>
  <c r="BB34" i="1"/>
  <c r="BC34" i="1" s="1"/>
  <c r="BB118" i="1"/>
  <c r="BC118" i="1" s="1"/>
  <c r="BB23" i="1"/>
  <c r="BC23" i="1" s="1"/>
  <c r="BB153" i="1"/>
  <c r="BC153" i="1" s="1"/>
  <c r="BB9" i="1"/>
  <c r="BC9" i="1" s="1"/>
  <c r="BB122" i="1"/>
  <c r="BC122" i="1" s="1"/>
  <c r="BB127" i="1"/>
  <c r="BC127" i="1" s="1"/>
  <c r="BB81" i="1"/>
  <c r="BC81" i="1" s="1"/>
  <c r="BB73" i="1"/>
  <c r="BC73" i="1" s="1"/>
  <c r="BB103" i="1"/>
  <c r="BB106" i="1"/>
  <c r="BC106" i="1" s="1"/>
  <c r="BB139" i="1"/>
  <c r="BB37" i="1"/>
  <c r="BC37" i="1" s="1"/>
  <c r="BB107" i="1"/>
  <c r="BC107" i="1" s="1"/>
  <c r="BB169" i="1"/>
  <c r="BC169" i="1" s="1"/>
  <c r="BB144" i="1"/>
  <c r="BC144" i="1" s="1"/>
  <c r="BB63" i="1"/>
  <c r="BC63" i="1" s="1"/>
  <c r="BB30" i="1"/>
  <c r="BC30" i="1" s="1"/>
  <c r="BB29" i="1"/>
  <c r="BC29" i="1" s="1"/>
  <c r="BB99" i="1"/>
  <c r="BC99" i="1" s="1"/>
  <c r="BB161" i="1"/>
  <c r="BC161" i="1" s="1"/>
  <c r="BB66" i="1"/>
  <c r="BB32" i="1"/>
  <c r="BC32" i="1" s="1"/>
  <c r="BB133" i="1"/>
  <c r="BC133" i="1" s="1"/>
  <c r="BB22" i="1"/>
  <c r="BC22" i="1" s="1"/>
  <c r="BB119" i="1"/>
  <c r="BC119" i="1" s="1"/>
  <c r="BB143" i="1"/>
  <c r="BC143" i="1" s="1"/>
  <c r="BB62" i="1"/>
  <c r="BC62" i="1" s="1"/>
  <c r="BB36" i="1"/>
  <c r="BC36" i="1" s="1"/>
  <c r="BB147" i="1"/>
  <c r="BC147" i="1" s="1"/>
  <c r="BB76" i="1"/>
  <c r="BC76" i="1" s="1"/>
  <c r="BB68" i="1"/>
  <c r="BC68" i="1" s="1"/>
  <c r="BB42" i="1"/>
  <c r="BC42" i="1" s="1"/>
  <c r="BB168" i="1"/>
  <c r="BC168" i="1" s="1"/>
  <c r="BB24" i="1"/>
  <c r="BC24" i="1" s="1"/>
  <c r="BB35" i="1"/>
  <c r="BC35" i="1" s="1"/>
  <c r="BB82" i="1"/>
  <c r="BC82" i="1" s="1"/>
  <c r="BB137" i="1"/>
  <c r="BC137" i="1" s="1"/>
  <c r="BB15" i="1"/>
  <c r="BC15" i="1" s="1"/>
  <c r="BB45" i="1"/>
  <c r="BC45" i="1" s="1"/>
  <c r="BB114" i="1"/>
  <c r="BC114" i="1" s="1"/>
  <c r="BB57" i="1"/>
  <c r="BC57" i="1" s="1"/>
  <c r="BB142" i="1"/>
  <c r="BC142" i="1" s="1"/>
  <c r="BB165" i="1"/>
  <c r="BC165" i="1" s="1"/>
  <c r="BB8" i="1"/>
  <c r="BC8" i="1" s="1"/>
  <c r="BB105" i="1"/>
  <c r="BC105" i="1" s="1"/>
  <c r="BB96" i="1"/>
  <c r="BC96" i="1" s="1"/>
  <c r="BB141" i="1"/>
  <c r="BC141" i="1" s="1"/>
  <c r="BB166" i="1"/>
  <c r="BC166" i="1" s="1"/>
  <c r="BB92" i="1"/>
  <c r="BC92" i="1" s="1"/>
  <c r="BB39" i="1"/>
  <c r="BC39" i="1" s="1"/>
  <c r="BB100" i="1"/>
  <c r="BC100" i="1" s="1"/>
  <c r="BB112" i="1"/>
  <c r="BC112" i="1" s="1"/>
  <c r="BB157" i="1"/>
  <c r="BC157" i="1" s="1"/>
  <c r="BB94" i="1"/>
  <c r="BC94" i="1" s="1"/>
  <c r="BB31" i="1"/>
  <c r="BC31" i="1" s="1"/>
  <c r="BB121" i="1"/>
  <c r="BC121" i="1" s="1"/>
  <c r="BB77" i="1"/>
  <c r="BC77" i="1" s="1"/>
  <c r="BB117" i="1"/>
  <c r="BC117" i="1" s="1"/>
  <c r="BB163" i="1"/>
  <c r="BC163" i="1" s="1"/>
  <c r="BB41" i="1"/>
  <c r="BC41" i="1" s="1"/>
  <c r="BB149" i="1"/>
  <c r="BC149" i="1" s="1"/>
  <c r="BB155" i="1"/>
  <c r="BC155" i="1" s="1"/>
  <c r="BB128" i="1"/>
  <c r="BC128" i="1" s="1"/>
  <c r="BB48" i="1"/>
  <c r="BC48" i="1" s="1"/>
  <c r="BB25" i="1"/>
  <c r="BC25" i="1" s="1"/>
  <c r="BB111" i="1"/>
  <c r="BC111" i="1" s="1"/>
  <c r="BB70" i="1"/>
  <c r="BC70" i="1" s="1"/>
  <c r="BB150" i="1"/>
  <c r="BC150" i="1" s="1"/>
  <c r="BB110" i="1"/>
  <c r="BC110" i="1" s="1"/>
  <c r="BB54" i="1"/>
  <c r="BC54" i="1" s="1"/>
  <c r="BB74" i="1"/>
  <c r="BC74" i="1" s="1"/>
  <c r="BB17" i="1"/>
  <c r="BC17" i="1" s="1"/>
  <c r="BB125" i="1"/>
  <c r="BC125" i="1" s="1"/>
  <c r="U20" i="9"/>
  <c r="V20" i="9" s="1"/>
  <c r="J170" i="7"/>
  <c r="X9" i="9" s="1"/>
  <c r="Z9" i="9" s="1"/>
  <c r="F170" i="7"/>
  <c r="X6" i="9" s="1"/>
  <c r="Z6" i="9" s="1"/>
  <c r="BB108" i="1"/>
  <c r="BC108" i="1" s="1"/>
  <c r="H170" i="7"/>
  <c r="X8" i="9" s="1"/>
  <c r="Z8" i="9" s="1"/>
  <c r="BB148" i="1"/>
  <c r="BC148" i="1" s="1"/>
  <c r="BB20" i="1"/>
  <c r="BC20" i="1" s="1"/>
  <c r="BB59" i="1"/>
  <c r="BC59" i="1" s="1"/>
  <c r="BB89" i="1"/>
  <c r="BC89" i="1" s="1"/>
  <c r="BB16" i="1"/>
  <c r="BC16" i="1" s="1"/>
  <c r="BB167" i="1"/>
  <c r="BC167" i="1" s="1"/>
  <c r="BB19" i="1"/>
  <c r="BC19" i="1" s="1"/>
  <c r="BB132" i="1"/>
  <c r="BC132" i="1" s="1"/>
  <c r="BF13" i="1"/>
  <c r="BG13" i="1" s="1"/>
  <c r="BF21" i="1"/>
  <c r="BG21" i="1" s="1"/>
  <c r="BF29" i="1"/>
  <c r="BG29" i="1" s="1"/>
  <c r="BF37" i="1"/>
  <c r="BF45" i="1"/>
  <c r="BG45" i="1" s="1"/>
  <c r="BF53" i="1"/>
  <c r="BF61" i="1"/>
  <c r="BG61" i="1" s="1"/>
  <c r="BF68" i="1"/>
  <c r="BG68" i="1" s="1"/>
  <c r="BF76" i="1"/>
  <c r="BG76" i="1" s="1"/>
  <c r="BF84" i="1"/>
  <c r="BF92" i="1"/>
  <c r="BG92" i="1" s="1"/>
  <c r="BF100" i="1"/>
  <c r="BF108" i="1"/>
  <c r="BG108" i="1" s="1"/>
  <c r="BF116" i="1"/>
  <c r="BF131" i="1"/>
  <c r="BG131" i="1" s="1"/>
  <c r="BF139" i="1"/>
  <c r="BF147" i="1"/>
  <c r="BG147" i="1" s="1"/>
  <c r="BF163" i="1"/>
  <c r="BF171" i="1"/>
  <c r="BG171" i="1" s="1"/>
  <c r="BF14" i="1"/>
  <c r="BF22" i="1"/>
  <c r="BF30" i="1"/>
  <c r="BF38" i="1"/>
  <c r="BG38" i="1" s="1"/>
  <c r="BF46" i="1"/>
  <c r="BF54" i="1"/>
  <c r="BG54" i="1" s="1"/>
  <c r="BF69" i="1"/>
  <c r="BG69" i="1" s="1"/>
  <c r="BF77" i="1"/>
  <c r="BG77" i="1" s="1"/>
  <c r="BF85" i="1"/>
  <c r="BG85" i="1" s="1"/>
  <c r="BF93" i="1"/>
  <c r="BG93" i="1" s="1"/>
  <c r="BF101" i="1"/>
  <c r="BF109" i="1"/>
  <c r="BG109" i="1" s="1"/>
  <c r="BF117" i="1"/>
  <c r="BF123" i="1"/>
  <c r="BG123" i="1" s="1"/>
  <c r="BF132" i="1"/>
  <c r="BG132" i="1" s="1"/>
  <c r="BF140" i="1"/>
  <c r="BG140" i="1" s="1"/>
  <c r="BF156" i="1"/>
  <c r="BG156" i="1" s="1"/>
  <c r="BF164" i="1"/>
  <c r="BG164" i="1" s="1"/>
  <c r="BF172" i="1"/>
  <c r="BF8" i="1"/>
  <c r="BF15" i="1"/>
  <c r="BF23" i="1"/>
  <c r="BF31" i="1"/>
  <c r="BF39" i="1"/>
  <c r="BG39" i="1" s="1"/>
  <c r="BF47" i="1"/>
  <c r="BF55" i="1"/>
  <c r="BG55" i="1" s="1"/>
  <c r="BF62" i="1"/>
  <c r="BG62" i="1" s="1"/>
  <c r="BF78" i="1"/>
  <c r="BG78" i="1" s="1"/>
  <c r="BF86" i="1"/>
  <c r="BF94" i="1"/>
  <c r="BG94" i="1" s="1"/>
  <c r="BF102" i="1"/>
  <c r="BG102" i="1" s="1"/>
  <c r="BF110" i="1"/>
  <c r="BG110" i="1" s="1"/>
  <c r="BF118" i="1"/>
  <c r="BG118" i="1" s="1"/>
  <c r="BF125" i="1"/>
  <c r="BG125" i="1" s="1"/>
  <c r="BF133" i="1"/>
  <c r="BG133" i="1" s="1"/>
  <c r="BF141" i="1"/>
  <c r="BF149" i="1"/>
  <c r="BG149" i="1" s="1"/>
  <c r="BF157" i="1"/>
  <c r="BG157" i="1" s="1"/>
  <c r="BF165" i="1"/>
  <c r="BF16" i="1"/>
  <c r="BG16" i="1" s="1"/>
  <c r="BF24" i="1"/>
  <c r="BF32" i="1"/>
  <c r="BG32" i="1" s="1"/>
  <c r="BF40" i="1"/>
  <c r="BF48" i="1"/>
  <c r="BG48" i="1" s="1"/>
  <c r="BF56" i="1"/>
  <c r="BG56" i="1" s="1"/>
  <c r="BF63" i="1"/>
  <c r="BG63" i="1" s="1"/>
  <c r="BF71" i="1"/>
  <c r="BG71" i="1" s="1"/>
  <c r="BF79" i="1"/>
  <c r="BG79" i="1" s="1"/>
  <c r="BF87" i="1"/>
  <c r="BG87" i="1" s="1"/>
  <c r="BF103" i="1"/>
  <c r="BG103" i="1" s="1"/>
  <c r="BF111" i="1"/>
  <c r="BF119" i="1"/>
  <c r="BG119" i="1" s="1"/>
  <c r="BF126" i="1"/>
  <c r="BG126" i="1" s="1"/>
  <c r="BF134" i="1"/>
  <c r="BF142" i="1"/>
  <c r="BG142" i="1" s="1"/>
  <c r="BF150" i="1"/>
  <c r="BF158" i="1"/>
  <c r="BG158" i="1" s="1"/>
  <c r="BF166" i="1"/>
  <c r="BG166" i="1" s="1"/>
  <c r="BF17" i="1"/>
  <c r="BF25" i="1"/>
  <c r="BF33" i="1"/>
  <c r="BF41" i="1"/>
  <c r="BF49" i="1"/>
  <c r="BF57" i="1"/>
  <c r="BG57" i="1" s="1"/>
  <c r="BF64" i="1"/>
  <c r="BF72" i="1"/>
  <c r="BG72" i="1" s="1"/>
  <c r="BF80" i="1"/>
  <c r="BG80" i="1" s="1"/>
  <c r="BF88" i="1"/>
  <c r="BF96" i="1"/>
  <c r="BF104" i="1"/>
  <c r="BG104" i="1" s="1"/>
  <c r="BF112" i="1"/>
  <c r="BG112" i="1" s="1"/>
  <c r="BF120" i="1"/>
  <c r="BG120" i="1" s="1"/>
  <c r="BF127" i="1"/>
  <c r="BG127" i="1" s="1"/>
  <c r="BF135" i="1"/>
  <c r="BG135" i="1" s="1"/>
  <c r="BF143" i="1"/>
  <c r="BG143" i="1" s="1"/>
  <c r="BF151" i="1"/>
  <c r="BG151" i="1" s="1"/>
  <c r="BF159" i="1"/>
  <c r="BG159" i="1" s="1"/>
  <c r="BF167" i="1"/>
  <c r="BG167" i="1" s="1"/>
  <c r="BF10" i="1"/>
  <c r="BG10" i="1" s="1"/>
  <c r="BF18" i="1"/>
  <c r="BG18" i="1" s="1"/>
  <c r="BF26" i="1"/>
  <c r="BG26" i="1" s="1"/>
  <c r="BF34" i="1"/>
  <c r="BF42" i="1"/>
  <c r="BG42" i="1" s="1"/>
  <c r="BF50" i="1"/>
  <c r="BF58" i="1"/>
  <c r="BF65" i="1"/>
  <c r="BG65" i="1" s="1"/>
  <c r="BF73" i="1"/>
  <c r="BF81" i="1"/>
  <c r="BF89" i="1"/>
  <c r="BG89" i="1" s="1"/>
  <c r="BF97" i="1"/>
  <c r="BG97" i="1" s="1"/>
  <c r="BF105" i="1"/>
  <c r="BG105" i="1" s="1"/>
  <c r="BF113" i="1"/>
  <c r="BG113" i="1" s="1"/>
  <c r="BF128" i="1"/>
  <c r="BG128" i="1" s="1"/>
  <c r="BF136" i="1"/>
  <c r="BG136" i="1" s="1"/>
  <c r="BF144" i="1"/>
  <c r="BF152" i="1"/>
  <c r="BG152" i="1" s="1"/>
  <c r="BF160" i="1"/>
  <c r="BG160" i="1" s="1"/>
  <c r="BF168" i="1"/>
  <c r="BG168" i="1" s="1"/>
  <c r="BF11" i="1"/>
  <c r="BG11" i="1" s="1"/>
  <c r="BF19" i="1"/>
  <c r="BF27" i="1"/>
  <c r="BF35" i="1"/>
  <c r="BF43" i="1"/>
  <c r="BF51" i="1"/>
  <c r="BG51" i="1" s="1"/>
  <c r="BF59" i="1"/>
  <c r="BG59" i="1" s="1"/>
  <c r="BF66" i="1"/>
  <c r="BG66" i="1" s="1"/>
  <c r="BF74" i="1"/>
  <c r="BF82" i="1"/>
  <c r="BG82" i="1" s="1"/>
  <c r="BF90" i="1"/>
  <c r="BG90" i="1" s="1"/>
  <c r="BF98" i="1"/>
  <c r="BG98" i="1" s="1"/>
  <c r="BF106" i="1"/>
  <c r="BF114" i="1"/>
  <c r="BG114" i="1" s="1"/>
  <c r="BF121" i="1"/>
  <c r="BG121" i="1" s="1"/>
  <c r="BF129" i="1"/>
  <c r="BG129" i="1" s="1"/>
  <c r="BF137" i="1"/>
  <c r="BG137" i="1" s="1"/>
  <c r="BF145" i="1"/>
  <c r="BF153" i="1"/>
  <c r="BG153" i="1" s="1"/>
  <c r="BF161" i="1"/>
  <c r="BF169" i="1"/>
  <c r="BG169" i="1" s="1"/>
  <c r="BF60" i="1"/>
  <c r="BG60" i="1" s="1"/>
  <c r="BF107" i="1"/>
  <c r="BG107" i="1" s="1"/>
  <c r="BF154" i="1"/>
  <c r="BG154" i="1" s="1"/>
  <c r="BF9" i="1"/>
  <c r="BF115" i="1"/>
  <c r="BF162" i="1"/>
  <c r="BG162" i="1" s="1"/>
  <c r="BF91" i="1"/>
  <c r="BF12" i="1"/>
  <c r="BF67" i="1"/>
  <c r="BG67" i="1" s="1"/>
  <c r="BF170" i="1"/>
  <c r="BG170" i="1" s="1"/>
  <c r="BF20" i="1"/>
  <c r="BF75" i="1"/>
  <c r="BF122" i="1"/>
  <c r="BG122" i="1" s="1"/>
  <c r="BF28" i="1"/>
  <c r="BF83" i="1"/>
  <c r="BG83" i="1" s="1"/>
  <c r="BF138" i="1"/>
  <c r="BG138" i="1" s="1"/>
  <c r="BF52" i="1"/>
  <c r="BG52" i="1" s="1"/>
  <c r="BF99" i="1"/>
  <c r="BG99" i="1" s="1"/>
  <c r="BF146" i="1"/>
  <c r="BG146" i="1" s="1"/>
  <c r="BF36" i="1"/>
  <c r="BB12" i="1"/>
  <c r="BC12" i="1" s="1"/>
  <c r="BB84" i="1"/>
  <c r="BC84" i="1" s="1"/>
  <c r="BB11" i="1"/>
  <c r="BC11" i="1" s="1"/>
  <c r="BB136" i="1"/>
  <c r="BC136" i="1" s="1"/>
  <c r="BB160" i="1"/>
  <c r="BC160" i="1" s="1"/>
  <c r="BB46" i="1"/>
  <c r="BC46" i="1" s="1"/>
  <c r="BB146" i="1"/>
  <c r="BC146" i="1" s="1"/>
  <c r="BB26" i="1"/>
  <c r="BC26" i="1" s="1"/>
  <c r="BB102" i="1"/>
  <c r="BC102" i="1" s="1"/>
  <c r="BB154" i="1"/>
  <c r="BC154" i="1" s="1"/>
  <c r="BB38" i="1"/>
  <c r="BC38" i="1" s="1"/>
  <c r="BB98" i="1"/>
  <c r="BC98" i="1" s="1"/>
  <c r="BB113" i="1"/>
  <c r="BC113" i="1" s="1"/>
  <c r="BB49" i="1"/>
  <c r="BC49" i="1" s="1"/>
  <c r="BB40" i="1"/>
  <c r="BC40" i="1" s="1"/>
  <c r="BB115" i="1"/>
  <c r="BC115" i="1" s="1"/>
  <c r="BB51" i="1"/>
  <c r="BC51" i="1" s="1"/>
  <c r="BB104" i="1"/>
  <c r="BC104" i="1" s="1"/>
  <c r="BB58" i="1"/>
  <c r="BC58" i="1" s="1"/>
  <c r="BB90" i="1"/>
  <c r="BC90" i="1" s="1"/>
  <c r="BB78" i="1"/>
  <c r="BC78" i="1" s="1"/>
  <c r="BB138" i="1"/>
  <c r="BC138" i="1" s="1"/>
  <c r="BB14" i="1"/>
  <c r="BC14" i="1" s="1"/>
  <c r="BB55" i="1"/>
  <c r="BC55" i="1" s="1"/>
  <c r="BB134" i="1"/>
  <c r="BC134" i="1" s="1"/>
  <c r="BB69" i="1"/>
  <c r="BC69" i="1" s="1"/>
  <c r="BB47" i="1"/>
  <c r="BC47" i="1" s="1"/>
  <c r="BB129" i="1"/>
  <c r="BC129" i="1" s="1"/>
  <c r="BB65" i="1"/>
  <c r="BC65" i="1" s="1"/>
  <c r="BB120" i="1"/>
  <c r="BC120" i="1" s="1"/>
  <c r="BB56" i="1"/>
  <c r="BC56" i="1" s="1"/>
  <c r="BB140" i="1"/>
  <c r="BC140" i="1" s="1"/>
  <c r="BB131" i="1"/>
  <c r="BC131" i="1" s="1"/>
  <c r="BB67" i="1"/>
  <c r="BC67" i="1" s="1"/>
  <c r="BB18" i="1"/>
  <c r="BC18" i="1" s="1"/>
  <c r="BF155" i="1"/>
  <c r="BG155" i="1" s="1"/>
  <c r="BF148" i="1"/>
  <c r="BG148" i="1" s="1"/>
  <c r="BB109" i="1"/>
  <c r="BC109" i="1" s="1"/>
  <c r="P167" i="7"/>
  <c r="P126" i="7"/>
  <c r="BB79" i="1"/>
  <c r="BC79" i="1" s="1"/>
  <c r="BB85" i="1"/>
  <c r="BC85" i="1" s="1"/>
  <c r="BB172" i="1"/>
  <c r="BC172" i="1" s="1"/>
  <c r="BB130" i="1"/>
  <c r="BC130" i="1" s="1"/>
  <c r="BF70" i="1"/>
  <c r="BB158" i="1"/>
  <c r="BC158" i="1" s="1"/>
  <c r="BB72" i="1"/>
  <c r="BC72" i="1" s="1"/>
  <c r="BB156" i="1"/>
  <c r="BC156" i="1" s="1"/>
  <c r="BB171" i="1"/>
  <c r="BC171" i="1" s="1"/>
  <c r="BB97" i="1"/>
  <c r="BC97" i="1" s="1"/>
  <c r="BB162" i="1"/>
  <c r="BC162" i="1" s="1"/>
  <c r="BB86" i="1"/>
  <c r="BC86" i="1" s="1"/>
  <c r="BB170" i="1"/>
  <c r="BC170" i="1" s="1"/>
  <c r="BB123" i="1"/>
  <c r="BC123" i="1" s="1"/>
  <c r="BB71" i="1"/>
  <c r="BC71" i="1" s="1"/>
  <c r="BB145" i="1"/>
  <c r="BC145" i="1" s="1"/>
  <c r="BB88" i="1"/>
  <c r="BC88" i="1" s="1"/>
  <c r="BB151" i="1"/>
  <c r="BC151" i="1" s="1"/>
  <c r="BB60" i="1"/>
  <c r="BC60" i="1" s="1"/>
  <c r="BB80" i="1"/>
  <c r="BC80" i="1" s="1"/>
  <c r="BB164" i="1"/>
  <c r="BC164" i="1" s="1"/>
  <c r="S19" i="9"/>
  <c r="W18" i="9"/>
  <c r="A19" i="9"/>
  <c r="BC91" i="1"/>
  <c r="BC21" i="1"/>
  <c r="BC75" i="1"/>
  <c r="BC52" i="1"/>
  <c r="BC101" i="1"/>
  <c r="BC13" i="1"/>
  <c r="BC50" i="1"/>
  <c r="BC53" i="1"/>
  <c r="BC27" i="1"/>
  <c r="BC116" i="1"/>
  <c r="BC126" i="1"/>
  <c r="BC135" i="1"/>
  <c r="BC66" i="1"/>
  <c r="BC33" i="1"/>
  <c r="BC61" i="1"/>
  <c r="BC87" i="1"/>
  <c r="BC83" i="1"/>
  <c r="BC43" i="1"/>
  <c r="BC159" i="1"/>
  <c r="BC93" i="1"/>
  <c r="BC103" i="1"/>
  <c r="BC139" i="1"/>
  <c r="BC28" i="1"/>
  <c r="BC64" i="1"/>
  <c r="P54" i="7"/>
  <c r="P145" i="7"/>
  <c r="P168" i="7"/>
  <c r="P144" i="7"/>
  <c r="P142" i="7"/>
  <c r="P143" i="7"/>
  <c r="P92" i="7"/>
  <c r="P112" i="7"/>
  <c r="BI3" i="1"/>
  <c r="P161" i="7"/>
  <c r="P156" i="7"/>
  <c r="P155" i="7"/>
  <c r="P154" i="7"/>
  <c r="P160" i="7"/>
  <c r="P163" i="7"/>
  <c r="P162" i="7"/>
  <c r="P158" i="7"/>
  <c r="P165" i="7"/>
  <c r="P166" i="7"/>
  <c r="P164" i="7"/>
  <c r="P157" i="7"/>
  <c r="P159" i="7"/>
  <c r="P73" i="7"/>
  <c r="P134" i="7"/>
  <c r="P133" i="7"/>
  <c r="P30" i="7"/>
  <c r="P135" i="7"/>
  <c r="P88" i="7"/>
  <c r="P87" i="7"/>
  <c r="P70" i="7"/>
  <c r="P123" i="7"/>
  <c r="D170" i="7"/>
  <c r="X4" i="9" s="1"/>
  <c r="Z4" i="9" s="1"/>
  <c r="P151" i="7"/>
  <c r="P152" i="7"/>
  <c r="P7" i="7"/>
  <c r="R1" i="7"/>
  <c r="C19" i="9"/>
  <c r="C21" i="9" s="1"/>
  <c r="BJ43" i="1" l="1"/>
  <c r="BJ51" i="1"/>
  <c r="BK51" i="1" s="1"/>
  <c r="BJ59" i="1"/>
  <c r="BK59" i="1" s="1"/>
  <c r="BJ66" i="1"/>
  <c r="BK66" i="1" s="1"/>
  <c r="BJ74" i="1"/>
  <c r="BK74" i="1" s="1"/>
  <c r="BJ82" i="1"/>
  <c r="BK82" i="1" s="1"/>
  <c r="BJ90" i="1"/>
  <c r="BK90" i="1" s="1"/>
  <c r="BJ98" i="1"/>
  <c r="BK98" i="1" s="1"/>
  <c r="BJ114" i="1"/>
  <c r="BJ121" i="1"/>
  <c r="BJ129" i="1"/>
  <c r="BK129" i="1" s="1"/>
  <c r="BJ145" i="1"/>
  <c r="BK145" i="1" s="1"/>
  <c r="BJ153" i="1"/>
  <c r="BJ161" i="1"/>
  <c r="BK161" i="1" s="1"/>
  <c r="BJ169" i="1"/>
  <c r="BK169" i="1" s="1"/>
  <c r="BJ12" i="1"/>
  <c r="BJ20" i="1"/>
  <c r="BJ28" i="1"/>
  <c r="BK28" i="1" s="1"/>
  <c r="BJ60" i="1"/>
  <c r="BK60" i="1" s="1"/>
  <c r="BJ75" i="1"/>
  <c r="BJ83" i="1"/>
  <c r="BK83" i="1" s="1"/>
  <c r="BJ91" i="1"/>
  <c r="BK91" i="1" s="1"/>
  <c r="BJ99" i="1"/>
  <c r="BK99" i="1" s="1"/>
  <c r="BJ107" i="1"/>
  <c r="BK107" i="1" s="1"/>
  <c r="BJ115" i="1"/>
  <c r="BK115" i="1" s="1"/>
  <c r="BJ122" i="1"/>
  <c r="BJ138" i="1"/>
  <c r="BK138" i="1" s="1"/>
  <c r="BJ146" i="1"/>
  <c r="BK146" i="1" s="1"/>
  <c r="BJ154" i="1"/>
  <c r="BK154" i="1" s="1"/>
  <c r="BJ162" i="1"/>
  <c r="BJ170" i="1"/>
  <c r="BK170" i="1" s="1"/>
  <c r="BJ13" i="1"/>
  <c r="BK13" i="1" s="1"/>
  <c r="BJ21" i="1"/>
  <c r="BK21" i="1" s="1"/>
  <c r="BJ29" i="1"/>
  <c r="BK29" i="1" s="1"/>
  <c r="BJ37" i="1"/>
  <c r="BK37" i="1" s="1"/>
  <c r="BJ45" i="1"/>
  <c r="BK45" i="1" s="1"/>
  <c r="BJ53" i="1"/>
  <c r="BJ76" i="1"/>
  <c r="BK76" i="1" s="1"/>
  <c r="BJ84" i="1"/>
  <c r="BJ92" i="1"/>
  <c r="BK92" i="1" s="1"/>
  <c r="BJ100" i="1"/>
  <c r="BK100" i="1" s="1"/>
  <c r="BJ108" i="1"/>
  <c r="BK108" i="1" s="1"/>
  <c r="BJ116" i="1"/>
  <c r="BK116" i="1" s="1"/>
  <c r="BJ131" i="1"/>
  <c r="BK131" i="1" s="1"/>
  <c r="BJ139" i="1"/>
  <c r="BJ147" i="1"/>
  <c r="BJ155" i="1"/>
  <c r="BK155" i="1" s="1"/>
  <c r="BJ163" i="1"/>
  <c r="BK163" i="1" s="1"/>
  <c r="BJ14" i="1"/>
  <c r="BK14" i="1" s="1"/>
  <c r="BJ22" i="1"/>
  <c r="BJ30" i="1"/>
  <c r="BJ46" i="1"/>
  <c r="BJ54" i="1"/>
  <c r="BJ69" i="1"/>
  <c r="BK69" i="1" s="1"/>
  <c r="BJ77" i="1"/>
  <c r="BK77" i="1" s="1"/>
  <c r="BJ85" i="1"/>
  <c r="BJ93" i="1"/>
  <c r="BK93" i="1" s="1"/>
  <c r="BJ140" i="1"/>
  <c r="BJ148" i="1"/>
  <c r="BK148" i="1" s="1"/>
  <c r="BJ156" i="1"/>
  <c r="BJ164" i="1"/>
  <c r="BK164" i="1" s="1"/>
  <c r="BJ172" i="1"/>
  <c r="BJ8" i="1"/>
  <c r="BJ15" i="1"/>
  <c r="BJ23" i="1"/>
  <c r="BK23" i="1" s="1"/>
  <c r="BJ31" i="1"/>
  <c r="BJ39" i="1"/>
  <c r="BK39" i="1" s="1"/>
  <c r="BJ47" i="1"/>
  <c r="BK47" i="1" s="1"/>
  <c r="BJ62" i="1"/>
  <c r="BK62" i="1" s="1"/>
  <c r="BJ70" i="1"/>
  <c r="BK70" i="1" s="1"/>
  <c r="BJ86" i="1"/>
  <c r="BK86" i="1" s="1"/>
  <c r="BJ94" i="1"/>
  <c r="BK94" i="1" s="1"/>
  <c r="BJ102" i="1"/>
  <c r="BK102" i="1" s="1"/>
  <c r="BJ110" i="1"/>
  <c r="BK110" i="1" s="1"/>
  <c r="BJ118" i="1"/>
  <c r="BK118" i="1" s="1"/>
  <c r="BJ125" i="1"/>
  <c r="BK125" i="1" s="1"/>
  <c r="BJ149" i="1"/>
  <c r="BJ157" i="1"/>
  <c r="BK157" i="1" s="1"/>
  <c r="BJ165" i="1"/>
  <c r="BK165" i="1" s="1"/>
  <c r="BJ16" i="1"/>
  <c r="BK16" i="1" s="1"/>
  <c r="BJ24" i="1"/>
  <c r="BJ32" i="1"/>
  <c r="BK32" i="1" s="1"/>
  <c r="BJ40" i="1"/>
  <c r="BJ48" i="1"/>
  <c r="BJ56" i="1"/>
  <c r="BK56" i="1" s="1"/>
  <c r="BJ63" i="1"/>
  <c r="BK63" i="1" s="1"/>
  <c r="BJ71" i="1"/>
  <c r="BK71" i="1" s="1"/>
  <c r="BJ79" i="1"/>
  <c r="BK79" i="1" s="1"/>
  <c r="BJ87" i="1"/>
  <c r="BJ111" i="1"/>
  <c r="BK111" i="1" s="1"/>
  <c r="BJ126" i="1"/>
  <c r="BK126" i="1" s="1"/>
  <c r="BJ134" i="1"/>
  <c r="BK134" i="1" s="1"/>
  <c r="BJ142" i="1"/>
  <c r="BK142" i="1" s="1"/>
  <c r="BJ150" i="1"/>
  <c r="BK150" i="1" s="1"/>
  <c r="BJ158" i="1"/>
  <c r="BK158" i="1" s="1"/>
  <c r="BJ166" i="1"/>
  <c r="BK166" i="1" s="1"/>
  <c r="BJ17" i="1"/>
  <c r="BJ33" i="1"/>
  <c r="BJ41" i="1"/>
  <c r="BJ49" i="1"/>
  <c r="BJ57" i="1"/>
  <c r="BJ64" i="1"/>
  <c r="BJ72" i="1"/>
  <c r="BK72" i="1" s="1"/>
  <c r="BJ80" i="1"/>
  <c r="BK80" i="1" s="1"/>
  <c r="BJ88" i="1"/>
  <c r="BJ96" i="1"/>
  <c r="BK96" i="1" s="1"/>
  <c r="BJ104" i="1"/>
  <c r="BJ112" i="1"/>
  <c r="BJ120" i="1"/>
  <c r="BK120" i="1" s="1"/>
  <c r="BJ127" i="1"/>
  <c r="BK127" i="1" s="1"/>
  <c r="BJ135" i="1"/>
  <c r="BK135" i="1" s="1"/>
  <c r="BJ143" i="1"/>
  <c r="BJ151" i="1"/>
  <c r="BJ159" i="1"/>
  <c r="BK159" i="1" s="1"/>
  <c r="BJ167" i="1"/>
  <c r="BK167" i="1" s="1"/>
  <c r="BJ50" i="1"/>
  <c r="BJ97" i="1"/>
  <c r="BK97" i="1" s="1"/>
  <c r="BJ152" i="1"/>
  <c r="BK152" i="1" s="1"/>
  <c r="BJ58" i="1"/>
  <c r="BJ105" i="1"/>
  <c r="BK105" i="1" s="1"/>
  <c r="BJ160" i="1"/>
  <c r="BJ10" i="1"/>
  <c r="BJ113" i="1"/>
  <c r="BK113" i="1" s="1"/>
  <c r="BJ168" i="1"/>
  <c r="BK168" i="1" s="1"/>
  <c r="BJ18" i="1"/>
  <c r="BK18" i="1" s="1"/>
  <c r="BJ65" i="1"/>
  <c r="BK65" i="1" s="1"/>
  <c r="BJ81" i="1"/>
  <c r="BJ26" i="1"/>
  <c r="BK26" i="1" s="1"/>
  <c r="BJ73" i="1"/>
  <c r="BJ128" i="1"/>
  <c r="BJ42" i="1"/>
  <c r="BK42" i="1" s="1"/>
  <c r="BJ89" i="1"/>
  <c r="BK89" i="1" s="1"/>
  <c r="BJ136" i="1"/>
  <c r="BJ34" i="1"/>
  <c r="BJ144" i="1"/>
  <c r="BG115" i="1"/>
  <c r="BG100" i="1"/>
  <c r="BJ61" i="1"/>
  <c r="BJ101" i="1"/>
  <c r="BK101" i="1" s="1"/>
  <c r="BJ119" i="1"/>
  <c r="BK119" i="1" s="1"/>
  <c r="BJ25" i="1"/>
  <c r="BJ11" i="1"/>
  <c r="BK11" i="1" s="1"/>
  <c r="R126" i="7"/>
  <c r="R167" i="7"/>
  <c r="BF130" i="1"/>
  <c r="BG130" i="1" s="1"/>
  <c r="BJ132" i="1"/>
  <c r="BK132" i="1" s="1"/>
  <c r="BJ67" i="1"/>
  <c r="BJ35" i="1"/>
  <c r="BK35" i="1" s="1"/>
  <c r="BJ27" i="1"/>
  <c r="BK27" i="1" s="1"/>
  <c r="BJ19" i="1"/>
  <c r="BJ133" i="1"/>
  <c r="BK133" i="1" s="1"/>
  <c r="BJ68" i="1"/>
  <c r="BK68" i="1" s="1"/>
  <c r="BQ3" i="1"/>
  <c r="BJ38" i="1"/>
  <c r="BJ137" i="1"/>
  <c r="BK137" i="1" s="1"/>
  <c r="BJ109" i="1"/>
  <c r="BK109" i="1" s="1"/>
  <c r="BJ36" i="1"/>
  <c r="BJ55" i="1"/>
  <c r="BJ123" i="1"/>
  <c r="BK123" i="1" s="1"/>
  <c r="BJ52" i="1"/>
  <c r="BJ103" i="1"/>
  <c r="BK103" i="1" s="1"/>
  <c r="BJ78" i="1"/>
  <c r="BJ9" i="1"/>
  <c r="BJ141" i="1"/>
  <c r="BK141" i="1" s="1"/>
  <c r="BJ117" i="1"/>
  <c r="BJ106" i="1"/>
  <c r="BG88" i="1"/>
  <c r="W19" i="9"/>
  <c r="W21" i="9"/>
  <c r="BG58" i="1"/>
  <c r="BG27" i="1"/>
  <c r="BG50" i="1"/>
  <c r="BG165" i="1"/>
  <c r="BG33" i="1"/>
  <c r="BG75" i="1"/>
  <c r="BG163" i="1"/>
  <c r="BG22" i="1"/>
  <c r="BG41" i="1"/>
  <c r="BG49" i="1"/>
  <c r="BG12" i="1"/>
  <c r="BG91" i="1"/>
  <c r="BG161" i="1"/>
  <c r="BG31" i="1"/>
  <c r="BG43" i="1"/>
  <c r="BG117" i="1"/>
  <c r="BG81" i="1"/>
  <c r="BG84" i="1"/>
  <c r="BG25" i="1"/>
  <c r="BG40" i="1"/>
  <c r="BG144" i="1"/>
  <c r="BG20" i="1"/>
  <c r="BG36" i="1"/>
  <c r="BG145" i="1"/>
  <c r="BG111" i="1"/>
  <c r="BG23" i="1"/>
  <c r="BG139" i="1"/>
  <c r="BG73" i="1"/>
  <c r="BG15" i="1"/>
  <c r="BG96" i="1"/>
  <c r="BG30" i="1"/>
  <c r="BG53" i="1"/>
  <c r="BG116" i="1"/>
  <c r="BG86" i="1"/>
  <c r="BG24" i="1"/>
  <c r="BG70" i="1"/>
  <c r="BG34" i="1"/>
  <c r="BG101" i="1"/>
  <c r="BG64" i="1"/>
  <c r="BG19" i="1"/>
  <c r="BG37" i="1"/>
  <c r="BG17" i="1"/>
  <c r="BG134" i="1"/>
  <c r="BG47" i="1"/>
  <c r="BG141" i="1"/>
  <c r="BG14" i="1"/>
  <c r="BG172" i="1"/>
  <c r="BG74" i="1"/>
  <c r="BG28" i="1"/>
  <c r="BG46" i="1"/>
  <c r="BG35" i="1"/>
  <c r="BG150" i="1"/>
  <c r="BG106" i="1"/>
  <c r="R54" i="7"/>
  <c r="R144" i="7"/>
  <c r="R145" i="7"/>
  <c r="R168" i="7"/>
  <c r="R143" i="7"/>
  <c r="R142" i="7"/>
  <c r="T1" i="7"/>
  <c r="R92" i="7"/>
  <c r="R112" i="7"/>
  <c r="R164" i="7"/>
  <c r="R156" i="7"/>
  <c r="R163" i="7"/>
  <c r="R154" i="7"/>
  <c r="R162" i="7"/>
  <c r="R158" i="7"/>
  <c r="R160" i="7"/>
  <c r="R166" i="7"/>
  <c r="R159" i="7"/>
  <c r="R161" i="7"/>
  <c r="R155" i="7"/>
  <c r="R165" i="7"/>
  <c r="R157" i="7"/>
  <c r="R30" i="7"/>
  <c r="R73" i="7"/>
  <c r="R135" i="7"/>
  <c r="R134" i="7"/>
  <c r="R133" i="7"/>
  <c r="AQ8" i="1"/>
  <c r="R88" i="7"/>
  <c r="R123" i="7"/>
  <c r="R87" i="7"/>
  <c r="R70" i="7"/>
  <c r="AQ9" i="1"/>
  <c r="U4" i="9"/>
  <c r="V4" i="9" s="1"/>
  <c r="L136" i="7"/>
  <c r="L139" i="7"/>
  <c r="N139" i="7"/>
  <c r="N140" i="7"/>
  <c r="N136" i="7"/>
  <c r="L137" i="7"/>
  <c r="N137" i="7"/>
  <c r="L140" i="7"/>
  <c r="R151" i="7"/>
  <c r="R149" i="7"/>
  <c r="R147" i="7"/>
  <c r="R141" i="7"/>
  <c r="R139" i="7"/>
  <c r="R137" i="7"/>
  <c r="R132" i="7"/>
  <c r="R153" i="7"/>
  <c r="R152" i="7"/>
  <c r="R150" i="7"/>
  <c r="R148" i="7"/>
  <c r="R146" i="7"/>
  <c r="R140" i="7"/>
  <c r="R138" i="7"/>
  <c r="R136" i="7"/>
  <c r="R131" i="7"/>
  <c r="R130" i="7"/>
  <c r="R128" i="7"/>
  <c r="R125" i="7"/>
  <c r="R121" i="7"/>
  <c r="R118" i="7"/>
  <c r="R116" i="7"/>
  <c r="R114" i="7"/>
  <c r="R111" i="7"/>
  <c r="R109" i="7"/>
  <c r="R107" i="7"/>
  <c r="R105" i="7"/>
  <c r="R104" i="7"/>
  <c r="R102" i="7"/>
  <c r="R100" i="7"/>
  <c r="R99" i="7"/>
  <c r="R97" i="7"/>
  <c r="R95" i="7"/>
  <c r="R93" i="7"/>
  <c r="R91" i="7"/>
  <c r="R89" i="7"/>
  <c r="R86" i="7"/>
  <c r="R84" i="7"/>
  <c r="R83" i="7"/>
  <c r="R81" i="7"/>
  <c r="R80" i="7"/>
  <c r="R78" i="7"/>
  <c r="R76" i="7"/>
  <c r="R74" i="7"/>
  <c r="R71" i="7"/>
  <c r="R69" i="7"/>
  <c r="R67" i="7"/>
  <c r="R64" i="7"/>
  <c r="R62" i="7"/>
  <c r="R60" i="7"/>
  <c r="R58" i="7"/>
  <c r="R56" i="7"/>
  <c r="R52" i="7"/>
  <c r="R49" i="7"/>
  <c r="R47" i="7"/>
  <c r="R45" i="7"/>
  <c r="R43" i="7"/>
  <c r="R41" i="7"/>
  <c r="R39" i="7"/>
  <c r="R36" i="7"/>
  <c r="R33" i="7"/>
  <c r="R32" i="7"/>
  <c r="R29" i="7"/>
  <c r="R27" i="7"/>
  <c r="R25" i="7"/>
  <c r="R23" i="7"/>
  <c r="R21" i="7"/>
  <c r="R19" i="7"/>
  <c r="R18" i="7"/>
  <c r="R16" i="7"/>
  <c r="R14" i="7"/>
  <c r="R11" i="7"/>
  <c r="R9" i="7"/>
  <c r="R6" i="7"/>
  <c r="R5" i="7"/>
  <c r="R127" i="7"/>
  <c r="R122" i="7"/>
  <c r="R115" i="7"/>
  <c r="R110" i="7"/>
  <c r="R106" i="7"/>
  <c r="R103" i="7"/>
  <c r="R96" i="7"/>
  <c r="R77" i="7"/>
  <c r="R72" i="7"/>
  <c r="R68" i="7"/>
  <c r="R65" i="7"/>
  <c r="R61" i="7"/>
  <c r="R57" i="7"/>
  <c r="R53" i="7"/>
  <c r="R38" i="7"/>
  <c r="R37" i="7"/>
  <c r="R34" i="7"/>
  <c r="R31" i="7"/>
  <c r="R26" i="7"/>
  <c r="R22" i="7"/>
  <c r="R15" i="7"/>
  <c r="R12" i="7"/>
  <c r="R8" i="7"/>
  <c r="R129" i="7"/>
  <c r="R124" i="7"/>
  <c r="R119" i="7"/>
  <c r="R117" i="7"/>
  <c r="R113" i="7"/>
  <c r="R108" i="7"/>
  <c r="R101" i="7"/>
  <c r="R98" i="7"/>
  <c r="R94" i="7"/>
  <c r="R90" i="7"/>
  <c r="R85" i="7"/>
  <c r="R82" i="7"/>
  <c r="R79" i="7"/>
  <c r="R75" i="7"/>
  <c r="R66" i="7"/>
  <c r="R63" i="7"/>
  <c r="R59" i="7"/>
  <c r="R55" i="7"/>
  <c r="R51" i="7"/>
  <c r="R48" i="7"/>
  <c r="R40" i="7"/>
  <c r="R35" i="7"/>
  <c r="R28" i="7"/>
  <c r="R24" i="7"/>
  <c r="R20" i="7"/>
  <c r="R17" i="7"/>
  <c r="R13" i="7"/>
  <c r="R10" i="7"/>
  <c r="R7" i="7"/>
  <c r="R4" i="7"/>
  <c r="J3" i="9"/>
  <c r="T167" i="7" l="1"/>
  <c r="T126" i="7"/>
  <c r="BJ171" i="1"/>
  <c r="BK171" i="1" s="1"/>
  <c r="BJ130" i="1"/>
  <c r="BK130" i="1" s="1"/>
  <c r="W22" i="9"/>
  <c r="B14" i="18" s="1"/>
  <c r="B15" i="18" s="1"/>
  <c r="BK75" i="1"/>
  <c r="BK156" i="1"/>
  <c r="BK104" i="1"/>
  <c r="BK17" i="1"/>
  <c r="BK55" i="1"/>
  <c r="BK140" i="1"/>
  <c r="BK114" i="1"/>
  <c r="BK50" i="1"/>
  <c r="BK128" i="1"/>
  <c r="BK54" i="1"/>
  <c r="BK172" i="1"/>
  <c r="BK81" i="1"/>
  <c r="BK22" i="1"/>
  <c r="BK41" i="1"/>
  <c r="BK49" i="1"/>
  <c r="BK139" i="1"/>
  <c r="BK12" i="1"/>
  <c r="BK112" i="1"/>
  <c r="BK43" i="1"/>
  <c r="BK64" i="1"/>
  <c r="BK88" i="1"/>
  <c r="BK31" i="1"/>
  <c r="BK40" i="1"/>
  <c r="BK144" i="1"/>
  <c r="BK149" i="1"/>
  <c r="BK143" i="1"/>
  <c r="BK84" i="1"/>
  <c r="BK25" i="1"/>
  <c r="BK36" i="1"/>
  <c r="BK58" i="1"/>
  <c r="BK106" i="1"/>
  <c r="BK153" i="1"/>
  <c r="BK78" i="1"/>
  <c r="BK10" i="1"/>
  <c r="BK20" i="1"/>
  <c r="BK61" i="1"/>
  <c r="BK53" i="1"/>
  <c r="BK48" i="1"/>
  <c r="BK57" i="1"/>
  <c r="BK147" i="1"/>
  <c r="BK73" i="1"/>
  <c r="BK87" i="1"/>
  <c r="BK160" i="1"/>
  <c r="BK34" i="1"/>
  <c r="BK19" i="1"/>
  <c r="BK52" i="1"/>
  <c r="BK30" i="1"/>
  <c r="BK121" i="1"/>
  <c r="BK46" i="1"/>
  <c r="BK136" i="1"/>
  <c r="BK162" i="1"/>
  <c r="BK24" i="1"/>
  <c r="BK85" i="1"/>
  <c r="BK33" i="1"/>
  <c r="BK122" i="1"/>
  <c r="BK117" i="1"/>
  <c r="BK38" i="1"/>
  <c r="BK67" i="1"/>
  <c r="BK151" i="1"/>
  <c r="BK15" i="1"/>
  <c r="T54" i="7"/>
  <c r="T143" i="7"/>
  <c r="T144" i="7"/>
  <c r="T145" i="7"/>
  <c r="T168" i="7"/>
  <c r="T142" i="7"/>
  <c r="V1" i="7"/>
  <c r="T92" i="7"/>
  <c r="T112" i="7"/>
  <c r="Y174" i="1"/>
  <c r="BG9" i="1"/>
  <c r="BG8" i="1"/>
  <c r="L130" i="7"/>
  <c r="L131" i="7"/>
  <c r="L129" i="7"/>
  <c r="N129" i="7"/>
  <c r="N130" i="7"/>
  <c r="N131" i="7"/>
  <c r="L132" i="7"/>
  <c r="N132" i="7"/>
  <c r="L48" i="7"/>
  <c r="N48" i="7"/>
  <c r="BR130" i="1" l="1"/>
  <c r="V6" i="7"/>
  <c r="V167" i="7"/>
  <c r="V126" i="7"/>
  <c r="V150" i="7"/>
  <c r="V129" i="7"/>
  <c r="X1" i="7"/>
  <c r="X156" i="7" s="1"/>
  <c r="V147" i="7"/>
  <c r="V7" i="7"/>
  <c r="V131" i="7"/>
  <c r="V138" i="7"/>
  <c r="V132" i="7"/>
  <c r="V87" i="7"/>
  <c r="V139" i="7"/>
  <c r="V151" i="7"/>
  <c r="V143" i="7"/>
  <c r="V144" i="7"/>
  <c r="V145" i="7"/>
  <c r="V168" i="7"/>
  <c r="V142" i="7"/>
  <c r="V134" i="7"/>
  <c r="V154" i="7"/>
  <c r="V54" i="7"/>
  <c r="V88" i="7"/>
  <c r="J10" i="9"/>
  <c r="K10" i="9" s="1"/>
  <c r="V146" i="7"/>
  <c r="V30" i="7"/>
  <c r="V159" i="7"/>
  <c r="V163" i="7"/>
  <c r="V155" i="7"/>
  <c r="V161" i="7"/>
  <c r="V141" i="7"/>
  <c r="V136" i="7"/>
  <c r="V148" i="7"/>
  <c r="V70" i="7"/>
  <c r="V73" i="7"/>
  <c r="V156" i="7"/>
  <c r="V164" i="7"/>
  <c r="V162" i="7"/>
  <c r="V157" i="7"/>
  <c r="V92" i="7"/>
  <c r="V112" i="7"/>
  <c r="V48" i="7"/>
  <c r="V137" i="7"/>
  <c r="V149" i="7"/>
  <c r="V130" i="7"/>
  <c r="V140" i="7"/>
  <c r="V152" i="7"/>
  <c r="V123" i="7"/>
  <c r="V133" i="7"/>
  <c r="V135" i="7"/>
  <c r="V166" i="7"/>
  <c r="V165" i="7"/>
  <c r="V158" i="7"/>
  <c r="V160" i="7"/>
  <c r="AJ174" i="1"/>
  <c r="F13" i="9" s="1"/>
  <c r="X163" i="7"/>
  <c r="X135" i="7"/>
  <c r="R46" i="7"/>
  <c r="R44" i="7"/>
  <c r="R42" i="7"/>
  <c r="P150" i="7"/>
  <c r="P149" i="7"/>
  <c r="P148" i="7"/>
  <c r="X152" i="7"/>
  <c r="X88" i="7" l="1"/>
  <c r="X112" i="7"/>
  <c r="X70" i="7"/>
  <c r="X151" i="7"/>
  <c r="Z1" i="7"/>
  <c r="Z142" i="7" s="1"/>
  <c r="X159" i="7"/>
  <c r="X155" i="7"/>
  <c r="X144" i="7"/>
  <c r="X7" i="7"/>
  <c r="X149" i="7"/>
  <c r="X133" i="7"/>
  <c r="X166" i="7"/>
  <c r="X168" i="7"/>
  <c r="X160" i="7"/>
  <c r="X92" i="7"/>
  <c r="X143" i="7"/>
  <c r="X148" i="7"/>
  <c r="X150" i="7"/>
  <c r="X87" i="7"/>
  <c r="X154" i="7"/>
  <c r="X142" i="7"/>
  <c r="X123" i="7"/>
  <c r="X73" i="7"/>
  <c r="X157" i="7"/>
  <c r="X161" i="7"/>
  <c r="X134" i="7"/>
  <c r="X165" i="7"/>
  <c r="X164" i="7"/>
  <c r="X30" i="7"/>
  <c r="X162" i="7"/>
  <c r="X158" i="7"/>
  <c r="X145" i="7"/>
  <c r="BR53" i="1"/>
  <c r="BR69" i="1"/>
  <c r="BR117" i="1"/>
  <c r="BR133" i="1"/>
  <c r="BR16" i="1"/>
  <c r="BR24" i="1"/>
  <c r="BR32" i="1"/>
  <c r="BR80" i="1"/>
  <c r="BR96" i="1"/>
  <c r="BR104" i="1"/>
  <c r="BR144" i="1"/>
  <c r="BR152" i="1"/>
  <c r="BR168" i="1"/>
  <c r="BR49" i="1"/>
  <c r="BR57" i="1"/>
  <c r="BR65" i="1"/>
  <c r="BR73" i="1"/>
  <c r="BR113" i="1"/>
  <c r="BR129" i="1"/>
  <c r="BR137" i="1"/>
  <c r="BR11" i="1"/>
  <c r="BR27" i="1"/>
  <c r="BR35" i="1"/>
  <c r="BR75" i="1"/>
  <c r="BR91" i="1"/>
  <c r="BR99" i="1"/>
  <c r="BR139" i="1"/>
  <c r="BR147" i="1"/>
  <c r="BR155" i="1"/>
  <c r="BR163" i="1"/>
  <c r="BR171" i="1"/>
  <c r="BS171" i="1" s="1"/>
  <c r="BR76" i="1"/>
  <c r="BR92" i="1"/>
  <c r="BR108" i="1"/>
  <c r="BR123" i="1"/>
  <c r="BR140" i="1"/>
  <c r="BR31" i="1"/>
  <c r="BR47" i="1"/>
  <c r="BR79" i="1"/>
  <c r="BR159" i="1"/>
  <c r="BR34" i="1"/>
  <c r="BR50" i="1"/>
  <c r="BR66" i="1"/>
  <c r="BR162" i="1"/>
  <c r="BR20" i="1"/>
  <c r="BR36" i="1"/>
  <c r="BR52" i="1"/>
  <c r="BR116" i="1"/>
  <c r="BR132" i="1"/>
  <c r="BR148" i="1"/>
  <c r="BR164" i="1"/>
  <c r="BR23" i="1"/>
  <c r="BR39" i="1"/>
  <c r="BS39" i="1" s="1"/>
  <c r="BR87" i="1"/>
  <c r="BR103" i="1"/>
  <c r="BR119" i="1"/>
  <c r="BR135" i="1"/>
  <c r="BR151" i="1"/>
  <c r="BR167" i="1"/>
  <c r="BR94" i="1"/>
  <c r="BR170" i="1"/>
  <c r="BR22" i="1"/>
  <c r="BR58" i="1"/>
  <c r="BR134" i="1"/>
  <c r="BR102" i="1"/>
  <c r="BR138" i="1"/>
  <c r="BR30" i="1"/>
  <c r="BR70" i="1"/>
  <c r="BR106" i="1"/>
  <c r="BR142" i="1"/>
  <c r="BR110" i="1"/>
  <c r="BS110" i="1" s="1"/>
  <c r="BR150" i="1"/>
  <c r="BR42" i="1"/>
  <c r="BR78" i="1"/>
  <c r="BR118" i="1"/>
  <c r="BR154" i="1"/>
  <c r="BS154" i="1" s="1"/>
  <c r="BR90" i="1"/>
  <c r="BR86" i="1"/>
  <c r="BR122" i="1"/>
  <c r="BR158" i="1"/>
  <c r="BR156" i="1"/>
  <c r="BR115" i="1"/>
  <c r="BR107" i="1"/>
  <c r="BR83" i="1"/>
  <c r="BR67" i="1"/>
  <c r="BR59" i="1"/>
  <c r="BR51" i="1"/>
  <c r="BR43" i="1"/>
  <c r="BS43" i="1" s="1"/>
  <c r="BR19" i="1"/>
  <c r="BR146" i="1"/>
  <c r="BR121" i="1"/>
  <c r="BR105" i="1"/>
  <c r="BR97" i="1"/>
  <c r="BR89" i="1"/>
  <c r="BR81" i="1"/>
  <c r="BR169" i="1"/>
  <c r="BR161" i="1"/>
  <c r="BR153" i="1"/>
  <c r="BR145" i="1"/>
  <c r="BR128" i="1"/>
  <c r="BR120" i="1"/>
  <c r="BR112" i="1"/>
  <c r="BR88" i="1"/>
  <c r="BR160" i="1"/>
  <c r="BR136" i="1"/>
  <c r="BS136" i="1" s="1"/>
  <c r="BR127" i="1"/>
  <c r="BR111" i="1"/>
  <c r="BR71" i="1"/>
  <c r="BR143" i="1"/>
  <c r="BR126" i="1"/>
  <c r="BR166" i="1"/>
  <c r="BR125" i="1"/>
  <c r="BR109" i="1"/>
  <c r="BR101" i="1"/>
  <c r="BR93" i="1"/>
  <c r="BR85" i="1"/>
  <c r="BR77" i="1"/>
  <c r="BR61" i="1"/>
  <c r="BR45" i="1"/>
  <c r="BR37" i="1"/>
  <c r="BR29" i="1"/>
  <c r="BR21" i="1"/>
  <c r="BR13" i="1"/>
  <c r="BR149" i="1"/>
  <c r="BR68" i="1"/>
  <c r="BR25" i="1"/>
  <c r="BR15" i="1"/>
  <c r="BR114" i="1"/>
  <c r="BR84" i="1"/>
  <c r="BR56" i="1"/>
  <c r="BR46" i="1"/>
  <c r="BR14" i="1"/>
  <c r="BR141" i="1"/>
  <c r="BR82" i="1"/>
  <c r="BR55" i="1"/>
  <c r="BR172" i="1"/>
  <c r="BR64" i="1"/>
  <c r="BR54" i="1"/>
  <c r="BR10" i="1"/>
  <c r="BR165" i="1"/>
  <c r="BR100" i="1"/>
  <c r="BR63" i="1"/>
  <c r="BR41" i="1"/>
  <c r="BR9" i="1"/>
  <c r="BR131" i="1"/>
  <c r="BR98" i="1"/>
  <c r="BR74" i="1"/>
  <c r="BR62" i="1"/>
  <c r="BR40" i="1"/>
  <c r="BR18" i="1"/>
  <c r="BR8" i="1"/>
  <c r="BR157" i="1"/>
  <c r="BR72" i="1"/>
  <c r="BR60" i="1"/>
  <c r="BR28" i="1"/>
  <c r="BR17" i="1"/>
  <c r="BR48" i="1"/>
  <c r="BR38" i="1"/>
  <c r="BR26" i="1"/>
  <c r="BR33" i="1"/>
  <c r="BR12" i="1"/>
  <c r="X126" i="7"/>
  <c r="X167" i="7"/>
  <c r="Z167" i="7"/>
  <c r="X54" i="7"/>
  <c r="BS130" i="1"/>
  <c r="BS95" i="1"/>
  <c r="BS44" i="1"/>
  <c r="AB1" i="7"/>
  <c r="Z112" i="7"/>
  <c r="AC174" i="1"/>
  <c r="Z164" i="7"/>
  <c r="Z160" i="7"/>
  <c r="Z155" i="7"/>
  <c r="Z166" i="7"/>
  <c r="Z159" i="7"/>
  <c r="Z135" i="7"/>
  <c r="BK9" i="1"/>
  <c r="Z88" i="7"/>
  <c r="Z87" i="7"/>
  <c r="Z151" i="7"/>
  <c r="Z139" i="7"/>
  <c r="Z148" i="7"/>
  <c r="Z146" i="7"/>
  <c r="Z136" i="7"/>
  <c r="Z130" i="7"/>
  <c r="T4" i="7"/>
  <c r="N47" i="7"/>
  <c r="V47" i="7"/>
  <c r="L47" i="7"/>
  <c r="V29" i="7"/>
  <c r="N29" i="7"/>
  <c r="L29" i="7"/>
  <c r="G53" i="1"/>
  <c r="G48" i="1"/>
  <c r="G46" i="1"/>
  <c r="G44" i="1"/>
  <c r="G42" i="1"/>
  <c r="G41" i="1"/>
  <c r="G38" i="1"/>
  <c r="G37" i="1"/>
  <c r="G36" i="1"/>
  <c r="G31" i="1"/>
  <c r="G29" i="1"/>
  <c r="G27" i="1"/>
  <c r="G25" i="1"/>
  <c r="G23" i="1"/>
  <c r="G22" i="1"/>
  <c r="G19" i="1"/>
  <c r="G17" i="1"/>
  <c r="G16" i="1"/>
  <c r="G13" i="1"/>
  <c r="X117" i="7"/>
  <c r="X49" i="7"/>
  <c r="G51" i="1"/>
  <c r="G49" i="1"/>
  <c r="G47" i="1"/>
  <c r="G45" i="1"/>
  <c r="G43" i="1"/>
  <c r="G40" i="1"/>
  <c r="G30" i="1"/>
  <c r="G28" i="1"/>
  <c r="G26" i="1"/>
  <c r="G24" i="1"/>
  <c r="G21" i="1"/>
  <c r="G20" i="1"/>
  <c r="G18" i="1"/>
  <c r="G15" i="1"/>
  <c r="G14" i="1"/>
  <c r="G12" i="1"/>
  <c r="G9" i="1"/>
  <c r="K3" i="9"/>
  <c r="Z147" i="7" l="1"/>
  <c r="Z161" i="7"/>
  <c r="Z168" i="7"/>
  <c r="Z152" i="7"/>
  <c r="Z162" i="7"/>
  <c r="Z144" i="7"/>
  <c r="Z48" i="7"/>
  <c r="Z54" i="7"/>
  <c r="Z137" i="7"/>
  <c r="Z73" i="7"/>
  <c r="Z6" i="7"/>
  <c r="Z150" i="7"/>
  <c r="Z141" i="7"/>
  <c r="Z157" i="7"/>
  <c r="Z156" i="7"/>
  <c r="Z131" i="7"/>
  <c r="Z7" i="7"/>
  <c r="Z149" i="7"/>
  <c r="Z133" i="7"/>
  <c r="Z158" i="7"/>
  <c r="Z92" i="7"/>
  <c r="Z145" i="7"/>
  <c r="Z138" i="7"/>
  <c r="Z129" i="7"/>
  <c r="Z123" i="7"/>
  <c r="Z30" i="7"/>
  <c r="Z165" i="7"/>
  <c r="Z143" i="7"/>
  <c r="Z126" i="7"/>
  <c r="Z140" i="7"/>
  <c r="Z132" i="7"/>
  <c r="Z70" i="7"/>
  <c r="Z134" i="7"/>
  <c r="Z154" i="7"/>
  <c r="Z163" i="7"/>
  <c r="AF1" i="7"/>
  <c r="AB167" i="7"/>
  <c r="AB126" i="7"/>
  <c r="BS152" i="1"/>
  <c r="BS103" i="1"/>
  <c r="BS66" i="1"/>
  <c r="BS101" i="1"/>
  <c r="BS29" i="1"/>
  <c r="BS127" i="1"/>
  <c r="BS137" i="1"/>
  <c r="BS63" i="1"/>
  <c r="BS147" i="1"/>
  <c r="BS73" i="1"/>
  <c r="BS41" i="1"/>
  <c r="BS128" i="1"/>
  <c r="BS24" i="1"/>
  <c r="BS87" i="1"/>
  <c r="BS113" i="1"/>
  <c r="BS165" i="1"/>
  <c r="BS91" i="1"/>
  <c r="BS23" i="1"/>
  <c r="BS122" i="1"/>
  <c r="BS47" i="1"/>
  <c r="BS132" i="1"/>
  <c r="BS57" i="1"/>
  <c r="BS142" i="1"/>
  <c r="BS68" i="1"/>
  <c r="BS76" i="1"/>
  <c r="BS123" i="1"/>
  <c r="BS96" i="1"/>
  <c r="BS161" i="1"/>
  <c r="BS86" i="1"/>
  <c r="BS18" i="1"/>
  <c r="BS116" i="1"/>
  <c r="BS34" i="1"/>
  <c r="BS126" i="1"/>
  <c r="BS52" i="1"/>
  <c r="BS62" i="1"/>
  <c r="BS54" i="1"/>
  <c r="BS107" i="1"/>
  <c r="BS19" i="1"/>
  <c r="BS83" i="1"/>
  <c r="BS156" i="1"/>
  <c r="BS81" i="1"/>
  <c r="BS13" i="1"/>
  <c r="BS28" i="1"/>
  <c r="BS121" i="1"/>
  <c r="BS46" i="1"/>
  <c r="BS131" i="1"/>
  <c r="BS56" i="1"/>
  <c r="BS30" i="1"/>
  <c r="BS72" i="1"/>
  <c r="BS162" i="1"/>
  <c r="BS61" i="1"/>
  <c r="BS150" i="1"/>
  <c r="BS75" i="1"/>
  <c r="BS170" i="1"/>
  <c r="BS105" i="1"/>
  <c r="BS17" i="1"/>
  <c r="BS115" i="1"/>
  <c r="BS38" i="1"/>
  <c r="BS125" i="1"/>
  <c r="BS51" i="1"/>
  <c r="BS167" i="1"/>
  <c r="BS49" i="1"/>
  <c r="BS119" i="1"/>
  <c r="BS36" i="1"/>
  <c r="BS145" i="1"/>
  <c r="BS70" i="1"/>
  <c r="BS164" i="1"/>
  <c r="BS100" i="1"/>
  <c r="BS12" i="1"/>
  <c r="BS109" i="1"/>
  <c r="BS33" i="1"/>
  <c r="BS120" i="1"/>
  <c r="BS45" i="1"/>
  <c r="BS53" i="1"/>
  <c r="BS151" i="1"/>
  <c r="BS40" i="1"/>
  <c r="BS102" i="1"/>
  <c r="BS15" i="1"/>
  <c r="BS139" i="1"/>
  <c r="BS65" i="1"/>
  <c r="BS160" i="1"/>
  <c r="BS90" i="1"/>
  <c r="BS169" i="1"/>
  <c r="BS104" i="1"/>
  <c r="BS27" i="1"/>
  <c r="BS114" i="1"/>
  <c r="BS37" i="1"/>
  <c r="BS172" i="1"/>
  <c r="BS129" i="1"/>
  <c r="BS92" i="1"/>
  <c r="BS146" i="1"/>
  <c r="BS67" i="1"/>
  <c r="BS112" i="1"/>
  <c r="BS134" i="1"/>
  <c r="BS59" i="1"/>
  <c r="BS155" i="1"/>
  <c r="BS85" i="1"/>
  <c r="BS163" i="1"/>
  <c r="BS99" i="1"/>
  <c r="BS22" i="1"/>
  <c r="BS98" i="1"/>
  <c r="BS32" i="1"/>
  <c r="BS55" i="1"/>
  <c r="BS25" i="1"/>
  <c r="BS71" i="1"/>
  <c r="BS157" i="1"/>
  <c r="BS82" i="1"/>
  <c r="BS48" i="1"/>
  <c r="BS149" i="1"/>
  <c r="BS80" i="1"/>
  <c r="BS159" i="1"/>
  <c r="BS94" i="1"/>
  <c r="BS11" i="1"/>
  <c r="BS93" i="1"/>
  <c r="BS26" i="1"/>
  <c r="BS31" i="1"/>
  <c r="BS166" i="1"/>
  <c r="BS141" i="1"/>
  <c r="BS135" i="1"/>
  <c r="BS60" i="1"/>
  <c r="BS117" i="1"/>
  <c r="BS42" i="1"/>
  <c r="BS144" i="1"/>
  <c r="BS74" i="1"/>
  <c r="BS89" i="1"/>
  <c r="BS168" i="1"/>
  <c r="BS88" i="1"/>
  <c r="BS21" i="1"/>
  <c r="BS77" i="1"/>
  <c r="BS108" i="1"/>
  <c r="BS20" i="1"/>
  <c r="BS118" i="1"/>
  <c r="BS14" i="1"/>
  <c r="BS111" i="1"/>
  <c r="BS138" i="1"/>
  <c r="BS64" i="1"/>
  <c r="BS148" i="1"/>
  <c r="BS79" i="1"/>
  <c r="BS158" i="1"/>
  <c r="BS84" i="1"/>
  <c r="BS16" i="1"/>
  <c r="BS50" i="1"/>
  <c r="BS140" i="1"/>
  <c r="BS97" i="1"/>
  <c r="BS106" i="1"/>
  <c r="BS35" i="1"/>
  <c r="BS133" i="1"/>
  <c r="BS58" i="1"/>
  <c r="BS143" i="1"/>
  <c r="BS69" i="1"/>
  <c r="BS153" i="1"/>
  <c r="BS78" i="1"/>
  <c r="BS10" i="1"/>
  <c r="AB54" i="7"/>
  <c r="AB142" i="7"/>
  <c r="AB143" i="7"/>
  <c r="AB144" i="7"/>
  <c r="AB145" i="7"/>
  <c r="AB168" i="7"/>
  <c r="AB92" i="7"/>
  <c r="AB112" i="7"/>
  <c r="AG174" i="1"/>
  <c r="J12" i="9" s="1"/>
  <c r="K12" i="9" s="1"/>
  <c r="BK8" i="1"/>
  <c r="T164" i="7"/>
  <c r="T165" i="7"/>
  <c r="T157" i="7"/>
  <c r="T159" i="7"/>
  <c r="T161" i="7"/>
  <c r="T166" i="7"/>
  <c r="T156" i="7"/>
  <c r="T158" i="7"/>
  <c r="T163" i="7"/>
  <c r="T162" i="7"/>
  <c r="T160" i="7"/>
  <c r="T155" i="7"/>
  <c r="T154" i="7"/>
  <c r="T73" i="7"/>
  <c r="T134" i="7"/>
  <c r="T30" i="7"/>
  <c r="T135" i="7"/>
  <c r="T133" i="7"/>
  <c r="G32" i="1"/>
  <c r="B30" i="7"/>
  <c r="B44" i="7"/>
  <c r="T88" i="7"/>
  <c r="T123" i="7"/>
  <c r="T87" i="7"/>
  <c r="T70" i="7"/>
  <c r="BS9" i="1"/>
  <c r="BS8" i="1"/>
  <c r="X100" i="7"/>
  <c r="Z47" i="7"/>
  <c r="Z29" i="7"/>
  <c r="X5" i="7"/>
  <c r="X46" i="7"/>
  <c r="X137" i="7"/>
  <c r="X56" i="7"/>
  <c r="X64" i="7"/>
  <c r="X119" i="7"/>
  <c r="X6" i="7"/>
  <c r="X48" i="7"/>
  <c r="X140" i="7"/>
  <c r="X60" i="7"/>
  <c r="X72" i="7"/>
  <c r="X81" i="7"/>
  <c r="X113" i="7"/>
  <c r="X132" i="7"/>
  <c r="L94" i="7"/>
  <c r="N94" i="7"/>
  <c r="N95" i="7"/>
  <c r="V95" i="7"/>
  <c r="L96" i="7"/>
  <c r="N96" i="7"/>
  <c r="N97" i="7"/>
  <c r="V97" i="7"/>
  <c r="L99" i="7"/>
  <c r="L100" i="7"/>
  <c r="V101" i="7"/>
  <c r="L103" i="7"/>
  <c r="N103" i="7"/>
  <c r="V104" i="7"/>
  <c r="V105" i="7"/>
  <c r="L106" i="7"/>
  <c r="V107" i="7"/>
  <c r="L110" i="7"/>
  <c r="V111" i="7"/>
  <c r="L113" i="7"/>
  <c r="L117" i="7"/>
  <c r="V118" i="7"/>
  <c r="N122" i="7"/>
  <c r="V122" i="7"/>
  <c r="N124" i="7"/>
  <c r="V124" i="7"/>
  <c r="L125" i="7"/>
  <c r="V127" i="7"/>
  <c r="L128" i="7"/>
  <c r="N5" i="7"/>
  <c r="L8" i="7"/>
  <c r="N9" i="7"/>
  <c r="L10" i="7"/>
  <c r="N11" i="7"/>
  <c r="L12" i="7"/>
  <c r="L13" i="7"/>
  <c r="N14" i="7"/>
  <c r="L15" i="7"/>
  <c r="N16" i="7"/>
  <c r="L19" i="7"/>
  <c r="V19" i="7"/>
  <c r="N20" i="7"/>
  <c r="V20" i="7"/>
  <c r="L21" i="7"/>
  <c r="V21" i="7"/>
  <c r="N22" i="7"/>
  <c r="V22" i="7"/>
  <c r="L23" i="7"/>
  <c r="V23" i="7"/>
  <c r="N24" i="7"/>
  <c r="V24" i="7"/>
  <c r="L25" i="7"/>
  <c r="V25" i="7"/>
  <c r="N26" i="7"/>
  <c r="V26" i="7"/>
  <c r="L27" i="7"/>
  <c r="V27" i="7"/>
  <c r="N28" i="7"/>
  <c r="V28" i="7"/>
  <c r="L31" i="7"/>
  <c r="N32" i="7"/>
  <c r="N33" i="7"/>
  <c r="L34" i="7"/>
  <c r="L35" i="7"/>
  <c r="N36" i="7"/>
  <c r="L37" i="7"/>
  <c r="L38" i="7"/>
  <c r="V39" i="7"/>
  <c r="L40" i="7"/>
  <c r="V41" i="7"/>
  <c r="V43" i="7"/>
  <c r="V45" i="7"/>
  <c r="N46" i="7"/>
  <c r="L51" i="7"/>
  <c r="V52" i="7"/>
  <c r="L53" i="7"/>
  <c r="L55" i="7"/>
  <c r="V56" i="7"/>
  <c r="L57" i="7"/>
  <c r="V58" i="7"/>
  <c r="L59" i="7"/>
  <c r="V60" i="7"/>
  <c r="L61" i="7"/>
  <c r="V62" i="7"/>
  <c r="L63" i="7"/>
  <c r="V64" i="7"/>
  <c r="L65" i="7"/>
  <c r="L66" i="7"/>
  <c r="V67" i="7"/>
  <c r="L68" i="7"/>
  <c r="V69" i="7"/>
  <c r="V71" i="7"/>
  <c r="L72" i="7"/>
  <c r="V74" i="7"/>
  <c r="L75" i="7"/>
  <c r="N76" i="7"/>
  <c r="V76" i="7"/>
  <c r="L77" i="7"/>
  <c r="N77" i="7"/>
  <c r="N78" i="7"/>
  <c r="V78" i="7"/>
  <c r="L79" i="7"/>
  <c r="N79" i="7"/>
  <c r="N80" i="7"/>
  <c r="V80" i="7"/>
  <c r="N81" i="7"/>
  <c r="V81" i="7"/>
  <c r="L82" i="7"/>
  <c r="N82" i="7"/>
  <c r="N83" i="7"/>
  <c r="V83" i="7"/>
  <c r="N84" i="7"/>
  <c r="V84" i="7"/>
  <c r="L85" i="7"/>
  <c r="N85" i="7"/>
  <c r="N86" i="7"/>
  <c r="V86" i="7"/>
  <c r="N89" i="7"/>
  <c r="V89" i="7"/>
  <c r="L90" i="7"/>
  <c r="N90" i="7"/>
  <c r="N91" i="7"/>
  <c r="V91" i="7"/>
  <c r="Z5" i="7"/>
  <c r="Z11" i="7"/>
  <c r="Z14" i="7"/>
  <c r="Z21" i="7"/>
  <c r="Z25" i="7"/>
  <c r="Z33" i="7"/>
  <c r="Z36" i="7"/>
  <c r="Z41" i="7"/>
  <c r="Z45" i="7"/>
  <c r="Z52" i="7"/>
  <c r="Z56" i="7"/>
  <c r="Z60" i="7"/>
  <c r="Z64" i="7"/>
  <c r="Z67" i="7"/>
  <c r="Z71" i="7"/>
  <c r="Z76" i="7"/>
  <c r="Z80" i="7"/>
  <c r="Z83" i="7"/>
  <c r="Z86" i="7"/>
  <c r="Z91" i="7"/>
  <c r="Z95" i="7"/>
  <c r="Z99" i="7"/>
  <c r="Z105" i="7"/>
  <c r="Z118" i="7"/>
  <c r="Z125" i="7"/>
  <c r="Z10" i="7"/>
  <c r="Z13" i="7"/>
  <c r="Z20" i="7"/>
  <c r="Z24" i="7"/>
  <c r="Z28" i="7"/>
  <c r="Z35" i="7"/>
  <c r="Z40" i="7"/>
  <c r="Z51" i="7"/>
  <c r="Z55" i="7"/>
  <c r="Z59" i="7"/>
  <c r="Z63" i="7"/>
  <c r="Z66" i="7"/>
  <c r="Z75" i="7"/>
  <c r="Z79" i="7"/>
  <c r="Z82" i="7"/>
  <c r="Z85" i="7"/>
  <c r="Z90" i="7"/>
  <c r="Z94" i="7"/>
  <c r="Z101" i="7"/>
  <c r="Z113" i="7"/>
  <c r="Z117" i="7"/>
  <c r="Z124" i="7"/>
  <c r="X11" i="7"/>
  <c r="X17" i="7"/>
  <c r="X47" i="7"/>
  <c r="X139" i="7"/>
  <c r="X58" i="7"/>
  <c r="X62" i="7"/>
  <c r="X146" i="7"/>
  <c r="X115" i="7"/>
  <c r="V94" i="7"/>
  <c r="L95" i="7"/>
  <c r="V96" i="7"/>
  <c r="L97" i="7"/>
  <c r="N99" i="7"/>
  <c r="V99" i="7"/>
  <c r="N100" i="7"/>
  <c r="V100" i="7"/>
  <c r="L101" i="7"/>
  <c r="N101" i="7"/>
  <c r="V103" i="7"/>
  <c r="L104" i="7"/>
  <c r="N104" i="7"/>
  <c r="L105" i="7"/>
  <c r="N105" i="7"/>
  <c r="N106" i="7"/>
  <c r="V106" i="7"/>
  <c r="L107" i="7"/>
  <c r="N107" i="7"/>
  <c r="N110" i="7"/>
  <c r="V110" i="7"/>
  <c r="L111" i="7"/>
  <c r="N111" i="7"/>
  <c r="N113" i="7"/>
  <c r="V113" i="7"/>
  <c r="N117" i="7"/>
  <c r="V117" i="7"/>
  <c r="L118" i="7"/>
  <c r="N118" i="7"/>
  <c r="L122" i="7"/>
  <c r="L124" i="7"/>
  <c r="N125" i="7"/>
  <c r="V125" i="7"/>
  <c r="L127" i="7"/>
  <c r="N127" i="7"/>
  <c r="N128" i="7"/>
  <c r="V128" i="7"/>
  <c r="L5" i="7"/>
  <c r="V5" i="7"/>
  <c r="N8" i="7"/>
  <c r="V8" i="7"/>
  <c r="L9" i="7"/>
  <c r="V9" i="7"/>
  <c r="N10" i="7"/>
  <c r="V10" i="7"/>
  <c r="L11" i="7"/>
  <c r="V11" i="7"/>
  <c r="N12" i="7"/>
  <c r="V12" i="7"/>
  <c r="N13" i="7"/>
  <c r="V13" i="7"/>
  <c r="L14" i="7"/>
  <c r="V14" i="7"/>
  <c r="N15" i="7"/>
  <c r="V15" i="7"/>
  <c r="L16" i="7"/>
  <c r="V16" i="7"/>
  <c r="N19" i="7"/>
  <c r="L20" i="7"/>
  <c r="N21" i="7"/>
  <c r="L22" i="7"/>
  <c r="N23" i="7"/>
  <c r="L24" i="7"/>
  <c r="N25" i="7"/>
  <c r="L26" i="7"/>
  <c r="N27" i="7"/>
  <c r="L28" i="7"/>
  <c r="N31" i="7"/>
  <c r="V31" i="7"/>
  <c r="L32" i="7"/>
  <c r="V32" i="7"/>
  <c r="L33" i="7"/>
  <c r="V33" i="7"/>
  <c r="N34" i="7"/>
  <c r="V34" i="7"/>
  <c r="N35" i="7"/>
  <c r="V35" i="7"/>
  <c r="L36" i="7"/>
  <c r="V36" i="7"/>
  <c r="N37" i="7"/>
  <c r="V37" i="7"/>
  <c r="N38" i="7"/>
  <c r="V38" i="7"/>
  <c r="L39" i="7"/>
  <c r="N39" i="7"/>
  <c r="N40" i="7"/>
  <c r="V40" i="7"/>
  <c r="L41" i="7"/>
  <c r="N41" i="7"/>
  <c r="V42" i="7"/>
  <c r="L43" i="7"/>
  <c r="N43" i="7"/>
  <c r="V44" i="7"/>
  <c r="L45" i="7"/>
  <c r="N45" i="7"/>
  <c r="V46" i="7"/>
  <c r="N51" i="7"/>
  <c r="V51" i="7"/>
  <c r="L52" i="7"/>
  <c r="N52" i="7"/>
  <c r="N53" i="7"/>
  <c r="V53" i="7"/>
  <c r="N55" i="7"/>
  <c r="V55" i="7"/>
  <c r="L56" i="7"/>
  <c r="N56" i="7"/>
  <c r="N57" i="7"/>
  <c r="V57" i="7"/>
  <c r="L58" i="7"/>
  <c r="N58" i="7"/>
  <c r="N59" i="7"/>
  <c r="V59" i="7"/>
  <c r="L60" i="7"/>
  <c r="N60" i="7"/>
  <c r="N61" i="7"/>
  <c r="V61" i="7"/>
  <c r="L62" i="7"/>
  <c r="N62" i="7"/>
  <c r="N63" i="7"/>
  <c r="V63" i="7"/>
  <c r="L64" i="7"/>
  <c r="N64" i="7"/>
  <c r="N65" i="7"/>
  <c r="V65" i="7"/>
  <c r="N66" i="7"/>
  <c r="V66" i="7"/>
  <c r="L67" i="7"/>
  <c r="N67" i="7"/>
  <c r="N68" i="7"/>
  <c r="V68" i="7"/>
  <c r="L69" i="7"/>
  <c r="N69" i="7"/>
  <c r="L71" i="7"/>
  <c r="N71" i="7"/>
  <c r="N72" i="7"/>
  <c r="V72" i="7"/>
  <c r="L74" i="7"/>
  <c r="N74" i="7"/>
  <c r="N75" i="7"/>
  <c r="V75" i="7"/>
  <c r="L76" i="7"/>
  <c r="V77" i="7"/>
  <c r="L78" i="7"/>
  <c r="V79" i="7"/>
  <c r="L80" i="7"/>
  <c r="L81" i="7"/>
  <c r="V82" i="7"/>
  <c r="L83" i="7"/>
  <c r="L84" i="7"/>
  <c r="V85" i="7"/>
  <c r="L86" i="7"/>
  <c r="L89" i="7"/>
  <c r="V90" i="7"/>
  <c r="L91" i="7"/>
  <c r="Z9" i="7"/>
  <c r="Z16" i="7"/>
  <c r="Z19" i="7"/>
  <c r="Z23" i="7"/>
  <c r="Z27" i="7"/>
  <c r="Z32" i="7"/>
  <c r="Z39" i="7"/>
  <c r="Z43" i="7"/>
  <c r="Z58" i="7"/>
  <c r="Z62" i="7"/>
  <c r="Z69" i="7"/>
  <c r="Z74" i="7"/>
  <c r="Z78" i="7"/>
  <c r="Z81" i="7"/>
  <c r="Z84" i="7"/>
  <c r="Z89" i="7"/>
  <c r="Z97" i="7"/>
  <c r="Z100" i="7"/>
  <c r="Z104" i="7"/>
  <c r="Z107" i="7"/>
  <c r="Z111" i="7"/>
  <c r="Z128" i="7"/>
  <c r="Z8" i="7"/>
  <c r="Z12" i="7"/>
  <c r="Z15" i="7"/>
  <c r="Z22" i="7"/>
  <c r="Z26" i="7"/>
  <c r="Z31" i="7"/>
  <c r="Z34" i="7"/>
  <c r="Z37" i="7"/>
  <c r="Z38" i="7"/>
  <c r="Z42" i="7"/>
  <c r="Z53" i="7"/>
  <c r="Z57" i="7"/>
  <c r="Z61" i="7"/>
  <c r="Z65" i="7"/>
  <c r="Z68" i="7"/>
  <c r="Z72" i="7"/>
  <c r="Z77" i="7"/>
  <c r="Z96" i="7"/>
  <c r="Z103" i="7"/>
  <c r="Z106" i="7"/>
  <c r="Z110" i="7"/>
  <c r="Z122" i="7"/>
  <c r="Z127" i="7"/>
  <c r="T152" i="7"/>
  <c r="T150" i="7"/>
  <c r="T148" i="7"/>
  <c r="T146" i="7"/>
  <c r="T140" i="7"/>
  <c r="T138" i="7"/>
  <c r="T136" i="7"/>
  <c r="T131" i="7"/>
  <c r="T130" i="7"/>
  <c r="T128" i="7"/>
  <c r="T125" i="7"/>
  <c r="T118" i="7"/>
  <c r="T111" i="7"/>
  <c r="T107" i="7"/>
  <c r="T105" i="7"/>
  <c r="T104" i="7"/>
  <c r="T100" i="7"/>
  <c r="T99" i="7"/>
  <c r="T97" i="7"/>
  <c r="T95" i="7"/>
  <c r="T91" i="7"/>
  <c r="T89" i="7"/>
  <c r="T86" i="7"/>
  <c r="T84" i="7"/>
  <c r="T83" i="7"/>
  <c r="T81" i="7"/>
  <c r="T80" i="7"/>
  <c r="T78" i="7"/>
  <c r="T76" i="7"/>
  <c r="T74" i="7"/>
  <c r="T71" i="7"/>
  <c r="T69" i="7"/>
  <c r="T67" i="7"/>
  <c r="T64" i="7"/>
  <c r="T62" i="7"/>
  <c r="T60" i="7"/>
  <c r="T58" i="7"/>
  <c r="T56" i="7"/>
  <c r="T52" i="7"/>
  <c r="T47" i="7"/>
  <c r="T45" i="7"/>
  <c r="T43" i="7"/>
  <c r="T41" i="7"/>
  <c r="T39" i="7"/>
  <c r="T36" i="7"/>
  <c r="T33" i="7"/>
  <c r="T32" i="7"/>
  <c r="T29" i="7"/>
  <c r="T27" i="7"/>
  <c r="T25" i="7"/>
  <c r="T23" i="7"/>
  <c r="T21" i="7"/>
  <c r="T19" i="7"/>
  <c r="T16" i="7"/>
  <c r="T14" i="7"/>
  <c r="T11" i="7"/>
  <c r="T9" i="7"/>
  <c r="T6" i="7"/>
  <c r="T5" i="7"/>
  <c r="T151" i="7"/>
  <c r="T149" i="7"/>
  <c r="T147" i="7"/>
  <c r="T141" i="7"/>
  <c r="T139" i="7"/>
  <c r="T137" i="7"/>
  <c r="T132" i="7"/>
  <c r="T129" i="7"/>
  <c r="T127" i="7"/>
  <c r="T124" i="7"/>
  <c r="T122" i="7"/>
  <c r="T117" i="7"/>
  <c r="T113" i="7"/>
  <c r="T110" i="7"/>
  <c r="T106" i="7"/>
  <c r="T103" i="7"/>
  <c r="T101" i="7"/>
  <c r="T96" i="7"/>
  <c r="T94" i="7"/>
  <c r="T90" i="7"/>
  <c r="T85" i="7"/>
  <c r="T82" i="7"/>
  <c r="T79" i="7"/>
  <c r="T77" i="7"/>
  <c r="T75" i="7"/>
  <c r="T72" i="7"/>
  <c r="T68" i="7"/>
  <c r="T66" i="7"/>
  <c r="T65" i="7"/>
  <c r="T63" i="7"/>
  <c r="T61" i="7"/>
  <c r="T59" i="7"/>
  <c r="T57" i="7"/>
  <c r="T55" i="7"/>
  <c r="T53" i="7"/>
  <c r="T51" i="7"/>
  <c r="T48" i="7"/>
  <c r="T40" i="7"/>
  <c r="T38" i="7"/>
  <c r="T37" i="7"/>
  <c r="T35" i="7"/>
  <c r="T34" i="7"/>
  <c r="T31" i="7"/>
  <c r="T28" i="7"/>
  <c r="T26" i="7"/>
  <c r="T24" i="7"/>
  <c r="T22" i="7"/>
  <c r="T20" i="7"/>
  <c r="T15" i="7"/>
  <c r="T13" i="7"/>
  <c r="T12" i="7"/>
  <c r="T10" i="7"/>
  <c r="T8" i="7"/>
  <c r="T7" i="7"/>
  <c r="AD1" i="7"/>
  <c r="V93" i="7"/>
  <c r="Z93" i="7"/>
  <c r="V108" i="7"/>
  <c r="Z108" i="7"/>
  <c r="N109" i="7"/>
  <c r="V116" i="7"/>
  <c r="Z116" i="7"/>
  <c r="N18" i="7"/>
  <c r="V18" i="7"/>
  <c r="L93" i="7"/>
  <c r="N93" i="7"/>
  <c r="L108" i="7"/>
  <c r="N108" i="7"/>
  <c r="L109" i="7"/>
  <c r="Z109" i="7"/>
  <c r="V109" i="7"/>
  <c r="L116" i="7"/>
  <c r="N116" i="7"/>
  <c r="L18" i="7"/>
  <c r="Z18" i="7"/>
  <c r="X95" i="7"/>
  <c r="X102" i="7"/>
  <c r="X8" i="7"/>
  <c r="X10" i="7"/>
  <c r="X14" i="7"/>
  <c r="X16" i="7"/>
  <c r="X127" i="7"/>
  <c r="X75" i="7"/>
  <c r="X83" i="7"/>
  <c r="X84" i="7"/>
  <c r="X86" i="7"/>
  <c r="X110" i="7"/>
  <c r="X122" i="7"/>
  <c r="X124" i="7"/>
  <c r="X45" i="7"/>
  <c r="X18" i="7"/>
  <c r="X20" i="7"/>
  <c r="X22" i="7"/>
  <c r="X24" i="7"/>
  <c r="X26" i="7"/>
  <c r="X29" i="7"/>
  <c r="X32" i="7"/>
  <c r="X36" i="7"/>
  <c r="X39" i="7"/>
  <c r="X41" i="7"/>
  <c r="X43" i="7"/>
  <c r="X89" i="7"/>
  <c r="X91" i="7"/>
  <c r="X93" i="7"/>
  <c r="X97" i="7"/>
  <c r="X129" i="7"/>
  <c r="B152" i="7"/>
  <c r="J11" i="9"/>
  <c r="K11" i="9" s="1"/>
  <c r="AH1" i="7" l="1"/>
  <c r="AD167" i="7"/>
  <c r="AD126" i="7"/>
  <c r="AF49" i="7"/>
  <c r="AF10" i="7"/>
  <c r="AF31" i="7"/>
  <c r="AF34" i="7"/>
  <c r="AF4" i="7"/>
  <c r="AF43" i="7"/>
  <c r="AF40" i="7"/>
  <c r="AF67" i="7"/>
  <c r="AF13" i="7"/>
  <c r="AF52" i="7"/>
  <c r="AF117" i="7"/>
  <c r="AF167" i="7"/>
  <c r="AF113" i="7"/>
  <c r="AF141" i="7"/>
  <c r="AF137" i="7"/>
  <c r="AF46" i="7"/>
  <c r="AF126" i="7"/>
  <c r="AF70" i="7"/>
  <c r="AF7" i="7"/>
  <c r="AF128" i="7"/>
  <c r="AF59" i="7"/>
  <c r="AF104" i="7"/>
  <c r="AF114" i="7"/>
  <c r="AF24" i="7"/>
  <c r="AF168" i="7"/>
  <c r="AF147" i="7"/>
  <c r="AF56" i="7"/>
  <c r="AF156" i="7"/>
  <c r="AF157" i="7"/>
  <c r="AF105" i="7"/>
  <c r="AF27" i="7"/>
  <c r="AF158" i="7"/>
  <c r="AF84" i="7"/>
  <c r="AF35" i="7"/>
  <c r="AF162" i="7"/>
  <c r="AF23" i="7"/>
  <c r="AF61" i="7"/>
  <c r="AF145" i="7"/>
  <c r="AF63" i="7"/>
  <c r="AF39" i="7"/>
  <c r="AF29" i="7"/>
  <c r="AF125" i="7"/>
  <c r="AF119" i="7"/>
  <c r="AF148" i="7"/>
  <c r="AF124" i="7"/>
  <c r="AF58" i="7"/>
  <c r="AF103" i="7"/>
  <c r="AF136" i="7"/>
  <c r="AF54" i="7"/>
  <c r="AF26" i="7"/>
  <c r="AF92" i="7"/>
  <c r="AF81" i="7"/>
  <c r="AF9" i="7"/>
  <c r="AF45" i="7"/>
  <c r="AF18" i="7"/>
  <c r="AF85" i="7"/>
  <c r="AF60" i="7"/>
  <c r="AF74" i="7"/>
  <c r="AF80" i="7"/>
  <c r="AF118" i="7"/>
  <c r="AF139" i="7"/>
  <c r="AF55" i="7"/>
  <c r="AF47" i="7"/>
  <c r="AF110" i="7"/>
  <c r="AF62" i="7"/>
  <c r="AF115" i="7"/>
  <c r="AF42" i="7"/>
  <c r="AF143" i="7"/>
  <c r="AF140" i="7"/>
  <c r="AF15" i="7"/>
  <c r="AF11" i="7"/>
  <c r="AF44" i="7"/>
  <c r="AF77" i="7"/>
  <c r="AF100" i="7"/>
  <c r="AF112" i="7"/>
  <c r="AF151" i="7"/>
  <c r="AF102" i="7"/>
  <c r="AF97" i="7"/>
  <c r="AF41" i="7"/>
  <c r="AF20" i="7"/>
  <c r="AF134" i="7"/>
  <c r="AF73" i="7"/>
  <c r="AF32" i="7"/>
  <c r="AF83" i="7"/>
  <c r="AF166" i="7"/>
  <c r="AF132" i="7"/>
  <c r="AF51" i="7"/>
  <c r="AF116" i="7"/>
  <c r="AF144" i="7"/>
  <c r="AF36" i="7"/>
  <c r="AF78" i="7"/>
  <c r="AF28" i="7"/>
  <c r="AF153" i="7"/>
  <c r="AF16" i="7"/>
  <c r="AF88" i="7"/>
  <c r="AF96" i="7"/>
  <c r="AF123" i="7"/>
  <c r="AF30" i="7"/>
  <c r="AF5" i="7"/>
  <c r="AF72" i="7"/>
  <c r="AF75" i="7"/>
  <c r="AF164" i="7"/>
  <c r="AF98" i="7"/>
  <c r="AF155" i="7"/>
  <c r="AF160" i="7"/>
  <c r="AF68" i="7"/>
  <c r="AF38" i="7"/>
  <c r="AF14" i="7"/>
  <c r="AF149" i="7"/>
  <c r="AF57" i="7"/>
  <c r="AF21" i="7"/>
  <c r="AF8" i="7"/>
  <c r="AF122" i="7"/>
  <c r="AF163" i="7"/>
  <c r="AF53" i="7"/>
  <c r="AF129" i="7"/>
  <c r="AF95" i="7"/>
  <c r="AF86" i="7"/>
  <c r="AF25" i="7"/>
  <c r="AF127" i="7"/>
  <c r="AF161" i="7"/>
  <c r="AF131" i="7"/>
  <c r="AF146" i="7"/>
  <c r="AF48" i="7"/>
  <c r="AF90" i="7"/>
  <c r="AF111" i="7"/>
  <c r="AF165" i="7"/>
  <c r="AF159" i="7"/>
  <c r="AF142" i="7"/>
  <c r="AF130" i="7"/>
  <c r="AF138" i="7"/>
  <c r="AF76" i="7"/>
  <c r="AF109" i="7"/>
  <c r="AF64" i="7"/>
  <c r="AF101" i="7"/>
  <c r="AF93" i="7"/>
  <c r="AF82" i="7"/>
  <c r="AF12" i="7"/>
  <c r="AF106" i="7"/>
  <c r="AF94" i="7"/>
  <c r="AF150" i="7"/>
  <c r="AF121" i="7"/>
  <c r="AF17" i="7"/>
  <c r="AF107" i="7"/>
  <c r="AF108" i="7"/>
  <c r="AF154" i="7"/>
  <c r="AF50" i="7"/>
  <c r="AF71" i="7"/>
  <c r="AF91" i="7"/>
  <c r="AF133" i="7"/>
  <c r="AF135" i="7"/>
  <c r="AF66" i="7"/>
  <c r="AF87" i="7"/>
  <c r="AF99" i="7"/>
  <c r="AF69" i="7"/>
  <c r="AF22" i="7"/>
  <c r="AF79" i="7"/>
  <c r="AF65" i="7"/>
  <c r="AF37" i="7"/>
  <c r="AF6" i="7"/>
  <c r="AF152" i="7"/>
  <c r="AF19" i="7"/>
  <c r="AF33" i="7"/>
  <c r="AF89" i="7"/>
  <c r="AD54" i="7"/>
  <c r="AD142" i="7"/>
  <c r="AD143" i="7"/>
  <c r="AD144" i="7"/>
  <c r="AD145" i="7"/>
  <c r="AD168" i="7"/>
  <c r="AD4" i="7"/>
  <c r="AD92" i="7"/>
  <c r="AD112" i="7"/>
  <c r="AZ174" i="1"/>
  <c r="F17" i="9" s="1"/>
  <c r="AB163" i="7"/>
  <c r="AB155" i="7"/>
  <c r="AB157" i="7"/>
  <c r="AB158" i="7"/>
  <c r="AB154" i="7"/>
  <c r="AB162" i="7"/>
  <c r="AB166" i="7"/>
  <c r="AB164" i="7"/>
  <c r="AB159" i="7"/>
  <c r="AB161" i="7"/>
  <c r="AB160" i="7"/>
  <c r="AB156" i="7"/>
  <c r="AB165" i="7"/>
  <c r="AB135" i="7"/>
  <c r="AB30" i="7"/>
  <c r="AB133" i="7"/>
  <c r="AB73" i="7"/>
  <c r="AB134" i="7"/>
  <c r="Z46" i="7"/>
  <c r="B87" i="7"/>
  <c r="B88" i="7"/>
  <c r="I174" i="1"/>
  <c r="Z44" i="7"/>
  <c r="T42" i="7"/>
  <c r="AB88" i="7"/>
  <c r="AB87" i="7"/>
  <c r="AB70" i="7"/>
  <c r="AB123" i="7"/>
  <c r="B86" i="7"/>
  <c r="X147" i="7"/>
  <c r="T18" i="7"/>
  <c r="T93" i="7"/>
  <c r="T109" i="7"/>
  <c r="T116" i="7"/>
  <c r="X118" i="7"/>
  <c r="T108" i="7"/>
  <c r="X4" i="7"/>
  <c r="X105" i="7"/>
  <c r="X99" i="7"/>
  <c r="X42" i="7"/>
  <c r="X37" i="7"/>
  <c r="X28" i="7"/>
  <c r="X131" i="7"/>
  <c r="X128" i="7"/>
  <c r="X111" i="7"/>
  <c r="X85" i="7"/>
  <c r="X79" i="7"/>
  <c r="X69" i="7"/>
  <c r="X61" i="7"/>
  <c r="X53" i="7"/>
  <c r="X15" i="7"/>
  <c r="X108" i="7"/>
  <c r="X78" i="7"/>
  <c r="X66" i="7"/>
  <c r="T17" i="7"/>
  <c r="T98" i="7"/>
  <c r="T119" i="7"/>
  <c r="X138" i="7"/>
  <c r="X109" i="7"/>
  <c r="X103" i="7"/>
  <c r="X96" i="7"/>
  <c r="X38" i="7"/>
  <c r="X34" i="7"/>
  <c r="X25" i="7"/>
  <c r="X21" i="7"/>
  <c r="Z49" i="7"/>
  <c r="X116" i="7"/>
  <c r="X90" i="7"/>
  <c r="X82" i="7"/>
  <c r="X74" i="7"/>
  <c r="X65" i="7"/>
  <c r="X57" i="7"/>
  <c r="X51" i="7"/>
  <c r="X12" i="7"/>
  <c r="X141" i="7"/>
  <c r="X107" i="7"/>
  <c r="X104" i="7"/>
  <c r="X101" i="7"/>
  <c r="X98" i="7"/>
  <c r="X94" i="7"/>
  <c r="X40" i="7"/>
  <c r="X35" i="7"/>
  <c r="X33" i="7"/>
  <c r="X31" i="7"/>
  <c r="X27" i="7"/>
  <c r="X23" i="7"/>
  <c r="X19" i="7"/>
  <c r="X44" i="7"/>
  <c r="L49" i="7"/>
  <c r="V49" i="7"/>
  <c r="N49" i="7"/>
  <c r="X130" i="7"/>
  <c r="X125" i="7"/>
  <c r="X121" i="7"/>
  <c r="X114" i="7"/>
  <c r="X77" i="7"/>
  <c r="X71" i="7"/>
  <c r="X67" i="7"/>
  <c r="X63" i="7"/>
  <c r="X59" i="7"/>
  <c r="X55" i="7"/>
  <c r="X52" i="7"/>
  <c r="X136" i="7"/>
  <c r="X13" i="7"/>
  <c r="X9" i="7"/>
  <c r="X106" i="7"/>
  <c r="X80" i="7"/>
  <c r="X76" i="7"/>
  <c r="X68" i="7"/>
  <c r="Z17" i="7"/>
  <c r="L17" i="7"/>
  <c r="N121" i="7"/>
  <c r="L121" i="7"/>
  <c r="Z119" i="7"/>
  <c r="L119" i="7"/>
  <c r="V115" i="7"/>
  <c r="Z115" i="7"/>
  <c r="L115" i="7"/>
  <c r="N114" i="7"/>
  <c r="L114" i="7"/>
  <c r="Z102" i="7"/>
  <c r="L102" i="7"/>
  <c r="N98" i="7"/>
  <c r="L98" i="7"/>
  <c r="V17" i="7"/>
  <c r="N17" i="7"/>
  <c r="Z121" i="7"/>
  <c r="V121" i="7"/>
  <c r="V119" i="7"/>
  <c r="N119" i="7"/>
  <c r="N115" i="7"/>
  <c r="Z114" i="7"/>
  <c r="V114" i="7"/>
  <c r="V102" i="7"/>
  <c r="N102" i="7"/>
  <c r="Z98" i="7"/>
  <c r="V98" i="7"/>
  <c r="T115" i="7"/>
  <c r="T49" i="7"/>
  <c r="T102" i="7"/>
  <c r="T114" i="7"/>
  <c r="T121" i="7"/>
  <c r="AB151" i="7"/>
  <c r="AB149" i="7"/>
  <c r="AB147" i="7"/>
  <c r="AB141" i="7"/>
  <c r="AB139" i="7"/>
  <c r="AB137" i="7"/>
  <c r="AB132" i="7"/>
  <c r="AB129" i="7"/>
  <c r="AB127" i="7"/>
  <c r="AB124" i="7"/>
  <c r="AB122" i="7"/>
  <c r="AB119" i="7"/>
  <c r="AB117" i="7"/>
  <c r="AB115" i="7"/>
  <c r="AB113" i="7"/>
  <c r="AB152" i="7"/>
  <c r="AB150" i="7"/>
  <c r="AB148" i="7"/>
  <c r="AB146" i="7"/>
  <c r="AB140" i="7"/>
  <c r="AB138" i="7"/>
  <c r="AB136" i="7"/>
  <c r="AB131" i="7"/>
  <c r="AB130" i="7"/>
  <c r="AB128" i="7"/>
  <c r="AB125" i="7"/>
  <c r="AB121" i="7"/>
  <c r="AB118" i="7"/>
  <c r="AB116" i="7"/>
  <c r="AB114" i="7"/>
  <c r="AB110" i="7"/>
  <c r="AB108" i="7"/>
  <c r="AB106" i="7"/>
  <c r="AB103" i="7"/>
  <c r="AB101" i="7"/>
  <c r="AB98" i="7"/>
  <c r="AB96" i="7"/>
  <c r="AB94" i="7"/>
  <c r="AB90" i="7"/>
  <c r="AB85" i="7"/>
  <c r="AB82" i="7"/>
  <c r="AB79" i="7"/>
  <c r="AB77" i="7"/>
  <c r="AB75" i="7"/>
  <c r="AB72" i="7"/>
  <c r="AB68" i="7"/>
  <c r="AB66" i="7"/>
  <c r="AB65" i="7"/>
  <c r="AB63" i="7"/>
  <c r="AB61" i="7"/>
  <c r="AB59" i="7"/>
  <c r="AB57" i="7"/>
  <c r="AB55" i="7"/>
  <c r="AB53" i="7"/>
  <c r="AB51" i="7"/>
  <c r="AB48" i="7"/>
  <c r="AB40" i="7"/>
  <c r="AB38" i="7"/>
  <c r="AB37" i="7"/>
  <c r="AB35" i="7"/>
  <c r="AB34" i="7"/>
  <c r="AB31" i="7"/>
  <c r="AB28" i="7"/>
  <c r="AB26" i="7"/>
  <c r="AB24" i="7"/>
  <c r="AB22" i="7"/>
  <c r="AB20" i="7"/>
  <c r="AB17" i="7"/>
  <c r="AB15" i="7"/>
  <c r="AB13" i="7"/>
  <c r="AB12" i="7"/>
  <c r="AB10" i="7"/>
  <c r="AB8" i="7"/>
  <c r="AB7" i="7"/>
  <c r="AB111" i="7"/>
  <c r="AB109" i="7"/>
  <c r="AB107" i="7"/>
  <c r="AB105" i="7"/>
  <c r="AB104" i="7"/>
  <c r="AB102" i="7"/>
  <c r="AB100" i="7"/>
  <c r="AB99" i="7"/>
  <c r="AB97" i="7"/>
  <c r="AB95" i="7"/>
  <c r="AB93" i="7"/>
  <c r="AB91" i="7"/>
  <c r="AB89" i="7"/>
  <c r="AB86" i="7"/>
  <c r="AB84" i="7"/>
  <c r="AB83" i="7"/>
  <c r="AB81" i="7"/>
  <c r="AB80" i="7"/>
  <c r="AB78" i="7"/>
  <c r="AB76" i="7"/>
  <c r="AB74" i="7"/>
  <c r="AB71" i="7"/>
  <c r="AB69" i="7"/>
  <c r="AB67" i="7"/>
  <c r="AB64" i="7"/>
  <c r="AB62" i="7"/>
  <c r="AB60" i="7"/>
  <c r="AB58" i="7"/>
  <c r="AB56" i="7"/>
  <c r="AB52" i="7"/>
  <c r="AB49" i="7"/>
  <c r="AB47" i="7"/>
  <c r="AB45" i="7"/>
  <c r="AB43" i="7"/>
  <c r="AB41" i="7"/>
  <c r="AB39" i="7"/>
  <c r="AB36" i="7"/>
  <c r="AB33" i="7"/>
  <c r="AB32" i="7"/>
  <c r="AB29" i="7"/>
  <c r="AB27" i="7"/>
  <c r="AB25" i="7"/>
  <c r="AB23" i="7"/>
  <c r="AB21" i="7"/>
  <c r="AB19" i="7"/>
  <c r="AB18" i="7"/>
  <c r="AB16" i="7"/>
  <c r="AB14" i="7"/>
  <c r="AB11" i="7"/>
  <c r="AB9" i="7"/>
  <c r="AB6" i="7"/>
  <c r="AB5" i="7"/>
  <c r="F3" i="9"/>
  <c r="G3" i="9" s="1"/>
  <c r="N4" i="7"/>
  <c r="AR174" i="1"/>
  <c r="AV174" i="1"/>
  <c r="B104" i="7"/>
  <c r="B103" i="7"/>
  <c r="B102" i="7"/>
  <c r="B101" i="7"/>
  <c r="B100" i="7"/>
  <c r="B99" i="7"/>
  <c r="B98" i="7"/>
  <c r="B97" i="7"/>
  <c r="B96" i="7"/>
  <c r="B95" i="7"/>
  <c r="B94" i="7"/>
  <c r="B93" i="7"/>
  <c r="B91" i="7"/>
  <c r="B90" i="7"/>
  <c r="B89" i="7"/>
  <c r="B85" i="7"/>
  <c r="B84" i="7"/>
  <c r="B83" i="7"/>
  <c r="B82" i="7"/>
  <c r="B81" i="7"/>
  <c r="B80" i="7"/>
  <c r="B79" i="7"/>
  <c r="B78" i="7"/>
  <c r="B77" i="7"/>
  <c r="B76" i="7"/>
  <c r="B75" i="7"/>
  <c r="B74" i="7"/>
  <c r="B72" i="7"/>
  <c r="B71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3" i="7"/>
  <c r="B52" i="7"/>
  <c r="B51" i="7"/>
  <c r="B50" i="7"/>
  <c r="B49" i="7"/>
  <c r="B48" i="7"/>
  <c r="B47" i="7"/>
  <c r="B46" i="7"/>
  <c r="B45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AF170" i="7" l="1"/>
  <c r="X20" i="9" s="1"/>
  <c r="Z20" i="9" s="1"/>
  <c r="AH126" i="7"/>
  <c r="AJ126" i="7" s="1"/>
  <c r="AH167" i="7"/>
  <c r="AJ167" i="7" s="1"/>
  <c r="F16" i="9"/>
  <c r="G16" i="9" s="1"/>
  <c r="J4" i="9"/>
  <c r="K4" i="9" s="1"/>
  <c r="AO174" i="1"/>
  <c r="AK174" i="1"/>
  <c r="J13" i="9" s="1"/>
  <c r="K13" i="9" s="1"/>
  <c r="T46" i="7"/>
  <c r="J174" i="1"/>
  <c r="G8" i="1"/>
  <c r="B4" i="7"/>
  <c r="T44" i="7"/>
  <c r="V4" i="7"/>
  <c r="Z4" i="7"/>
  <c r="L4" i="7"/>
  <c r="AB4" i="7"/>
  <c r="F15" i="9"/>
  <c r="G15" i="9" s="1"/>
  <c r="F174" i="1"/>
  <c r="B153" i="7" s="1"/>
  <c r="B108" i="7"/>
  <c r="B106" i="7"/>
  <c r="B107" i="7"/>
  <c r="B151" i="7"/>
  <c r="B110" i="7"/>
  <c r="B132" i="7"/>
  <c r="B147" i="7"/>
  <c r="B109" i="7"/>
  <c r="B105" i="7"/>
  <c r="B148" i="7"/>
  <c r="B149" i="7"/>
  <c r="B150" i="7"/>
  <c r="B111" i="7"/>
  <c r="B113" i="7"/>
  <c r="B114" i="7"/>
  <c r="B115" i="7"/>
  <c r="B116" i="7"/>
  <c r="B117" i="7"/>
  <c r="B118" i="7"/>
  <c r="B119" i="7"/>
  <c r="B121" i="7"/>
  <c r="B122" i="7"/>
  <c r="B124" i="7"/>
  <c r="B125" i="7"/>
  <c r="B127" i="7"/>
  <c r="B128" i="7"/>
  <c r="B129" i="7"/>
  <c r="B130" i="7"/>
  <c r="B131" i="7"/>
  <c r="B136" i="7"/>
  <c r="AM174" i="1" l="1"/>
  <c r="AL174" i="1"/>
  <c r="R50" i="7"/>
  <c r="R170" i="7" s="1"/>
  <c r="X13" i="9" s="1"/>
  <c r="Z13" i="9" s="1"/>
  <c r="AN174" i="1"/>
  <c r="F14" i="9" s="1"/>
  <c r="G14" i="9" s="1"/>
  <c r="BD174" i="1"/>
  <c r="F18" i="9" s="1"/>
  <c r="AD165" i="7"/>
  <c r="AD162" i="7"/>
  <c r="AD160" i="7"/>
  <c r="AD156" i="7"/>
  <c r="AD154" i="7"/>
  <c r="AD161" i="7"/>
  <c r="AD163" i="7"/>
  <c r="AD158" i="7"/>
  <c r="AD155" i="7"/>
  <c r="AD166" i="7"/>
  <c r="AD159" i="7"/>
  <c r="AD164" i="7"/>
  <c r="AD157" i="7"/>
  <c r="AD135" i="7"/>
  <c r="AD134" i="7"/>
  <c r="AD73" i="7"/>
  <c r="AD133" i="7"/>
  <c r="AD30" i="7"/>
  <c r="AB46" i="7"/>
  <c r="AB42" i="7"/>
  <c r="AD88" i="7"/>
  <c r="AD70" i="7"/>
  <c r="AD123" i="7"/>
  <c r="AD87" i="7"/>
  <c r="AB44" i="7"/>
  <c r="B170" i="7"/>
  <c r="X3" i="9" s="1"/>
  <c r="AD151" i="7"/>
  <c r="AD149" i="7"/>
  <c r="AD147" i="7"/>
  <c r="AD141" i="7"/>
  <c r="AD139" i="7"/>
  <c r="AD137" i="7"/>
  <c r="AD132" i="7"/>
  <c r="AD129" i="7"/>
  <c r="AD127" i="7"/>
  <c r="AD124" i="7"/>
  <c r="AD122" i="7"/>
  <c r="AD119" i="7"/>
  <c r="AD117" i="7"/>
  <c r="AD115" i="7"/>
  <c r="AD113" i="7"/>
  <c r="AD110" i="7"/>
  <c r="AD108" i="7"/>
  <c r="AD106" i="7"/>
  <c r="AD103" i="7"/>
  <c r="AD101" i="7"/>
  <c r="AD98" i="7"/>
  <c r="AD96" i="7"/>
  <c r="AD94" i="7"/>
  <c r="AD90" i="7"/>
  <c r="AD85" i="7"/>
  <c r="AD82" i="7"/>
  <c r="AD79" i="7"/>
  <c r="AD77" i="7"/>
  <c r="AD75" i="7"/>
  <c r="AD72" i="7"/>
  <c r="AD68" i="7"/>
  <c r="AD66" i="7"/>
  <c r="AD65" i="7"/>
  <c r="AD63" i="7"/>
  <c r="AD61" i="7"/>
  <c r="AD59" i="7"/>
  <c r="AD57" i="7"/>
  <c r="AD55" i="7"/>
  <c r="AD53" i="7"/>
  <c r="AD51" i="7"/>
  <c r="AD48" i="7"/>
  <c r="AD40" i="7"/>
  <c r="AD38" i="7"/>
  <c r="AD37" i="7"/>
  <c r="AD35" i="7"/>
  <c r="AD34" i="7"/>
  <c r="AD31" i="7"/>
  <c r="AD28" i="7"/>
  <c r="AD26" i="7"/>
  <c r="AD24" i="7"/>
  <c r="AD22" i="7"/>
  <c r="AD20" i="7"/>
  <c r="AD17" i="7"/>
  <c r="AD15" i="7"/>
  <c r="AD13" i="7"/>
  <c r="AD12" i="7"/>
  <c r="AD10" i="7"/>
  <c r="AD8" i="7"/>
  <c r="AD7" i="7"/>
  <c r="AD152" i="7"/>
  <c r="AD150" i="7"/>
  <c r="AD148" i="7"/>
  <c r="AD146" i="7"/>
  <c r="AD140" i="7"/>
  <c r="AD138" i="7"/>
  <c r="AD136" i="7"/>
  <c r="AD131" i="7"/>
  <c r="AD130" i="7"/>
  <c r="AD128" i="7"/>
  <c r="AD125" i="7"/>
  <c r="AD121" i="7"/>
  <c r="AD118" i="7"/>
  <c r="AD116" i="7"/>
  <c r="AD114" i="7"/>
  <c r="AD111" i="7"/>
  <c r="AD109" i="7"/>
  <c r="AD107" i="7"/>
  <c r="AD105" i="7"/>
  <c r="AD104" i="7"/>
  <c r="AD102" i="7"/>
  <c r="AD100" i="7"/>
  <c r="AD99" i="7"/>
  <c r="AD97" i="7"/>
  <c r="AD95" i="7"/>
  <c r="AD93" i="7"/>
  <c r="AD91" i="7"/>
  <c r="AD89" i="7"/>
  <c r="AD86" i="7"/>
  <c r="AD84" i="7"/>
  <c r="AD83" i="7"/>
  <c r="AD81" i="7"/>
  <c r="AD80" i="7"/>
  <c r="AD78" i="7"/>
  <c r="AD76" i="7"/>
  <c r="AD74" i="7"/>
  <c r="AD71" i="7"/>
  <c r="AD69" i="7"/>
  <c r="AD67" i="7"/>
  <c r="AD64" i="7"/>
  <c r="AD62" i="7"/>
  <c r="AD60" i="7"/>
  <c r="AD58" i="7"/>
  <c r="AD56" i="7"/>
  <c r="AD52" i="7"/>
  <c r="AD49" i="7"/>
  <c r="AD47" i="7"/>
  <c r="AD45" i="7"/>
  <c r="AD43" i="7"/>
  <c r="AD41" i="7"/>
  <c r="AD39" i="7"/>
  <c r="AD36" i="7"/>
  <c r="AD33" i="7"/>
  <c r="AD32" i="7"/>
  <c r="AD29" i="7"/>
  <c r="AD27" i="7"/>
  <c r="AD25" i="7"/>
  <c r="AD23" i="7"/>
  <c r="AD21" i="7"/>
  <c r="AD19" i="7"/>
  <c r="AD18" i="7"/>
  <c r="AD16" i="7"/>
  <c r="AD14" i="7"/>
  <c r="AD11" i="7"/>
  <c r="AD9" i="7"/>
  <c r="AD6" i="7"/>
  <c r="AD5" i="7"/>
  <c r="G174" i="1"/>
  <c r="G17" i="9"/>
  <c r="AH54" i="7" l="1"/>
  <c r="AJ54" i="7" s="1"/>
  <c r="AH142" i="7"/>
  <c r="AJ142" i="7" s="1"/>
  <c r="AH143" i="7"/>
  <c r="AJ143" i="7" s="1"/>
  <c r="AH144" i="7"/>
  <c r="AJ144" i="7" s="1"/>
  <c r="AH145" i="7"/>
  <c r="AJ145" i="7" s="1"/>
  <c r="AH168" i="7"/>
  <c r="AJ168" i="7" s="1"/>
  <c r="AH4" i="7"/>
  <c r="AH92" i="7"/>
  <c r="AJ92" i="7" s="1"/>
  <c r="AH112" i="7"/>
  <c r="AJ112" i="7" s="1"/>
  <c r="AS174" i="1"/>
  <c r="AQ174" i="1"/>
  <c r="AP174" i="1"/>
  <c r="T153" i="7" s="1"/>
  <c r="T50" i="7"/>
  <c r="AH160" i="7"/>
  <c r="AJ160" i="7" s="1"/>
  <c r="AH162" i="7"/>
  <c r="AJ162" i="7" s="1"/>
  <c r="AH159" i="7"/>
  <c r="AJ159" i="7" s="1"/>
  <c r="AH165" i="7"/>
  <c r="AJ165" i="7" s="1"/>
  <c r="AH156" i="7"/>
  <c r="AJ156" i="7" s="1"/>
  <c r="AH154" i="7"/>
  <c r="AJ154" i="7" s="1"/>
  <c r="AH158" i="7"/>
  <c r="AJ158" i="7" s="1"/>
  <c r="AH157" i="7"/>
  <c r="AJ157" i="7" s="1"/>
  <c r="AH166" i="7"/>
  <c r="AJ166" i="7" s="1"/>
  <c r="AH155" i="7"/>
  <c r="AJ155" i="7" s="1"/>
  <c r="AH163" i="7"/>
  <c r="AJ163" i="7" s="1"/>
  <c r="AH161" i="7"/>
  <c r="AJ161" i="7" s="1"/>
  <c r="AH164" i="7"/>
  <c r="AJ164" i="7" s="1"/>
  <c r="AH73" i="7"/>
  <c r="AJ73" i="7" s="1"/>
  <c r="AH133" i="7"/>
  <c r="AJ133" i="7" s="1"/>
  <c r="AH30" i="7"/>
  <c r="AJ30" i="7" s="1"/>
  <c r="AH134" i="7"/>
  <c r="AJ134" i="7" s="1"/>
  <c r="AH135" i="7"/>
  <c r="AJ135" i="7" s="1"/>
  <c r="Z3" i="9"/>
  <c r="AD42" i="7"/>
  <c r="AH88" i="7"/>
  <c r="AJ88" i="7" s="1"/>
  <c r="AH87" i="7"/>
  <c r="AJ87" i="7" s="1"/>
  <c r="AH123" i="7"/>
  <c r="AJ123" i="7" s="1"/>
  <c r="AH70" i="7"/>
  <c r="AJ70" i="7" s="1"/>
  <c r="T3" i="9"/>
  <c r="AH152" i="7"/>
  <c r="AH150" i="7"/>
  <c r="AH148" i="7"/>
  <c r="AH146" i="7"/>
  <c r="AH140" i="7"/>
  <c r="AH138" i="7"/>
  <c r="AH136" i="7"/>
  <c r="AH131" i="7"/>
  <c r="AH130" i="7"/>
  <c r="AH128" i="7"/>
  <c r="AH125" i="7"/>
  <c r="AH121" i="7"/>
  <c r="AH118" i="7"/>
  <c r="AH116" i="7"/>
  <c r="AH114" i="7"/>
  <c r="AH111" i="7"/>
  <c r="AH109" i="7"/>
  <c r="AH107" i="7"/>
  <c r="AH105" i="7"/>
  <c r="AH104" i="7"/>
  <c r="AH102" i="7"/>
  <c r="AH100" i="7"/>
  <c r="AH99" i="7"/>
  <c r="AH97" i="7"/>
  <c r="AH95" i="7"/>
  <c r="AH93" i="7"/>
  <c r="AH91" i="7"/>
  <c r="AH89" i="7"/>
  <c r="AH86" i="7"/>
  <c r="AH84" i="7"/>
  <c r="AH83" i="7"/>
  <c r="AH81" i="7"/>
  <c r="AH80" i="7"/>
  <c r="AH78" i="7"/>
  <c r="AH76" i="7"/>
  <c r="AH74" i="7"/>
  <c r="AH71" i="7"/>
  <c r="AH69" i="7"/>
  <c r="AH67" i="7"/>
  <c r="AH64" i="7"/>
  <c r="AH62" i="7"/>
  <c r="AH60" i="7"/>
  <c r="AH58" i="7"/>
  <c r="AH56" i="7"/>
  <c r="AH52" i="7"/>
  <c r="AH49" i="7"/>
  <c r="AH47" i="7"/>
  <c r="AH45" i="7"/>
  <c r="AH43" i="7"/>
  <c r="AH41" i="7"/>
  <c r="AH39" i="7"/>
  <c r="AH36" i="7"/>
  <c r="AH33" i="7"/>
  <c r="AH32" i="7"/>
  <c r="AH29" i="7"/>
  <c r="AH27" i="7"/>
  <c r="AH25" i="7"/>
  <c r="AH23" i="7"/>
  <c r="AH21" i="7"/>
  <c r="AH19" i="7"/>
  <c r="AH18" i="7"/>
  <c r="AH16" i="7"/>
  <c r="AH14" i="7"/>
  <c r="AH11" i="7"/>
  <c r="AH9" i="7"/>
  <c r="AH6" i="7"/>
  <c r="AH5" i="7"/>
  <c r="AH151" i="7"/>
  <c r="AH149" i="7"/>
  <c r="AH147" i="7"/>
  <c r="AH141" i="7"/>
  <c r="AH139" i="7"/>
  <c r="AH137" i="7"/>
  <c r="AH132" i="7"/>
  <c r="AH129" i="7"/>
  <c r="AH127" i="7"/>
  <c r="AH124" i="7"/>
  <c r="AH122" i="7"/>
  <c r="AH119" i="7"/>
  <c r="AH117" i="7"/>
  <c r="AH115" i="7"/>
  <c r="AH113" i="7"/>
  <c r="AH110" i="7"/>
  <c r="AH108" i="7"/>
  <c r="AH106" i="7"/>
  <c r="AH103" i="7"/>
  <c r="AH101" i="7"/>
  <c r="AH98" i="7"/>
  <c r="AH96" i="7"/>
  <c r="AH94" i="7"/>
  <c r="AH90" i="7"/>
  <c r="AH85" i="7"/>
  <c r="AH82" i="7"/>
  <c r="AH79" i="7"/>
  <c r="AH77" i="7"/>
  <c r="AH75" i="7"/>
  <c r="AH72" i="7"/>
  <c r="AH68" i="7"/>
  <c r="AH66" i="7"/>
  <c r="AH65" i="7"/>
  <c r="AH63" i="7"/>
  <c r="AH61" i="7"/>
  <c r="AH59" i="7"/>
  <c r="AH57" i="7"/>
  <c r="AH55" i="7"/>
  <c r="AH53" i="7"/>
  <c r="AH51" i="7"/>
  <c r="AH48" i="7"/>
  <c r="AH40" i="7"/>
  <c r="AH38" i="7"/>
  <c r="AH37" i="7"/>
  <c r="AH35" i="7"/>
  <c r="AH34" i="7"/>
  <c r="AH31" i="7"/>
  <c r="AH28" i="7"/>
  <c r="AH26" i="7"/>
  <c r="AH24" i="7"/>
  <c r="AH22" i="7"/>
  <c r="AH20" i="7"/>
  <c r="AH17" i="7"/>
  <c r="AH15" i="7"/>
  <c r="AH13" i="7"/>
  <c r="AH12" i="7"/>
  <c r="AH10" i="7"/>
  <c r="AH8" i="7"/>
  <c r="AH7" i="7"/>
  <c r="U3" i="9"/>
  <c r="G18" i="9"/>
  <c r="J15" i="9" l="1"/>
  <c r="K15" i="9" s="1"/>
  <c r="V50" i="7"/>
  <c r="AT174" i="1"/>
  <c r="V153" i="7" s="1"/>
  <c r="AW174" i="1"/>
  <c r="J16" i="9" s="1"/>
  <c r="K16" i="9" s="1"/>
  <c r="BA174" i="1"/>
  <c r="J17" i="9" s="1"/>
  <c r="K17" i="9" s="1"/>
  <c r="T170" i="7"/>
  <c r="X14" i="9" s="1"/>
  <c r="Z14" i="9" s="1"/>
  <c r="AH46" i="7"/>
  <c r="AD46" i="7"/>
  <c r="BP174" i="1"/>
  <c r="F21" i="9" s="1"/>
  <c r="AD44" i="7"/>
  <c r="AH42" i="7"/>
  <c r="V3" i="9"/>
  <c r="P146" i="7"/>
  <c r="P140" i="7"/>
  <c r="P137" i="7"/>
  <c r="P136" i="7"/>
  <c r="P48" i="7"/>
  <c r="P5" i="7"/>
  <c r="P4" i="7"/>
  <c r="V170" i="7" l="1"/>
  <c r="X15" i="9" s="1"/>
  <c r="Z15" i="9" s="1"/>
  <c r="AH50" i="7"/>
  <c r="AU174" i="1"/>
  <c r="BE174" i="1"/>
  <c r="BF174" i="1"/>
  <c r="AB153" i="7" s="1"/>
  <c r="Z50" i="7"/>
  <c r="BB174" i="1"/>
  <c r="Z153" i="7" s="1"/>
  <c r="AY174" i="1"/>
  <c r="T13" i="9" s="1"/>
  <c r="X50" i="7"/>
  <c r="AX174" i="1"/>
  <c r="X153" i="7" s="1"/>
  <c r="BH174" i="1"/>
  <c r="F19" i="9" s="1"/>
  <c r="G19" i="9" s="1"/>
  <c r="BQ174" i="1"/>
  <c r="J21" i="9" s="1"/>
  <c r="K21" i="9" s="1"/>
  <c r="AH44" i="7"/>
  <c r="P47" i="7"/>
  <c r="P17" i="7"/>
  <c r="P139" i="7"/>
  <c r="P56" i="7"/>
  <c r="P58" i="7"/>
  <c r="P60" i="7"/>
  <c r="P62" i="7"/>
  <c r="P64" i="7"/>
  <c r="P72" i="7"/>
  <c r="P127" i="7"/>
  <c r="P132" i="7"/>
  <c r="P6" i="7"/>
  <c r="P141" i="7"/>
  <c r="P10" i="7"/>
  <c r="P13" i="7"/>
  <c r="P15" i="7"/>
  <c r="P51" i="7"/>
  <c r="P52" i="7"/>
  <c r="P53" i="7"/>
  <c r="P55" i="7"/>
  <c r="P57" i="7"/>
  <c r="P59" i="7"/>
  <c r="P61" i="7"/>
  <c r="P63" i="7"/>
  <c r="P65" i="7"/>
  <c r="P67" i="7"/>
  <c r="P74" i="7"/>
  <c r="P79" i="7"/>
  <c r="P82" i="7"/>
  <c r="P85" i="7"/>
  <c r="P90" i="7"/>
  <c r="P111" i="7"/>
  <c r="P116" i="7"/>
  <c r="P125" i="7"/>
  <c r="P128" i="7"/>
  <c r="P130" i="7"/>
  <c r="P131" i="7"/>
  <c r="P66" i="7"/>
  <c r="P78" i="7"/>
  <c r="P106" i="7"/>
  <c r="P108" i="7"/>
  <c r="P49" i="7"/>
  <c r="P18" i="7"/>
  <c r="P19" i="7"/>
  <c r="P21" i="7"/>
  <c r="P23" i="7"/>
  <c r="P25" i="7"/>
  <c r="P27" i="7"/>
  <c r="P31" i="7"/>
  <c r="P33" i="7"/>
  <c r="P35" i="7"/>
  <c r="P37" i="7"/>
  <c r="P38" i="7"/>
  <c r="P40" i="7"/>
  <c r="P94" i="7"/>
  <c r="P96" i="7"/>
  <c r="P98" i="7"/>
  <c r="P101" i="7"/>
  <c r="P104" i="7"/>
  <c r="P105" i="7"/>
  <c r="P107" i="7"/>
  <c r="P109" i="7"/>
  <c r="P138" i="7"/>
  <c r="J14" i="9"/>
  <c r="K14" i="9" s="1"/>
  <c r="X170" i="7" l="1"/>
  <c r="BG174" i="1"/>
  <c r="AB50" i="7"/>
  <c r="AB170" i="7" s="1"/>
  <c r="Z170" i="7"/>
  <c r="X17" i="9" s="1"/>
  <c r="Z17" i="9" s="1"/>
  <c r="BI174" i="1"/>
  <c r="BC174" i="1"/>
  <c r="P12" i="7"/>
  <c r="P80" i="7"/>
  <c r="P100" i="7"/>
  <c r="P81" i="7"/>
  <c r="P115" i="7"/>
  <c r="P147" i="7"/>
  <c r="P69" i="7"/>
  <c r="P122" i="7"/>
  <c r="P102" i="7"/>
  <c r="P93" i="7"/>
  <c r="P84" i="7"/>
  <c r="P32" i="7"/>
  <c r="P22" i="7"/>
  <c r="P14" i="7"/>
  <c r="P16" i="7"/>
  <c r="P99" i="7"/>
  <c r="P121" i="7"/>
  <c r="P114" i="7"/>
  <c r="P71" i="7"/>
  <c r="P8" i="7"/>
  <c r="P68" i="7"/>
  <c r="P124" i="7"/>
  <c r="P117" i="7"/>
  <c r="P95" i="7"/>
  <c r="P86" i="7"/>
  <c r="P75" i="7"/>
  <c r="P24" i="7"/>
  <c r="P9" i="7"/>
  <c r="P43" i="7"/>
  <c r="P76" i="7"/>
  <c r="P110" i="7"/>
  <c r="P97" i="7"/>
  <c r="P89" i="7"/>
  <c r="P39" i="7"/>
  <c r="P26" i="7"/>
  <c r="P11" i="7"/>
  <c r="P36" i="7"/>
  <c r="P28" i="7"/>
  <c r="P29" i="7"/>
  <c r="P103" i="7"/>
  <c r="P34" i="7"/>
  <c r="P118" i="7"/>
  <c r="P77" i="7"/>
  <c r="P129" i="7"/>
  <c r="P119" i="7"/>
  <c r="P113" i="7"/>
  <c r="P91" i="7"/>
  <c r="P83" i="7"/>
  <c r="P41" i="7"/>
  <c r="P20" i="7"/>
  <c r="P45" i="7"/>
  <c r="G13" i="9"/>
  <c r="J18" i="9"/>
  <c r="K18" i="9" s="1"/>
  <c r="G21" i="9"/>
  <c r="T18" i="9" l="1"/>
  <c r="X18" i="9"/>
  <c r="Z18" i="9" s="1"/>
  <c r="X16" i="9"/>
  <c r="Z16" i="9" s="1"/>
  <c r="AD50" i="7"/>
  <c r="BJ174" i="1" l="1"/>
  <c r="AD153" i="7" s="1"/>
  <c r="AD170" i="7" s="1"/>
  <c r="J19" i="9"/>
  <c r="K19" i="9" s="1"/>
  <c r="X19" i="9" l="1"/>
  <c r="Z19" i="9" s="1"/>
  <c r="U15" i="9"/>
  <c r="BR174" i="1" l="1"/>
  <c r="AH153" i="7" s="1"/>
  <c r="BK174" i="1"/>
  <c r="AJ4" i="7"/>
  <c r="T19" i="9" l="1"/>
  <c r="AH170" i="7"/>
  <c r="X21" i="9" s="1"/>
  <c r="Z21" i="9" s="1"/>
  <c r="T15" i="9"/>
  <c r="V15" i="9" s="1"/>
  <c r="BS174" i="1"/>
  <c r="T21" i="9" s="1"/>
  <c r="U13" i="9"/>
  <c r="V13" i="9" s="1"/>
  <c r="T17" i="9" l="1"/>
  <c r="T16" i="9"/>
  <c r="T14" i="9"/>
  <c r="U16" i="9"/>
  <c r="U14" i="9"/>
  <c r="V14" i="9" l="1"/>
  <c r="V16" i="9"/>
  <c r="U17" i="9" l="1"/>
  <c r="V17" i="9" s="1"/>
  <c r="U18" i="9"/>
  <c r="V18" i="9" s="1"/>
  <c r="AJ152" i="7"/>
  <c r="AJ151" i="7"/>
  <c r="AJ150" i="7"/>
  <c r="AJ149" i="7"/>
  <c r="AJ148" i="7"/>
  <c r="AJ147" i="7"/>
  <c r="AJ141" i="7"/>
  <c r="AJ140" i="7"/>
  <c r="AJ139" i="7"/>
  <c r="AJ138" i="7"/>
  <c r="AJ137" i="7"/>
  <c r="AJ136" i="7"/>
  <c r="AJ132" i="7"/>
  <c r="AJ131" i="7"/>
  <c r="AJ130" i="7"/>
  <c r="AJ129" i="7"/>
  <c r="AJ128" i="7"/>
  <c r="AJ127" i="7"/>
  <c r="AJ125" i="7"/>
  <c r="AJ124" i="7"/>
  <c r="AJ122" i="7"/>
  <c r="AJ121" i="7"/>
  <c r="AJ119" i="7"/>
  <c r="AJ118" i="7"/>
  <c r="AJ117" i="7"/>
  <c r="AJ116" i="7"/>
  <c r="AJ115" i="7"/>
  <c r="AJ114" i="7"/>
  <c r="AJ113" i="7"/>
  <c r="AJ111" i="7"/>
  <c r="AJ109" i="7"/>
  <c r="AJ108" i="7"/>
  <c r="AJ107" i="7"/>
  <c r="AJ106" i="7"/>
  <c r="AJ105" i="7"/>
  <c r="AJ104" i="7"/>
  <c r="AJ103" i="7"/>
  <c r="AJ102" i="7"/>
  <c r="AJ101" i="7"/>
  <c r="AJ100" i="7"/>
  <c r="AJ99" i="7"/>
  <c r="AJ98" i="7"/>
  <c r="AJ97" i="7"/>
  <c r="AJ96" i="7"/>
  <c r="AJ95" i="7"/>
  <c r="AJ94" i="7"/>
  <c r="AJ93" i="7"/>
  <c r="AJ91" i="7"/>
  <c r="AJ90" i="7"/>
  <c r="AJ89" i="7"/>
  <c r="AJ86" i="7"/>
  <c r="AJ85" i="7"/>
  <c r="AJ84" i="7"/>
  <c r="AJ83" i="7"/>
  <c r="AJ82" i="7"/>
  <c r="AJ81" i="7"/>
  <c r="AJ80" i="7"/>
  <c r="AJ79" i="7"/>
  <c r="AJ78" i="7"/>
  <c r="AJ77" i="7"/>
  <c r="AJ76" i="7"/>
  <c r="AJ75" i="7"/>
  <c r="AJ74" i="7"/>
  <c r="AJ72" i="7"/>
  <c r="AJ71" i="7"/>
  <c r="AJ69" i="7"/>
  <c r="AJ68" i="7"/>
  <c r="AJ67" i="7"/>
  <c r="AJ66" i="7"/>
  <c r="AJ65" i="7"/>
  <c r="AJ64" i="7"/>
  <c r="AJ63" i="7"/>
  <c r="AJ62" i="7"/>
  <c r="AJ61" i="7"/>
  <c r="AJ60" i="7"/>
  <c r="AJ59" i="7"/>
  <c r="AJ58" i="7"/>
  <c r="AJ57" i="7"/>
  <c r="AJ56" i="7"/>
  <c r="AJ55" i="7"/>
  <c r="AJ53" i="7"/>
  <c r="AJ52" i="7"/>
  <c r="AJ51" i="7"/>
  <c r="AJ49" i="7"/>
  <c r="AJ48" i="7"/>
  <c r="AJ47" i="7"/>
  <c r="AJ45" i="7"/>
  <c r="AJ43" i="7"/>
  <c r="AJ41" i="7"/>
  <c r="AJ40" i="7"/>
  <c r="AJ39" i="7"/>
  <c r="AJ38" i="7"/>
  <c r="AJ37" i="7"/>
  <c r="AJ36" i="7"/>
  <c r="AJ35" i="7"/>
  <c r="AJ34" i="7"/>
  <c r="AJ33" i="7"/>
  <c r="AJ32" i="7"/>
  <c r="AJ31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5" i="7"/>
  <c r="AJ110" i="7"/>
  <c r="AJ146" i="7"/>
  <c r="X174" i="1" l="1"/>
  <c r="F10" i="9" s="1"/>
  <c r="G10" i="9" s="1"/>
  <c r="AF174" i="1"/>
  <c r="F12" i="9" s="1"/>
  <c r="G12" i="9" s="1"/>
  <c r="L46" i="7"/>
  <c r="P46" i="7"/>
  <c r="P42" i="7"/>
  <c r="N42" i="7"/>
  <c r="L42" i="7"/>
  <c r="AH174" i="1" l="1"/>
  <c r="P153" i="7" s="1"/>
  <c r="AJ46" i="7"/>
  <c r="AJ42" i="7"/>
  <c r="P44" i="7"/>
  <c r="L44" i="7"/>
  <c r="N44" i="7"/>
  <c r="Z174" i="1" l="1"/>
  <c r="L153" i="7" s="1"/>
  <c r="L50" i="7"/>
  <c r="N50" i="7"/>
  <c r="AB174" i="1"/>
  <c r="F11" i="9" s="1"/>
  <c r="G11" i="9" s="1"/>
  <c r="P50" i="7"/>
  <c r="P170" i="7" s="1"/>
  <c r="X12" i="9" s="1"/>
  <c r="Z12" i="9" s="1"/>
  <c r="AA174" i="1"/>
  <c r="AJ44" i="7"/>
  <c r="L170" i="7" l="1"/>
  <c r="AI174" i="1"/>
  <c r="AD174" i="1"/>
  <c r="N153" i="7" s="1"/>
  <c r="N170" i="7" s="1"/>
  <c r="AJ50" i="7"/>
  <c r="T6" i="9"/>
  <c r="U6" i="9"/>
  <c r="V6" i="9" l="1"/>
  <c r="X11" i="9"/>
  <c r="Z11" i="9" s="1"/>
  <c r="X10" i="9"/>
  <c r="Z10" i="9" s="1"/>
  <c r="T12" i="9"/>
  <c r="T9" i="9"/>
  <c r="AJ153" i="7"/>
  <c r="AJ170" i="7" s="1"/>
  <c r="AE174" i="1"/>
  <c r="T11" i="9" l="1"/>
  <c r="T22" i="9"/>
  <c r="T8" i="9"/>
  <c r="U12" i="9"/>
  <c r="V12" i="9" s="1"/>
  <c r="U9" i="9"/>
  <c r="V9" i="9" s="1"/>
  <c r="U10" i="9"/>
  <c r="T10" i="9"/>
  <c r="X22" i="9"/>
  <c r="Z22" i="9" s="1"/>
  <c r="U21" i="9"/>
  <c r="V21" i="9" s="1"/>
  <c r="U11" i="9"/>
  <c r="V11" i="9" l="1"/>
  <c r="V10" i="9"/>
  <c r="B32" i="18"/>
  <c r="B34" i="18" s="1"/>
  <c r="U19" i="9"/>
  <c r="V19" i="9" s="1"/>
  <c r="U8" i="9"/>
  <c r="V8" i="9" s="1"/>
  <c r="U22" i="9" l="1"/>
  <c r="V22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M. Heitz</author>
  </authors>
  <commentList>
    <comment ref="B1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Matthew M. Heitz:</t>
        </r>
        <r>
          <rPr>
            <sz val="8"/>
            <color indexed="81"/>
            <rFont val="Tahoma"/>
            <family val="2"/>
          </rPr>
          <t xml:space="preserve">
Projected IT falls under ANF Sec. IT</t>
        </r>
      </text>
    </comment>
    <comment ref="C5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Matthew M. Heitz:</t>
        </r>
        <r>
          <rPr>
            <sz val="8"/>
            <color indexed="81"/>
            <rFont val="Tahoma"/>
            <family val="2"/>
          </rPr>
          <t xml:space="preserve">
DOT projected comes from DOT consolidation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M. Heitz</author>
  </authors>
  <commentList>
    <comment ref="A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Matthew M. Heitz:</t>
        </r>
        <r>
          <rPr>
            <sz val="8"/>
            <color indexed="81"/>
            <rFont val="Tahoma"/>
            <family val="2"/>
          </rPr>
          <t xml:space="preserve">
Projected IT falls under ANF Sec. IT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M. Heitz</author>
  </authors>
  <commentList>
    <comment ref="A1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Matthew M. Heitz:</t>
        </r>
        <r>
          <rPr>
            <sz val="8"/>
            <color indexed="81"/>
            <rFont val="Tahoma"/>
            <family val="2"/>
          </rPr>
          <t xml:space="preserve">
Projected IT falls under ANF Sec. IT</t>
        </r>
      </text>
    </comment>
  </commentList>
</comments>
</file>

<file path=xl/sharedStrings.xml><?xml version="1.0" encoding="utf-8"?>
<sst xmlns="http://schemas.openxmlformats.org/spreadsheetml/2006/main" count="809" uniqueCount="265">
  <si>
    <t>Roll Forward</t>
  </si>
  <si>
    <t>Roll Forward Calculation</t>
  </si>
  <si>
    <t>Actual</t>
  </si>
  <si>
    <t>+ Roll Forward</t>
  </si>
  <si>
    <t>EQUIPMENT DEPRECIATION</t>
  </si>
  <si>
    <t>TOTAL</t>
  </si>
  <si>
    <t>SCHED A</t>
  </si>
  <si>
    <t>CALC AMOUNT</t>
  </si>
  <si>
    <t>DIFF</t>
  </si>
  <si>
    <t>A</t>
  </si>
  <si>
    <t>P</t>
  </si>
  <si>
    <t>ARRA</t>
  </si>
  <si>
    <t/>
  </si>
  <si>
    <t>DEPARTMENT</t>
  </si>
  <si>
    <t>AGO-ATTY GENERAL OFC</t>
  </si>
  <si>
    <t>ANF-EXEC OFC ADMIN &amp; FIN</t>
  </si>
  <si>
    <t>BSB-BUR OF ST BLDGS</t>
  </si>
  <si>
    <t>CSC-CIVIL SERVICE COMM</t>
  </si>
  <si>
    <t>DCP-CAP ASSET MGMT/MAINT</t>
  </si>
  <si>
    <t>DCR-CONSERVATION &amp; REC</t>
  </si>
  <si>
    <t>HRD-HUMAN RESOURCES DIV</t>
  </si>
  <si>
    <t>OSD-OPERATIONAL SVCS</t>
  </si>
  <si>
    <t>POL- ST POLICE</t>
  </si>
  <si>
    <t>TRE-TREASURER</t>
  </si>
  <si>
    <t>ADD-DEV DISABILITIES CNCL</t>
  </si>
  <si>
    <t>AGR-AG. RESOURCES</t>
  </si>
  <si>
    <t>ALA-ADMIN LAW APPEALS DIV</t>
  </si>
  <si>
    <t>APC-APPEALS COURT</t>
  </si>
  <si>
    <t>ART-MASS CULTURAL CNCL</t>
  </si>
  <si>
    <t>ATB-APPELLATE TAX BRD</t>
  </si>
  <si>
    <t>BBE-BRD OF BAR EXAMINERS</t>
  </si>
  <si>
    <t>BCC-BERKSHIRE COMM COLLEGE</t>
  </si>
  <si>
    <t>BER-BERKSHIRE DISTRICT ATTY</t>
  </si>
  <si>
    <t>BHC-BUNKER HILL COMM COLLEGE</t>
  </si>
  <si>
    <t>BLC-BRD OF LIB COMMERS</t>
  </si>
  <si>
    <t>BRC-BRISTOL COMM COLLEGE</t>
  </si>
  <si>
    <t>BRI-BRISTOL DISTRICT ATTY</t>
  </si>
  <si>
    <t>BSC-BRIDGEWATER ST COLLEGE</t>
  </si>
  <si>
    <t>CAD-COMM AGAINST DISCRIMINATION</t>
  </si>
  <si>
    <t>CCC-CAPE COD COMM COLLEGE</t>
  </si>
  <si>
    <t>CDA-EMERGENCY MGMT AGENCY</t>
  </si>
  <si>
    <t>CHE-SOLDIERS' HOME IN MASS</t>
  </si>
  <si>
    <t>CHS-CRIM HISTORY SYSTEMS BRD</t>
  </si>
  <si>
    <t>CJC-COMM ON JUDICIAL CONDUCT</t>
  </si>
  <si>
    <t>CJT-MUN POLICE TRAIN COMM</t>
  </si>
  <si>
    <t>CME-CHIEF MEDICAL EXAMINER</t>
  </si>
  <si>
    <t>CPC-COMMI FOR PUBLIC COUNSEL SVCS</t>
  </si>
  <si>
    <t>CPF-CAMPAIGN &amp; POL FIN</t>
  </si>
  <si>
    <t>CPI-CAPE &amp; ISLANDS DISTRICT ATTY</t>
  </si>
  <si>
    <t>CSW-COMM ON STATUS OF WOMEN</t>
  </si>
  <si>
    <t>DAA-DISTRICT ATTY ASSC</t>
  </si>
  <si>
    <t>DAC-DISABLED PROTECTION COMM</t>
  </si>
  <si>
    <t>DCR - RECEIVING</t>
  </si>
  <si>
    <t>DES-DES</t>
  </si>
  <si>
    <t>DFS- FIRE SVCS</t>
  </si>
  <si>
    <t>DIA- IND ACCIDENTS</t>
  </si>
  <si>
    <t>DMH- MENTAL HEALTH</t>
  </si>
  <si>
    <t>DMR- MENTAL RETARDATION</t>
  </si>
  <si>
    <t>DOB- BANKS</t>
  </si>
  <si>
    <t>DOC- CORRECTION</t>
  </si>
  <si>
    <t>DOE- EDUCATION</t>
  </si>
  <si>
    <t>DOI- INSURANCE</t>
  </si>
  <si>
    <t>DOR- REVENUE</t>
  </si>
  <si>
    <t>DOS- STANDARDS</t>
  </si>
  <si>
    <t>DPH- PUBLIC HEALTH</t>
  </si>
  <si>
    <t>DPS- PUBLIC SAFETY</t>
  </si>
  <si>
    <t>DPU- PUBLIC UTILITIES</t>
  </si>
  <si>
    <t>DPW-MASS HIGHWAY DEPT</t>
  </si>
  <si>
    <t>DSS- SOCIAL SERVICES</t>
  </si>
  <si>
    <t>DYS- YOUTH SERVICES</t>
  </si>
  <si>
    <t>EAS-EASTERN DISTRICT ATTY</t>
  </si>
  <si>
    <t>EEC- EARLY EDU &amp; CARE</t>
  </si>
  <si>
    <t>EED-EXEC  ECON DEV</t>
  </si>
  <si>
    <t>EHS-EXEC  HLTH &amp; HUMAN SVCS</t>
  </si>
  <si>
    <t>ELD- ELDER AFFAIRS</t>
  </si>
  <si>
    <t>ELW-EXEC OFC LABOR &amp; WORKFORCE DEV</t>
  </si>
  <si>
    <t>ENE- ENERGY RESOURCES</t>
  </si>
  <si>
    <t>ENV-EXEC  ENV AFFAIRS</t>
  </si>
  <si>
    <t>EOL- WORKFORCE DEV</t>
  </si>
  <si>
    <t>EPS-EXEC OFC PUB. SAFETY &amp; HOMELAND SEC.</t>
  </si>
  <si>
    <t>EQE- ENV PROTECTION</t>
  </si>
  <si>
    <t>ETH-ST ETHICS COMM</t>
  </si>
  <si>
    <t>FRC-FRAMINGHAM ST COLLEGE</t>
  </si>
  <si>
    <t>FSC-FITCHBURG ST COLLEGE</t>
  </si>
  <si>
    <t>FWE- FISH AND GAME</t>
  </si>
  <si>
    <t>GCC-GREENFIELD COMM COLLEGE</t>
  </si>
  <si>
    <t>GCN-GOVERNORS COUNCIL</t>
  </si>
  <si>
    <t>GIC-GROUP INSURANCE COMM</t>
  </si>
  <si>
    <t>GOV-GOVERNORS OFC</t>
  </si>
  <si>
    <t>HCC-HOLYOKE COMM COLLEGE</t>
  </si>
  <si>
    <t>HCF-HLTH CARE FIN &amp; POLICY</t>
  </si>
  <si>
    <t>HLY-SOLDIERS' HOME IN HOLYOKE</t>
  </si>
  <si>
    <t>HOU-HOUSE OF REPS</t>
  </si>
  <si>
    <t>HSD-SHERIFF DEPT HAMPSHIRE</t>
  </si>
  <si>
    <t>HST-HLTH CARE SECURITY TRUST</t>
  </si>
  <si>
    <t>IGO- INSPECTOR GENERAL</t>
  </si>
  <si>
    <t>ITD-INFORMATION TECHNOLOGY DIV</t>
  </si>
  <si>
    <t>LEG-JOINT LEG EXP</t>
  </si>
  <si>
    <t>LIB-GEORGE FINGOLD LIBRARY</t>
  </si>
  <si>
    <t>LOT-LOTTERY COMM</t>
  </si>
  <si>
    <t>LRC-LABOR RELATIONS COMM</t>
  </si>
  <si>
    <t>MAS-MASSASOIT COMM COLLEGE</t>
  </si>
  <si>
    <t>MBC-MASS BAY COMM COLLEGE</t>
  </si>
  <si>
    <t>MCA-MASS COLLEGE OF ART</t>
  </si>
  <si>
    <t>MCB-MASS COMM FOR THE BLIND</t>
  </si>
  <si>
    <t>MCC-MIDDLESEX COMM COLLEGE</t>
  </si>
  <si>
    <t>MCD-COMM FOR THE DEAF</t>
  </si>
  <si>
    <t>MHL-MENTAL HLTH LEGAL ADVISORS</t>
  </si>
  <si>
    <t>MID-WORCESTER (MIDDLE) DISTRICT ATTY</t>
  </si>
  <si>
    <t>MIL-MILITARY DIV</t>
  </si>
  <si>
    <t>MMA-MASS MARITIME ACADEMY</t>
  </si>
  <si>
    <t>MRC-MASS REHAB COMM</t>
  </si>
  <si>
    <t>MWC-MT WACHUSETT COMM COLLEGE</t>
  </si>
  <si>
    <t>NAC-MASS COLLEGE OF LIBERAL ARTS</t>
  </si>
  <si>
    <t>NEC-NORTHERN ESSEX COMM COLLEGE</t>
  </si>
  <si>
    <t>NFK-NORFOLK DISTRICT ATTY</t>
  </si>
  <si>
    <t>NOR-MIDDLESEX (NORTHERN) DISTRICT ATTY</t>
  </si>
  <si>
    <t>NSC-NORTH SHORE COMM COLLEGE</t>
  </si>
  <si>
    <t>NWD-NORTHWESTERN DISTRICT ATTY</t>
  </si>
  <si>
    <t>OCD- HOUSING &amp; COMM DEV</t>
  </si>
  <si>
    <t>OHA-MASS OFC ON DISABILITY</t>
  </si>
  <si>
    <t>ORI-OFC FOR REFUGEES AND IMMIGRANTS</t>
  </si>
  <si>
    <t>OST- THE ST TREASURER</t>
  </si>
  <si>
    <t>OTHER</t>
  </si>
  <si>
    <t>PAR-PAROLE BRD</t>
  </si>
  <si>
    <t>PER-PUBLIC EMPLOYEE RETIRE ADMIN</t>
  </si>
  <si>
    <t>PLY-PLYMOUTH DISTRICT ATTY</t>
  </si>
  <si>
    <t>POLICE - RECEIVING</t>
  </si>
  <si>
    <t>QCC-QUINSIGAMOND COMM COLLEGE</t>
  </si>
  <si>
    <t>RCC-ROXBURY COMM COLLEGE</t>
  </si>
  <si>
    <t>REG- PROF LICENSURE</t>
  </si>
  <si>
    <t>RGT-BRD OF HIGHER ED</t>
  </si>
  <si>
    <t>SAO-ST AUDITORS OFC</t>
  </si>
  <si>
    <t>SCA- CONSUMER AFFAIRS &amp; BUS REG</t>
  </si>
  <si>
    <t>SDA-SHERIFFS DEPT ASSC</t>
  </si>
  <si>
    <t>SDB-SHERIFF DEPT BERKSHIRE</t>
  </si>
  <si>
    <t>SDE-SHERIFF DEPT ESSEX</t>
  </si>
  <si>
    <t>SDF-SHERIFF DEPT FRANKLIN</t>
  </si>
  <si>
    <t>SDH-SHERIFF DEPT HAMPDEN</t>
  </si>
  <si>
    <t>SDM-SHERIFF DEPT MIDDLESEX</t>
  </si>
  <si>
    <t>SDW-SHERIFF DEPT WORCESTER</t>
  </si>
  <si>
    <t>SEA- BUSINESS &amp; TECH</t>
  </si>
  <si>
    <t>SEC-SECRETARY OF ST</t>
  </si>
  <si>
    <t>SEN-SENATE</t>
  </si>
  <si>
    <t>SJC-SUPREME JUDICIAL COURT</t>
  </si>
  <si>
    <t>SOR-SEX OFFENDER REGISTRY</t>
  </si>
  <si>
    <t>SRB-ST RECLAMATION BRD</t>
  </si>
  <si>
    <t>SSA-SALEM ST COLLEGE</t>
  </si>
  <si>
    <t>STC-SPRINGFIELD TECH COMM COLLEGE</t>
  </si>
  <si>
    <t>SUF-SUFFOLK DISTRICT ATTY</t>
  </si>
  <si>
    <t>TAC- TELECOM &amp; CABLE</t>
  </si>
  <si>
    <t>TRB-TEACHERS RETIREMENT BRD</t>
  </si>
  <si>
    <t>TRC-TRIAL COURT</t>
  </si>
  <si>
    <t>UMS-UNIVERSITY OF MASS SYSTEM</t>
  </si>
  <si>
    <t>VET- VETERANS SVCS</t>
  </si>
  <si>
    <t>VWA-VICTIM &amp; WITNESS ASSIST BRD</t>
  </si>
  <si>
    <t>WEL- TRANSITIONAL ASSIST</t>
  </si>
  <si>
    <t>WES-WESTERN DISTRICT ATTY</t>
  </si>
  <si>
    <t>WOR-WORCESTER ST COLLEGE</t>
  </si>
  <si>
    <t>WPA-WATER POLLUTE ABATEMENT</t>
  </si>
  <si>
    <t>WSC-WESTFIELD ST COLLEGE</t>
  </si>
  <si>
    <t>FRINGE BENEFITS</t>
  </si>
  <si>
    <t>HEALTH AND WELFARE COSTS</t>
  </si>
  <si>
    <t>ITD CHARGEBACKS</t>
  </si>
  <si>
    <t>BUILDING USE ALLOWANCE</t>
  </si>
  <si>
    <t>EDU-EXECUTIVE OFFICE OF EDUCATION</t>
  </si>
  <si>
    <t>AUDIT COST FROM SAO</t>
  </si>
  <si>
    <t>CTY</t>
  </si>
  <si>
    <t>FAD</t>
  </si>
  <si>
    <t>OFC</t>
  </si>
  <si>
    <t>SWD</t>
  </si>
  <si>
    <t>NOTES ON THE ROLL FORWARD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</si>
  <si>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</si>
  <si>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</si>
  <si>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</si>
  <si>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</si>
  <si>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</si>
  <si>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</si>
  <si>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</si>
  <si>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</si>
  <si>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</si>
  <si>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</si>
  <si>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</si>
  <si>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</si>
  <si>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1. The Central Service Departments CSC and HRD have been combined into HRD on</t>
  </si>
  <si>
    <t xml:space="preserve"> the roll forward calculation to match previous calculations.</t>
  </si>
  <si>
    <t>2. No roll forward has been calculated for the following receiving departments:</t>
  </si>
  <si>
    <t>3. The central service LRC - Labor relations no longer exists as a separate department</t>
  </si>
  <si>
    <t>in the state's organizational structure. Hence, no Actual FY09 or Projected FY11 costs</t>
  </si>
  <si>
    <t>exist</t>
  </si>
  <si>
    <t>4. The central service PER - Public Retiree admin is a new central service beginning in</t>
  </si>
  <si>
    <t>FY09. No rollforward has been calculated for these costs.</t>
  </si>
  <si>
    <t>FIXED</t>
  </si>
  <si>
    <t>Calc</t>
  </si>
  <si>
    <t>Summary</t>
  </si>
  <si>
    <t>Total</t>
  </si>
  <si>
    <t>m)</t>
  </si>
  <si>
    <t>ROLL FORWARD</t>
  </si>
  <si>
    <t>ACTUALS</t>
  </si>
  <si>
    <t>CALC</t>
  </si>
  <si>
    <t>EXCLUDED</t>
  </si>
  <si>
    <t>BSD-SHERIFF DEPT BRISTOL</t>
  </si>
  <si>
    <t>DOT-TRANSPORTATION</t>
  </si>
  <si>
    <t>NSD-SHERIFF DEPT NANTUCKET</t>
  </si>
  <si>
    <t>SDC-SHERIFF DEPT BARNSTABLE</t>
  </si>
  <si>
    <t>SDD-SHERIFF DEPT DUKES</t>
  </si>
  <si>
    <t>SDN-SHERIFF DEPT NORFOLK</t>
  </si>
  <si>
    <t>SDP-SHERIFF DEPT PLYMOUTH</t>
  </si>
  <si>
    <t>SDS-SHERIFF DEPT SUFFOLK</t>
  </si>
  <si>
    <t>ANF IT SWCAP COSTS</t>
  </si>
  <si>
    <t>MMP-MASS MKTING PARTNERSHIP</t>
  </si>
  <si>
    <t xml:space="preserve">CSC-CIVIL SERVICE COMM                  </t>
  </si>
  <si>
    <t>BUILDING DEPRECIATION</t>
  </si>
  <si>
    <t>MGC-MASSACHUSETTS GAMING COMMISSION</t>
  </si>
  <si>
    <t>CTF-CHILDREN TRUST FUND</t>
  </si>
  <si>
    <t>HPC-HEALTH POLICY COMM</t>
  </si>
  <si>
    <t>Roll Forward on Summary Sch</t>
  </si>
  <si>
    <t>Difference</t>
  </si>
  <si>
    <t>SUM OF NON ROLL FORWARDS</t>
  </si>
  <si>
    <t>Total Roll Forward</t>
  </si>
  <si>
    <t>Total Fixed on Schedule</t>
  </si>
  <si>
    <t>Fixed Cost Reconciliation</t>
  </si>
  <si>
    <t>(1)</t>
  </si>
  <si>
    <t>(2)</t>
  </si>
  <si>
    <t>(1-2)</t>
  </si>
  <si>
    <t>(3)</t>
  </si>
  <si>
    <t>Total Fixed From CAP</t>
  </si>
  <si>
    <t>ABC-ALCOHOLIC BEVERAGES CONTROL COMMISSI</t>
  </si>
  <si>
    <t>ELE-ENVIRONMENTAL LAW ENFORCEMENT</t>
  </si>
  <si>
    <t>PRM-PENSION RESERVES BOARD</t>
  </si>
  <si>
    <t>DCP-CAP ASSET MGMT</t>
  </si>
  <si>
    <t>HRD-HUMAN RESOURCES</t>
  </si>
  <si>
    <t>CTR-THE COMPTROLLER</t>
  </si>
  <si>
    <t>EQUIP &amp; SOFTWARE DEPREC</t>
  </si>
  <si>
    <t>OCA</t>
  </si>
  <si>
    <t>OCA-OFFICE OF CHILD ADVOCATE</t>
  </si>
  <si>
    <t>*DOT Consolidation - Previously TRP,RMV,MAC,DPW</t>
  </si>
  <si>
    <t>(1+3)</t>
  </si>
  <si>
    <t>MBT</t>
  </si>
  <si>
    <t>MBT-MASS BAY TRANSPORTATION AUTHORITY</t>
  </si>
  <si>
    <t>CNB- CANNABIS CONTROL COMMISSION</t>
  </si>
  <si>
    <t>SBA- SMALL BUSINESS ADMINISTRATION</t>
  </si>
  <si>
    <t>DEP- DEPARTMENT OF ENVIR PROTECTION</t>
  </si>
  <si>
    <t>DLS- DEPT OF LABOR STANDARDS</t>
  </si>
  <si>
    <t>SMU- UMASS DARTMOUTH</t>
  </si>
  <si>
    <t>CZM- COASTAL ZONE MANAGEMENT</t>
  </si>
  <si>
    <t>MSD- MASS ST 911 DEPT</t>
  </si>
  <si>
    <t>ANF UNBILLED IT</t>
  </si>
  <si>
    <t>HEALTH &amp; WELFARE COSTS</t>
  </si>
  <si>
    <t>SDO-SUPPLIER DIVERSITY OFFICE</t>
  </si>
  <si>
    <t>PST-PEACE OFFICER STANDARDS</t>
  </si>
  <si>
    <t>MOTOR VEHICLE MGMT</t>
  </si>
  <si>
    <t>2024 Actual</t>
  </si>
  <si>
    <t>2026 Fixed</t>
  </si>
  <si>
    <t>2026 Net Projected</t>
  </si>
  <si>
    <t>ACTUAL FY22</t>
  </si>
  <si>
    <t>FY22 Actual Sched A Inv</t>
  </si>
  <si>
    <t>ACTUAL FY24</t>
  </si>
  <si>
    <t>FY24 Actual Sched A Inv</t>
  </si>
  <si>
    <t>OVA</t>
  </si>
  <si>
    <t>OVA - OFFICE OF THE VETERAN ADVOCATE</t>
  </si>
  <si>
    <t>FY24 Actual Schedule A</t>
  </si>
  <si>
    <t>Total FY24 Actual</t>
  </si>
  <si>
    <t>FY22 Actual Schedule A</t>
  </si>
  <si>
    <t>Total FY22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</si>
</sst>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Calibri"/>
      <family val="2"/>
    </font>
    <font>
      <b/>
      <sz val="8"/>
      <color rgb="FF000000"/>
      <name val="Calibri"/>
      <family val="2"/>
      <scheme val="minor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>
      <alignment horizontal="center" vertical="center" wrapText="1"/>
    </xf>
    <xf numFmtId="37" fontId="10" fillId="0" borderId="0"/>
    <xf numFmtId="37" fontId="11" fillId="0" borderId="0">
      <alignment horizontal="center" wrapText="1"/>
    </xf>
    <xf numFmtId="0" fontId="12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41" fontId="2" fillId="0" borderId="0" xfId="0" applyNumberFormat="1" applyFont="1"/>
    <xf numFmtId="42" fontId="2" fillId="0" borderId="0" xfId="0" applyNumberFormat="1" applyFont="1"/>
    <xf numFmtId="42" fontId="2" fillId="0" borderId="2" xfId="0" applyNumberFormat="1" applyFont="1" applyBorder="1"/>
    <xf numFmtId="42" fontId="0" fillId="0" borderId="0" xfId="0" applyNumberFormat="1"/>
    <xf numFmtId="0" fontId="9" fillId="0" borderId="0" xfId="0" applyFont="1"/>
    <xf numFmtId="164" fontId="0" fillId="0" borderId="0" xfId="1" applyNumberFormat="1" applyFont="1"/>
    <xf numFmtId="0" fontId="9" fillId="0" borderId="0" xfId="0" applyFont="1" applyAlignment="1">
      <alignment horizontal="center"/>
    </xf>
    <xf numFmtId="4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3" xfId="0" applyBorder="1"/>
    <xf numFmtId="4" fontId="2" fillId="0" borderId="3" xfId="0" applyNumberFormat="1" applyFont="1" applyBorder="1"/>
    <xf numFmtId="42" fontId="2" fillId="0" borderId="3" xfId="0" applyNumberFormat="1" applyFont="1" applyBorder="1"/>
    <xf numFmtId="42" fontId="2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 vertical="center"/>
    </xf>
    <xf numFmtId="0" fontId="12" fillId="0" borderId="0" xfId="6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42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Alignment="1">
      <alignment horizontal="center"/>
    </xf>
    <xf numFmtId="43" fontId="0" fillId="0" borderId="0" xfId="1" applyFont="1"/>
    <xf numFmtId="43" fontId="1" fillId="0" borderId="0" xfId="1" applyFont="1"/>
    <xf numFmtId="43" fontId="1" fillId="0" borderId="0" xfId="1" applyFont="1" applyAlignment="1">
      <alignment horizontal="center"/>
    </xf>
    <xf numFmtId="0" fontId="15" fillId="0" borderId="0" xfId="0" applyFont="1"/>
    <xf numFmtId="42" fontId="2" fillId="0" borderId="1" xfId="0" applyNumberFormat="1" applyFont="1" applyBorder="1" applyAlignment="1">
      <alignment vertical="top"/>
    </xf>
    <xf numFmtId="42" fontId="2" fillId="0" borderId="0" xfId="0" applyNumberFormat="1" applyFont="1" applyAlignment="1">
      <alignment horizontal="right" vertical="top"/>
    </xf>
    <xf numFmtId="0" fontId="18" fillId="0" borderId="0" xfId="0" applyFont="1"/>
    <xf numFmtId="164" fontId="0" fillId="2" borderId="0" xfId="1" applyNumberFormat="1" applyFont="1" applyFill="1"/>
    <xf numFmtId="42" fontId="0" fillId="0" borderId="0" xfId="1" applyNumberFormat="1" applyFont="1"/>
    <xf numFmtId="42" fontId="20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19" fillId="0" borderId="0" xfId="0" applyFont="1"/>
    <xf numFmtId="0" fontId="3" fillId="0" borderId="0" xfId="0" applyFont="1" applyAlignment="1">
      <alignment vertical="top"/>
    </xf>
    <xf numFmtId="0" fontId="2" fillId="0" borderId="0" xfId="0" quotePrefix="1" applyFont="1"/>
    <xf numFmtId="0" fontId="17" fillId="0" borderId="0" xfId="0" applyFont="1" applyAlignment="1">
      <alignment horizontal="center" vertical="top"/>
    </xf>
    <xf numFmtId="40" fontId="1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165" fontId="4" fillId="0" borderId="0" xfId="2" applyNumberFormat="1" applyFont="1" applyFill="1"/>
    <xf numFmtId="164" fontId="4" fillId="0" borderId="0" xfId="1" applyNumberFormat="1" applyFont="1" applyFill="1"/>
    <xf numFmtId="164" fontId="4" fillId="0" borderId="0" xfId="1" applyNumberFormat="1" applyFont="1" applyFill="1" applyAlignment="1"/>
    <xf numFmtId="0" fontId="2" fillId="0" borderId="1" xfId="0" applyFont="1" applyBorder="1"/>
    <xf numFmtId="0" fontId="2" fillId="0" borderId="4" xfId="0" applyFont="1" applyBorder="1"/>
    <xf numFmtId="0" fontId="2" fillId="0" borderId="1" xfId="0" applyFont="1" applyBorder="1" applyAlignment="1">
      <alignment vertical="top"/>
    </xf>
    <xf numFmtId="164" fontId="2" fillId="0" borderId="2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165" fontId="0" fillId="0" borderId="0" xfId="2" applyNumberFormat="1" applyFont="1" applyFill="1"/>
    <xf numFmtId="0" fontId="15" fillId="0" borderId="4" xfId="0" applyFont="1" applyBorder="1"/>
    <xf numFmtId="164" fontId="0" fillId="0" borderId="1" xfId="0" applyNumberFormat="1" applyBorder="1"/>
    <xf numFmtId="49" fontId="0" fillId="0" borderId="0" xfId="0" applyNumberFormat="1" applyAlignment="1">
      <alignment horizontal="center"/>
    </xf>
    <xf numFmtId="0" fontId="1" fillId="0" borderId="1" xfId="0" applyFont="1" applyBorder="1"/>
    <xf numFmtId="164" fontId="1" fillId="0" borderId="1" xfId="1" applyNumberFormat="1" applyFont="1" applyFill="1" applyBorder="1"/>
    <xf numFmtId="164" fontId="0" fillId="0" borderId="0" xfId="1" applyNumberFormat="1" applyFont="1" applyFill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7" fillId="0" borderId="0" xfId="0" applyFont="1" applyAlignment="1">
      <alignment horizontal="center"/>
    </xf>
    <xf numFmtId="40" fontId="8" fillId="0" borderId="0" xfId="0" applyNumberFormat="1" applyFont="1" applyAlignment="1">
      <alignment horizontal="center"/>
    </xf>
    <xf numFmtId="0" fontId="21" fillId="0" borderId="0" xfId="0" applyFont="1"/>
    <xf numFmtId="42" fontId="3" fillId="0" borderId="3" xfId="0" applyNumberFormat="1" applyFont="1" applyBorder="1"/>
    <xf numFmtId="40" fontId="16" fillId="0" borderId="0" xfId="0" applyNumberFormat="1" applyFont="1" applyAlignment="1">
      <alignment vertical="top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/>
    <xf numFmtId="4" fontId="3" fillId="0" borderId="0" xfId="0" applyNumberFormat="1" applyFont="1" applyAlignment="1">
      <alignment horizontal="left"/>
    </xf>
    <xf numFmtId="0" fontId="22" fillId="0" borderId="0" xfId="0" applyFont="1" applyAlignment="1">
      <alignment vertical="center" wrapText="1" readingOrder="1"/>
    </xf>
    <xf numFmtId="4" fontId="3" fillId="0" borderId="0" xfId="0" applyNumberFormat="1" applyFont="1"/>
    <xf numFmtId="0" fontId="11" fillId="0" borderId="0" xfId="0" applyFont="1"/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3" fillId="0" borderId="0" xfId="0" quotePrefix="1" applyFont="1" applyAlignment="1">
      <alignment horizontal="center"/>
    </xf>
    <xf numFmtId="4" fontId="3" fillId="0" borderId="0" xfId="0" quotePrefix="1" applyNumberFormat="1" applyFont="1"/>
    <xf numFmtId="4" fontId="3" fillId="0" borderId="0" xfId="0" quotePrefix="1" applyNumberFormat="1" applyFont="1" applyAlignment="1">
      <alignment horizontal="center"/>
    </xf>
    <xf numFmtId="42" fontId="3" fillId="0" borderId="0" xfId="0" applyNumberFormat="1" applyFont="1"/>
    <xf numFmtId="42" fontId="11" fillId="0" borderId="0" xfId="0" applyNumberFormat="1" applyFont="1"/>
    <xf numFmtId="41" fontId="3" fillId="0" borderId="0" xfId="0" applyNumberFormat="1" applyFont="1"/>
    <xf numFmtId="41" fontId="11" fillId="0" borderId="0" xfId="0" applyNumberFormat="1" applyFont="1"/>
    <xf numFmtId="42" fontId="3" fillId="0" borderId="2" xfId="0" applyNumberFormat="1" applyFont="1" applyBorder="1"/>
    <xf numFmtId="42" fontId="11" fillId="0" borderId="2" xfId="0" applyNumberFormat="1" applyFont="1" applyBorder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40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_Sheet2" xfId="6" xr:uid="{00000000-0005-0000-0000-000004000000}"/>
    <cellStyle name="TITLE" xfId="3" xr:uid="{00000000-0005-0000-0000-000005000000}"/>
    <cellStyle name="title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ximus365-my.sharepoint.com/personal/christopherwalters_maximus_com/Documents/Documents/CAPS%2024/MA-ST%20SWCAP/Fixed%20Costs/RptScheduleA_Inv%20FY24.xlsx" TargetMode="External"/><Relationship Id="rId1" Type="http://schemas.openxmlformats.org/officeDocument/2006/relationships/externalLinkPath" Target="RptScheduleA_Inv%20FY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ximus365-my.sharepoint.com/personal/christopherwalters_maximus_com/Documents/Documents/CAPS%2024/MA-ST%20SWCAP/Fixed%20Costs/RptScheduleA_Inv%20FY22.xlsx" TargetMode="External"/><Relationship Id="rId1" Type="http://schemas.openxmlformats.org/officeDocument/2006/relationships/externalLinkPath" Target="RptScheduleA_Inv%20FY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tScheduleA_Inv"/>
    </sheetNames>
    <sheetDataSet>
      <sheetData sheetId="0">
        <row r="3">
          <cell r="A3" t="str">
            <v>ABC-ALCOHOLIC BEVERAGES CONTROL COMMISSI</v>
          </cell>
          <cell r="B3"/>
          <cell r="C3">
            <v>0</v>
          </cell>
          <cell r="D3">
            <v>0</v>
          </cell>
          <cell r="E3">
            <v>0</v>
          </cell>
          <cell r="F3">
            <v>0</v>
          </cell>
          <cell r="G3"/>
          <cell r="H3">
            <v>0</v>
          </cell>
          <cell r="I3">
            <v>0</v>
          </cell>
          <cell r="J3">
            <v>0</v>
          </cell>
          <cell r="K3">
            <v>55834.95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10067.07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65902.02</v>
          </cell>
        </row>
        <row r="4">
          <cell r="A4" t="str">
            <v>ADD-DEV DISABILITIES CNCL</v>
          </cell>
          <cell r="B4"/>
          <cell r="C4">
            <v>0</v>
          </cell>
          <cell r="D4">
            <v>706.43</v>
          </cell>
          <cell r="E4">
            <v>0</v>
          </cell>
          <cell r="F4">
            <v>0</v>
          </cell>
          <cell r="G4"/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2513.98</v>
          </cell>
          <cell r="M4">
            <v>0</v>
          </cell>
          <cell r="N4">
            <v>19.28</v>
          </cell>
          <cell r="O4">
            <v>1285.6099999999999</v>
          </cell>
          <cell r="P4">
            <v>10067.07</v>
          </cell>
          <cell r="Q4">
            <v>0</v>
          </cell>
          <cell r="R4">
            <v>2287.37</v>
          </cell>
          <cell r="S4">
            <v>-1165.99</v>
          </cell>
          <cell r="T4">
            <v>0</v>
          </cell>
          <cell r="U4">
            <v>4.54</v>
          </cell>
          <cell r="V4">
            <v>524.03</v>
          </cell>
          <cell r="W4">
            <v>16242.32</v>
          </cell>
        </row>
        <row r="5">
          <cell r="A5" t="str">
            <v>AGR-AG. RESOURCES</v>
          </cell>
          <cell r="B5"/>
          <cell r="C5">
            <v>0</v>
          </cell>
          <cell r="D5">
            <v>5715.93</v>
          </cell>
          <cell r="E5">
            <v>0</v>
          </cell>
          <cell r="F5">
            <v>0</v>
          </cell>
          <cell r="G5"/>
          <cell r="H5">
            <v>0</v>
          </cell>
          <cell r="I5">
            <v>0</v>
          </cell>
          <cell r="J5">
            <v>0</v>
          </cell>
          <cell r="K5">
            <v>123745.7</v>
          </cell>
          <cell r="L5">
            <v>25873.06</v>
          </cell>
          <cell r="M5">
            <v>0</v>
          </cell>
          <cell r="N5">
            <v>327.29000000000002</v>
          </cell>
          <cell r="O5">
            <v>34163.06</v>
          </cell>
          <cell r="P5">
            <v>30201.61</v>
          </cell>
          <cell r="Q5">
            <v>0</v>
          </cell>
          <cell r="R5">
            <v>18738.96</v>
          </cell>
          <cell r="S5">
            <v>-13284.74</v>
          </cell>
          <cell r="T5">
            <v>0</v>
          </cell>
          <cell r="U5">
            <v>753.34</v>
          </cell>
          <cell r="V5">
            <v>7245.99</v>
          </cell>
          <cell r="W5">
            <v>233480.2</v>
          </cell>
        </row>
        <row r="6">
          <cell r="A6" t="str">
            <v>ALA-ADMIN LAW APPEALS DIV</v>
          </cell>
          <cell r="B6"/>
          <cell r="C6">
            <v>0</v>
          </cell>
          <cell r="D6">
            <v>1711.22</v>
          </cell>
          <cell r="E6">
            <v>0</v>
          </cell>
          <cell r="F6">
            <v>0</v>
          </cell>
          <cell r="G6"/>
          <cell r="H6">
            <v>0</v>
          </cell>
          <cell r="I6">
            <v>0</v>
          </cell>
          <cell r="J6">
            <v>0</v>
          </cell>
          <cell r="K6">
            <v>17179.96</v>
          </cell>
          <cell r="L6">
            <v>11535.66</v>
          </cell>
          <cell r="M6">
            <v>0</v>
          </cell>
          <cell r="N6">
            <v>21.16</v>
          </cell>
          <cell r="O6">
            <v>4328.24</v>
          </cell>
          <cell r="P6">
            <v>10067.07</v>
          </cell>
          <cell r="Q6">
            <v>0</v>
          </cell>
          <cell r="R6">
            <v>6406.64</v>
          </cell>
          <cell r="S6">
            <v>-2281.69</v>
          </cell>
          <cell r="T6">
            <v>0</v>
          </cell>
          <cell r="U6">
            <v>1601.15</v>
          </cell>
          <cell r="V6">
            <v>1352.83</v>
          </cell>
          <cell r="W6">
            <v>51922.239999999998</v>
          </cell>
        </row>
        <row r="7">
          <cell r="A7" t="str">
            <v>ANF IT SWCAP COSTS</v>
          </cell>
          <cell r="B7"/>
          <cell r="C7">
            <v>0</v>
          </cell>
          <cell r="D7">
            <v>0</v>
          </cell>
          <cell r="E7">
            <v>0</v>
          </cell>
          <cell r="F7">
            <v>0</v>
          </cell>
          <cell r="G7"/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957479.57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957479.57</v>
          </cell>
        </row>
        <row r="8">
          <cell r="A8" t="str">
            <v>APC-APPEALS COURT</v>
          </cell>
          <cell r="B8"/>
          <cell r="C8">
            <v>0</v>
          </cell>
          <cell r="D8">
            <v>4792.3999999999996</v>
          </cell>
          <cell r="E8">
            <v>0</v>
          </cell>
          <cell r="F8">
            <v>0</v>
          </cell>
          <cell r="G8"/>
          <cell r="H8">
            <v>0</v>
          </cell>
          <cell r="I8">
            <v>0</v>
          </cell>
          <cell r="J8">
            <v>0</v>
          </cell>
          <cell r="K8">
            <v>21821.19</v>
          </cell>
          <cell r="L8">
            <v>9005.5499999999993</v>
          </cell>
          <cell r="M8">
            <v>0</v>
          </cell>
          <cell r="N8">
            <v>0</v>
          </cell>
          <cell r="O8">
            <v>13300.48</v>
          </cell>
          <cell r="P8">
            <v>0</v>
          </cell>
          <cell r="Q8">
            <v>0</v>
          </cell>
          <cell r="R8">
            <v>11168.47</v>
          </cell>
          <cell r="S8">
            <v>-948.07</v>
          </cell>
          <cell r="T8">
            <v>0</v>
          </cell>
          <cell r="U8">
            <v>0</v>
          </cell>
          <cell r="V8">
            <v>3869.67</v>
          </cell>
          <cell r="W8">
            <v>63009.69</v>
          </cell>
        </row>
        <row r="9">
          <cell r="A9" t="str">
            <v>ART-MASS CULTURAL CNCL</v>
          </cell>
          <cell r="B9"/>
          <cell r="C9">
            <v>0</v>
          </cell>
          <cell r="D9">
            <v>1906.39</v>
          </cell>
          <cell r="E9">
            <v>0</v>
          </cell>
          <cell r="F9">
            <v>0</v>
          </cell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3281.7</v>
          </cell>
          <cell r="M9">
            <v>0</v>
          </cell>
          <cell r="N9">
            <v>3.5</v>
          </cell>
          <cell r="O9">
            <v>4927.12</v>
          </cell>
          <cell r="P9">
            <v>10067.07</v>
          </cell>
          <cell r="Q9">
            <v>0</v>
          </cell>
          <cell r="R9">
            <v>4412.53</v>
          </cell>
          <cell r="S9">
            <v>-11588.6</v>
          </cell>
          <cell r="T9">
            <v>0</v>
          </cell>
          <cell r="U9">
            <v>0</v>
          </cell>
          <cell r="V9">
            <v>1514.42</v>
          </cell>
          <cell r="W9">
            <v>14524.13</v>
          </cell>
        </row>
        <row r="10">
          <cell r="A10" t="str">
            <v>ATB-APPELLATE TAX BRD</v>
          </cell>
          <cell r="B10"/>
          <cell r="C10">
            <v>0</v>
          </cell>
          <cell r="D10">
            <v>932.44</v>
          </cell>
          <cell r="E10">
            <v>0</v>
          </cell>
          <cell r="F10">
            <v>0</v>
          </cell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7105.19</v>
          </cell>
          <cell r="M10">
            <v>0</v>
          </cell>
          <cell r="N10">
            <v>7.05</v>
          </cell>
          <cell r="O10">
            <v>2507.46</v>
          </cell>
          <cell r="P10">
            <v>0</v>
          </cell>
          <cell r="Q10">
            <v>0</v>
          </cell>
          <cell r="R10">
            <v>3216.37</v>
          </cell>
          <cell r="S10">
            <v>-194.12</v>
          </cell>
          <cell r="T10">
            <v>0</v>
          </cell>
          <cell r="U10">
            <v>6.08</v>
          </cell>
          <cell r="V10">
            <v>747.18</v>
          </cell>
          <cell r="W10">
            <v>14327.65</v>
          </cell>
        </row>
        <row r="11">
          <cell r="A11" t="str">
            <v>BBE-BRD OF BAR EXAMINERS</v>
          </cell>
          <cell r="B11"/>
          <cell r="C11">
            <v>0</v>
          </cell>
          <cell r="D11">
            <v>1473.1</v>
          </cell>
          <cell r="E11">
            <v>0</v>
          </cell>
          <cell r="F11">
            <v>0</v>
          </cell>
          <cell r="G11"/>
          <cell r="H11">
            <v>0</v>
          </cell>
          <cell r="I11">
            <v>0</v>
          </cell>
          <cell r="J11">
            <v>0</v>
          </cell>
          <cell r="K11">
            <v>17526.22</v>
          </cell>
          <cell r="L11">
            <v>1073.3699999999999</v>
          </cell>
          <cell r="M11">
            <v>0</v>
          </cell>
          <cell r="N11">
            <v>0</v>
          </cell>
          <cell r="O11">
            <v>2038.81</v>
          </cell>
          <cell r="P11">
            <v>0</v>
          </cell>
          <cell r="Q11">
            <v>0</v>
          </cell>
          <cell r="R11">
            <v>3432.7</v>
          </cell>
          <cell r="S11">
            <v>-17381.77</v>
          </cell>
          <cell r="T11">
            <v>0</v>
          </cell>
          <cell r="U11">
            <v>0</v>
          </cell>
          <cell r="V11">
            <v>1049.01</v>
          </cell>
          <cell r="W11">
            <v>9211.44</v>
          </cell>
        </row>
        <row r="12">
          <cell r="A12" t="str">
            <v>BCC-BERKSHIRE COMM COLLEGE</v>
          </cell>
          <cell r="B12"/>
          <cell r="C12">
            <v>0</v>
          </cell>
          <cell r="D12">
            <v>21140.33</v>
          </cell>
          <cell r="E12">
            <v>0</v>
          </cell>
          <cell r="F12">
            <v>0</v>
          </cell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11678.82</v>
          </cell>
          <cell r="M12">
            <v>0</v>
          </cell>
          <cell r="N12">
            <v>0</v>
          </cell>
          <cell r="O12">
            <v>24755.16</v>
          </cell>
          <cell r="P12">
            <v>25359.119999999999</v>
          </cell>
          <cell r="Q12">
            <v>0</v>
          </cell>
          <cell r="R12">
            <v>49269.02</v>
          </cell>
          <cell r="S12">
            <v>2610.0100000000002</v>
          </cell>
          <cell r="T12">
            <v>0</v>
          </cell>
          <cell r="U12">
            <v>0</v>
          </cell>
          <cell r="V12">
            <v>14838.54</v>
          </cell>
          <cell r="W12">
            <v>149651</v>
          </cell>
        </row>
        <row r="13">
          <cell r="A13" t="str">
            <v>BER-BERKSHIRE DISTRICT ATTY</v>
          </cell>
          <cell r="B13"/>
          <cell r="C13">
            <v>0</v>
          </cell>
          <cell r="D13">
            <v>2944.35</v>
          </cell>
          <cell r="E13">
            <v>0</v>
          </cell>
          <cell r="F13">
            <v>0</v>
          </cell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3542.85</v>
          </cell>
          <cell r="M13">
            <v>0</v>
          </cell>
          <cell r="N13">
            <v>0</v>
          </cell>
          <cell r="O13">
            <v>5765.07</v>
          </cell>
          <cell r="P13">
            <v>10067.07</v>
          </cell>
          <cell r="Q13">
            <v>0</v>
          </cell>
          <cell r="R13">
            <v>6861.52</v>
          </cell>
          <cell r="S13">
            <v>-9079.7900000000009</v>
          </cell>
          <cell r="T13">
            <v>0</v>
          </cell>
          <cell r="U13">
            <v>0</v>
          </cell>
          <cell r="V13">
            <v>2212.66</v>
          </cell>
          <cell r="W13">
            <v>22313.73</v>
          </cell>
        </row>
        <row r="14">
          <cell r="A14" t="str">
            <v>BHC-BUNKER HILL COMM COLLEGE</v>
          </cell>
          <cell r="B14"/>
          <cell r="C14">
            <v>0</v>
          </cell>
          <cell r="D14">
            <v>111649.23</v>
          </cell>
          <cell r="E14">
            <v>0</v>
          </cell>
          <cell r="F14">
            <v>0</v>
          </cell>
          <cell r="G14"/>
          <cell r="H14">
            <v>0</v>
          </cell>
          <cell r="I14">
            <v>0</v>
          </cell>
          <cell r="J14">
            <v>0</v>
          </cell>
          <cell r="K14">
            <v>29210.37</v>
          </cell>
          <cell r="L14">
            <v>40764.26</v>
          </cell>
          <cell r="M14">
            <v>0</v>
          </cell>
          <cell r="N14">
            <v>0</v>
          </cell>
          <cell r="O14">
            <v>105446.45</v>
          </cell>
          <cell r="P14">
            <v>49057.86</v>
          </cell>
          <cell r="Q14">
            <v>0</v>
          </cell>
          <cell r="R14">
            <v>260208.31</v>
          </cell>
          <cell r="S14">
            <v>17783.669999999998</v>
          </cell>
          <cell r="T14">
            <v>0</v>
          </cell>
          <cell r="U14">
            <v>0</v>
          </cell>
          <cell r="V14">
            <v>76297.789999999994</v>
          </cell>
          <cell r="W14">
            <v>690417.94</v>
          </cell>
        </row>
        <row r="15">
          <cell r="A15" t="str">
            <v>BLC-BRD OF LIB COMMERS</v>
          </cell>
          <cell r="B15"/>
          <cell r="C15">
            <v>0</v>
          </cell>
          <cell r="D15">
            <v>1031.8599999999999</v>
          </cell>
          <cell r="E15">
            <v>0</v>
          </cell>
          <cell r="F15">
            <v>0</v>
          </cell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4758.25</v>
          </cell>
          <cell r="M15">
            <v>0</v>
          </cell>
          <cell r="N15">
            <v>0</v>
          </cell>
          <cell r="O15">
            <v>6272.95</v>
          </cell>
          <cell r="P15">
            <v>10067.07</v>
          </cell>
          <cell r="Q15">
            <v>0</v>
          </cell>
          <cell r="R15">
            <v>2404.29</v>
          </cell>
          <cell r="S15">
            <v>-7415.61</v>
          </cell>
          <cell r="T15">
            <v>0</v>
          </cell>
          <cell r="U15">
            <v>0</v>
          </cell>
          <cell r="V15">
            <v>5752.57</v>
          </cell>
          <cell r="W15">
            <v>22871.38</v>
          </cell>
        </row>
        <row r="16">
          <cell r="A16" t="str">
            <v>BRC-BRISTOL COMM COLLEGE</v>
          </cell>
          <cell r="B16"/>
          <cell r="C16">
            <v>0</v>
          </cell>
          <cell r="D16">
            <v>40040.46</v>
          </cell>
          <cell r="E16">
            <v>0</v>
          </cell>
          <cell r="F16">
            <v>0</v>
          </cell>
          <cell r="G16"/>
          <cell r="H16">
            <v>0</v>
          </cell>
          <cell r="I16">
            <v>0</v>
          </cell>
          <cell r="J16">
            <v>0</v>
          </cell>
          <cell r="K16">
            <v>23368.26</v>
          </cell>
          <cell r="L16">
            <v>26778.26</v>
          </cell>
          <cell r="M16">
            <v>0</v>
          </cell>
          <cell r="N16">
            <v>0</v>
          </cell>
          <cell r="O16">
            <v>52519.98</v>
          </cell>
          <cell r="P16">
            <v>71685.789999999994</v>
          </cell>
          <cell r="Q16">
            <v>0</v>
          </cell>
          <cell r="R16">
            <v>93317.48</v>
          </cell>
          <cell r="S16">
            <v>6128.79</v>
          </cell>
          <cell r="T16">
            <v>0</v>
          </cell>
          <cell r="U16">
            <v>0</v>
          </cell>
          <cell r="V16">
            <v>28539.49</v>
          </cell>
          <cell r="W16">
            <v>342378.51</v>
          </cell>
        </row>
        <row r="17">
          <cell r="A17" t="str">
            <v>BRI-BRISTOL DISTRICT ATTY</v>
          </cell>
          <cell r="B17"/>
          <cell r="C17">
            <v>0</v>
          </cell>
          <cell r="D17">
            <v>6423.79</v>
          </cell>
          <cell r="E17">
            <v>0</v>
          </cell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11684.09</v>
          </cell>
          <cell r="L17">
            <v>8596.8799999999992</v>
          </cell>
          <cell r="M17">
            <v>0</v>
          </cell>
          <cell r="N17">
            <v>0</v>
          </cell>
          <cell r="O17">
            <v>13626.88</v>
          </cell>
          <cell r="P17">
            <v>30201.61</v>
          </cell>
          <cell r="Q17">
            <v>0</v>
          </cell>
          <cell r="R17">
            <v>14970.65</v>
          </cell>
          <cell r="S17">
            <v>-6278.17</v>
          </cell>
          <cell r="T17">
            <v>0</v>
          </cell>
          <cell r="U17">
            <v>0</v>
          </cell>
          <cell r="V17">
            <v>4899.41</v>
          </cell>
          <cell r="W17">
            <v>84125.14</v>
          </cell>
        </row>
        <row r="18">
          <cell r="A18" t="str">
            <v>BSC-BRIDGEWATER ST COLLEGE</v>
          </cell>
          <cell r="B18"/>
          <cell r="C18">
            <v>0</v>
          </cell>
          <cell r="D18">
            <v>130269.21</v>
          </cell>
          <cell r="E18">
            <v>0</v>
          </cell>
          <cell r="F18">
            <v>0</v>
          </cell>
          <cell r="G18"/>
          <cell r="H18">
            <v>0</v>
          </cell>
          <cell r="I18">
            <v>0</v>
          </cell>
          <cell r="J18">
            <v>0</v>
          </cell>
          <cell r="K18">
            <v>17526.22</v>
          </cell>
          <cell r="L18">
            <v>74192.75</v>
          </cell>
          <cell r="M18">
            <v>0</v>
          </cell>
          <cell r="N18">
            <v>0</v>
          </cell>
          <cell r="O18">
            <v>155236.06</v>
          </cell>
          <cell r="P18">
            <v>76576.240000000005</v>
          </cell>
          <cell r="Q18">
            <v>0</v>
          </cell>
          <cell r="R18">
            <v>303603.84999999998</v>
          </cell>
          <cell r="S18">
            <v>21839.34</v>
          </cell>
          <cell r="T18">
            <v>0</v>
          </cell>
          <cell r="U18">
            <v>0</v>
          </cell>
          <cell r="V18">
            <v>91106.559999999998</v>
          </cell>
          <cell r="W18">
            <v>870350.23</v>
          </cell>
        </row>
        <row r="19">
          <cell r="A19" t="str">
            <v>BSD-SHERIFF DEPT BRISTOL</v>
          </cell>
          <cell r="B19"/>
          <cell r="C19">
            <v>0</v>
          </cell>
          <cell r="D19">
            <v>22813.759999999998</v>
          </cell>
          <cell r="E19">
            <v>0</v>
          </cell>
          <cell r="F19">
            <v>0</v>
          </cell>
          <cell r="G19"/>
          <cell r="H19">
            <v>0</v>
          </cell>
          <cell r="I19">
            <v>0</v>
          </cell>
          <cell r="J19">
            <v>0</v>
          </cell>
          <cell r="K19">
            <v>70105.06</v>
          </cell>
          <cell r="L19">
            <v>25739.85</v>
          </cell>
          <cell r="M19">
            <v>0</v>
          </cell>
          <cell r="N19">
            <v>0</v>
          </cell>
          <cell r="O19">
            <v>42600.72</v>
          </cell>
          <cell r="P19">
            <v>13582.54</v>
          </cell>
          <cell r="Q19">
            <v>0</v>
          </cell>
          <cell r="R19">
            <v>53169.07</v>
          </cell>
          <cell r="S19">
            <v>-52913.68</v>
          </cell>
          <cell r="T19">
            <v>0</v>
          </cell>
          <cell r="U19">
            <v>0</v>
          </cell>
          <cell r="V19">
            <v>17016.349999999999</v>
          </cell>
          <cell r="W19">
            <v>192113.67</v>
          </cell>
        </row>
        <row r="20">
          <cell r="A20" t="str">
            <v>CAD-COMM AGAINST DISCRIMINATION</v>
          </cell>
          <cell r="B20"/>
          <cell r="C20">
            <v>123499.36</v>
          </cell>
          <cell r="D20">
            <v>3903.38</v>
          </cell>
          <cell r="E20">
            <v>0</v>
          </cell>
          <cell r="F20">
            <v>0</v>
          </cell>
          <cell r="G20"/>
          <cell r="H20">
            <v>0</v>
          </cell>
          <cell r="I20">
            <v>0</v>
          </cell>
          <cell r="J20">
            <v>0</v>
          </cell>
          <cell r="K20">
            <v>14432.01</v>
          </cell>
          <cell r="L20">
            <v>5732.52</v>
          </cell>
          <cell r="M20">
            <v>0</v>
          </cell>
          <cell r="N20">
            <v>135.84</v>
          </cell>
          <cell r="O20">
            <v>8895.19</v>
          </cell>
          <cell r="P20">
            <v>438029.29</v>
          </cell>
          <cell r="Q20">
            <v>0</v>
          </cell>
          <cell r="R20">
            <v>13988.02</v>
          </cell>
          <cell r="S20">
            <v>-7868.23</v>
          </cell>
          <cell r="T20">
            <v>55382.86</v>
          </cell>
          <cell r="U20">
            <v>485.63</v>
          </cell>
          <cell r="V20">
            <v>3019.08</v>
          </cell>
          <cell r="W20">
            <v>659634.94999999995</v>
          </cell>
        </row>
        <row r="21">
          <cell r="A21" t="str">
            <v>CCC-CAPE COD COMM COLLEGE</v>
          </cell>
          <cell r="B21"/>
          <cell r="C21">
            <v>0</v>
          </cell>
          <cell r="D21">
            <v>22724.58</v>
          </cell>
          <cell r="E21">
            <v>0</v>
          </cell>
          <cell r="F21">
            <v>0</v>
          </cell>
          <cell r="G21"/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15479.25</v>
          </cell>
          <cell r="M21">
            <v>0</v>
          </cell>
          <cell r="N21">
            <v>0</v>
          </cell>
          <cell r="O21">
            <v>30147.62</v>
          </cell>
          <cell r="P21">
            <v>56119.03</v>
          </cell>
          <cell r="Q21">
            <v>0</v>
          </cell>
          <cell r="R21">
            <v>52961.14</v>
          </cell>
          <cell r="S21">
            <v>3692.79</v>
          </cell>
          <cell r="T21">
            <v>0</v>
          </cell>
          <cell r="U21">
            <v>0</v>
          </cell>
          <cell r="V21">
            <v>16259.97</v>
          </cell>
          <cell r="W21">
            <v>197384.38</v>
          </cell>
        </row>
        <row r="22">
          <cell r="A22" t="str">
            <v>CDA-EMERGENCY MGMT AGENCY</v>
          </cell>
          <cell r="B22"/>
          <cell r="C22">
            <v>0</v>
          </cell>
          <cell r="D22">
            <v>5064.12</v>
          </cell>
          <cell r="E22">
            <v>0</v>
          </cell>
          <cell r="F22">
            <v>0</v>
          </cell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19900.36</v>
          </cell>
          <cell r="M22">
            <v>0</v>
          </cell>
          <cell r="N22">
            <v>283.25</v>
          </cell>
          <cell r="O22">
            <v>26612.49</v>
          </cell>
          <cell r="P22">
            <v>31041.599999999999</v>
          </cell>
          <cell r="Q22">
            <v>0</v>
          </cell>
          <cell r="R22">
            <v>16463.2</v>
          </cell>
          <cell r="S22">
            <v>-8257.33</v>
          </cell>
          <cell r="T22">
            <v>0</v>
          </cell>
          <cell r="U22">
            <v>26196.14</v>
          </cell>
          <cell r="V22">
            <v>5048.07</v>
          </cell>
          <cell r="W22">
            <v>122351.9</v>
          </cell>
        </row>
        <row r="23">
          <cell r="A23" t="str">
            <v>CHE-SOLDIERS' HOME IN MASS</v>
          </cell>
          <cell r="B23"/>
          <cell r="C23">
            <v>0</v>
          </cell>
          <cell r="D23">
            <v>15339.91</v>
          </cell>
          <cell r="E23">
            <v>0</v>
          </cell>
          <cell r="F23">
            <v>0</v>
          </cell>
          <cell r="G23"/>
          <cell r="H23">
            <v>0</v>
          </cell>
          <cell r="I23">
            <v>0</v>
          </cell>
          <cell r="J23">
            <v>0</v>
          </cell>
          <cell r="K23">
            <v>11684.09</v>
          </cell>
          <cell r="L23">
            <v>22618.35</v>
          </cell>
          <cell r="M23">
            <v>0</v>
          </cell>
          <cell r="N23">
            <v>331.45</v>
          </cell>
          <cell r="O23">
            <v>35067.1</v>
          </cell>
          <cell r="P23">
            <v>3226.86</v>
          </cell>
          <cell r="Q23">
            <v>0</v>
          </cell>
          <cell r="R23">
            <v>58994.81</v>
          </cell>
          <cell r="S23">
            <v>-1864.78</v>
          </cell>
          <cell r="T23">
            <v>0</v>
          </cell>
          <cell r="U23">
            <v>3749.59</v>
          </cell>
          <cell r="V23">
            <v>11884.7</v>
          </cell>
          <cell r="W23">
            <v>161032.07999999999</v>
          </cell>
        </row>
        <row r="24">
          <cell r="A24" t="str">
            <v>CHS-CRIM HISTORY SYSTEMS BRD</v>
          </cell>
          <cell r="B24"/>
          <cell r="C24">
            <v>0</v>
          </cell>
          <cell r="D24">
            <v>2124.91</v>
          </cell>
          <cell r="E24">
            <v>0</v>
          </cell>
          <cell r="F24">
            <v>0</v>
          </cell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4564.42</v>
          </cell>
          <cell r="M24">
            <v>0</v>
          </cell>
          <cell r="N24">
            <v>49.35</v>
          </cell>
          <cell r="O24">
            <v>6588.45</v>
          </cell>
          <cell r="P24">
            <v>6560.47</v>
          </cell>
          <cell r="Q24">
            <v>0</v>
          </cell>
          <cell r="R24">
            <v>7249.45</v>
          </cell>
          <cell r="S24">
            <v>-1745.47</v>
          </cell>
          <cell r="T24">
            <v>0</v>
          </cell>
          <cell r="U24">
            <v>2549.2199999999998</v>
          </cell>
          <cell r="V24">
            <v>1764.45</v>
          </cell>
          <cell r="W24">
            <v>29705.25</v>
          </cell>
        </row>
        <row r="25">
          <cell r="A25" t="str">
            <v>CJC-COMM ON JUDICIAL CONDUCT</v>
          </cell>
          <cell r="B25"/>
          <cell r="C25">
            <v>0</v>
          </cell>
          <cell r="D25">
            <v>275.95999999999998</v>
          </cell>
          <cell r="E25">
            <v>0</v>
          </cell>
          <cell r="F25">
            <v>0</v>
          </cell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619.22</v>
          </cell>
          <cell r="M25">
            <v>0</v>
          </cell>
          <cell r="N25">
            <v>0</v>
          </cell>
          <cell r="O25">
            <v>887.65</v>
          </cell>
          <cell r="P25">
            <v>10067.07</v>
          </cell>
          <cell r="Q25">
            <v>0</v>
          </cell>
          <cell r="R25">
            <v>642.74</v>
          </cell>
          <cell r="S25">
            <v>-771.1</v>
          </cell>
          <cell r="T25">
            <v>0</v>
          </cell>
          <cell r="U25">
            <v>0</v>
          </cell>
          <cell r="V25">
            <v>230.96</v>
          </cell>
          <cell r="W25">
            <v>11952.5</v>
          </cell>
        </row>
        <row r="26">
          <cell r="A26" t="str">
            <v>CJT-MUN POLICE TRAIN COMM</v>
          </cell>
          <cell r="B26"/>
          <cell r="C26">
            <v>0</v>
          </cell>
          <cell r="D26">
            <v>36045.1</v>
          </cell>
          <cell r="E26">
            <v>0</v>
          </cell>
          <cell r="F26">
            <v>0</v>
          </cell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9598.4500000000007</v>
          </cell>
          <cell r="M26">
            <v>0</v>
          </cell>
          <cell r="N26">
            <v>86.94</v>
          </cell>
          <cell r="O26">
            <v>29735.05</v>
          </cell>
          <cell r="P26">
            <v>50335.91</v>
          </cell>
          <cell r="Q26">
            <v>0</v>
          </cell>
          <cell r="R26">
            <v>101590.3</v>
          </cell>
          <cell r="S26">
            <v>2306.83</v>
          </cell>
          <cell r="T26">
            <v>0</v>
          </cell>
          <cell r="U26">
            <v>747.97</v>
          </cell>
          <cell r="V26">
            <v>24328.29</v>
          </cell>
          <cell r="W26">
            <v>254774.84</v>
          </cell>
        </row>
        <row r="27">
          <cell r="A27" t="str">
            <v>CME-CHIEF MEDICAL EXAMINER</v>
          </cell>
          <cell r="B27"/>
          <cell r="C27">
            <v>0</v>
          </cell>
          <cell r="D27">
            <v>7938.88</v>
          </cell>
          <cell r="E27">
            <v>0</v>
          </cell>
          <cell r="F27">
            <v>0</v>
          </cell>
          <cell r="G27"/>
          <cell r="H27">
            <v>0</v>
          </cell>
          <cell r="I27">
            <v>0</v>
          </cell>
          <cell r="J27">
            <v>0</v>
          </cell>
          <cell r="K27">
            <v>14432.01</v>
          </cell>
          <cell r="L27">
            <v>13020.74</v>
          </cell>
          <cell r="M27">
            <v>0</v>
          </cell>
          <cell r="N27">
            <v>424.94</v>
          </cell>
          <cell r="O27">
            <v>19738.599999999999</v>
          </cell>
          <cell r="P27">
            <v>0</v>
          </cell>
          <cell r="Q27">
            <v>0</v>
          </cell>
          <cell r="R27">
            <v>25861.71</v>
          </cell>
          <cell r="S27">
            <v>-8008.86</v>
          </cell>
          <cell r="T27">
            <v>0</v>
          </cell>
          <cell r="U27">
            <v>2128.63</v>
          </cell>
          <cell r="V27">
            <v>6298.1</v>
          </cell>
          <cell r="W27">
            <v>81834.75</v>
          </cell>
        </row>
        <row r="28">
          <cell r="A28" t="str">
            <v>CNB- CANNABIS CONTROL COMMISSION</v>
          </cell>
          <cell r="B28"/>
          <cell r="C28">
            <v>0</v>
          </cell>
          <cell r="D28">
            <v>6138.96</v>
          </cell>
          <cell r="E28">
            <v>0</v>
          </cell>
          <cell r="F28">
            <v>0</v>
          </cell>
          <cell r="G28"/>
          <cell r="H28">
            <v>0</v>
          </cell>
          <cell r="I28">
            <v>0</v>
          </cell>
          <cell r="J28">
            <v>0</v>
          </cell>
          <cell r="K28">
            <v>4294.97</v>
          </cell>
          <cell r="L28">
            <v>10796.97</v>
          </cell>
          <cell r="M28">
            <v>0</v>
          </cell>
          <cell r="N28">
            <v>14.08</v>
          </cell>
          <cell r="O28">
            <v>16144.11</v>
          </cell>
          <cell r="P28">
            <v>20134.34</v>
          </cell>
          <cell r="Q28">
            <v>0</v>
          </cell>
          <cell r="R28">
            <v>14187.03</v>
          </cell>
          <cell r="S28">
            <v>-5975.71</v>
          </cell>
          <cell r="T28">
            <v>0</v>
          </cell>
          <cell r="U28">
            <v>0</v>
          </cell>
          <cell r="V28">
            <v>4895.93</v>
          </cell>
          <cell r="W28">
            <v>70630.679999999993</v>
          </cell>
        </row>
        <row r="29">
          <cell r="A29" t="str">
            <v>CPC-COMMI FOR PUBLIC COUNSEL SVCS</v>
          </cell>
          <cell r="B29"/>
          <cell r="C29">
            <v>0</v>
          </cell>
          <cell r="D29">
            <v>34857.72</v>
          </cell>
          <cell r="E29">
            <v>0</v>
          </cell>
          <cell r="F29">
            <v>0</v>
          </cell>
          <cell r="G29"/>
          <cell r="H29">
            <v>0</v>
          </cell>
          <cell r="I29">
            <v>0</v>
          </cell>
          <cell r="J29">
            <v>0</v>
          </cell>
          <cell r="K29">
            <v>5842.06</v>
          </cell>
          <cell r="L29">
            <v>51834.69</v>
          </cell>
          <cell r="M29">
            <v>0</v>
          </cell>
          <cell r="N29">
            <v>0</v>
          </cell>
          <cell r="O29">
            <v>80214.320000000007</v>
          </cell>
          <cell r="P29">
            <v>201343.81</v>
          </cell>
          <cell r="Q29">
            <v>0</v>
          </cell>
          <cell r="R29">
            <v>81238.759999999995</v>
          </cell>
          <cell r="S29">
            <v>-27545.48</v>
          </cell>
          <cell r="T29">
            <v>0</v>
          </cell>
          <cell r="U29">
            <v>0</v>
          </cell>
          <cell r="V29">
            <v>27016.92</v>
          </cell>
          <cell r="W29">
            <v>454802.8</v>
          </cell>
        </row>
        <row r="30">
          <cell r="A30" t="str">
            <v>CPF-CAMPAIGN &amp; POL FIN</v>
          </cell>
          <cell r="B30"/>
          <cell r="C30">
            <v>0</v>
          </cell>
          <cell r="D30">
            <v>852.13</v>
          </cell>
          <cell r="E30">
            <v>0</v>
          </cell>
          <cell r="F30">
            <v>0</v>
          </cell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1266.29</v>
          </cell>
          <cell r="M30">
            <v>0</v>
          </cell>
          <cell r="N30">
            <v>0</v>
          </cell>
          <cell r="O30">
            <v>1959.77</v>
          </cell>
          <cell r="P30">
            <v>0</v>
          </cell>
          <cell r="Q30">
            <v>0</v>
          </cell>
          <cell r="R30">
            <v>1985.53</v>
          </cell>
          <cell r="S30">
            <v>-1725.24</v>
          </cell>
          <cell r="T30">
            <v>0</v>
          </cell>
          <cell r="U30">
            <v>0</v>
          </cell>
          <cell r="V30">
            <v>660.13</v>
          </cell>
          <cell r="W30">
            <v>4998.6099999999997</v>
          </cell>
        </row>
        <row r="31">
          <cell r="A31" t="str">
            <v>CPI-CAPE &amp; ISLANDS DISTRICT ATTY</v>
          </cell>
          <cell r="B31"/>
          <cell r="C31">
            <v>0</v>
          </cell>
          <cell r="D31">
            <v>2730.02</v>
          </cell>
          <cell r="E31">
            <v>0</v>
          </cell>
          <cell r="F31">
            <v>0</v>
          </cell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3967.36</v>
          </cell>
          <cell r="M31">
            <v>0</v>
          </cell>
          <cell r="N31">
            <v>0</v>
          </cell>
          <cell r="O31">
            <v>6170.67</v>
          </cell>
          <cell r="P31">
            <v>20134.34</v>
          </cell>
          <cell r="Q31">
            <v>0</v>
          </cell>
          <cell r="R31">
            <v>6362.05</v>
          </cell>
          <cell r="S31">
            <v>-6780.61</v>
          </cell>
          <cell r="T31">
            <v>0</v>
          </cell>
          <cell r="U31">
            <v>0</v>
          </cell>
          <cell r="V31">
            <v>2108.0500000000002</v>
          </cell>
          <cell r="W31">
            <v>34691.879999999997</v>
          </cell>
        </row>
        <row r="32">
          <cell r="A32" t="str">
            <v>CSW-COMM ON STATUS OF WOMEN</v>
          </cell>
          <cell r="B32"/>
          <cell r="C32">
            <v>5606.51</v>
          </cell>
          <cell r="D32">
            <v>455.69</v>
          </cell>
          <cell r="E32">
            <v>0</v>
          </cell>
          <cell r="F32">
            <v>0</v>
          </cell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516.35</v>
          </cell>
          <cell r="M32">
            <v>0</v>
          </cell>
          <cell r="N32">
            <v>0</v>
          </cell>
          <cell r="O32">
            <v>853.68</v>
          </cell>
          <cell r="P32">
            <v>29714.36</v>
          </cell>
          <cell r="Q32">
            <v>0</v>
          </cell>
          <cell r="R32">
            <v>1061.69</v>
          </cell>
          <cell r="S32">
            <v>-857.73</v>
          </cell>
          <cell r="T32">
            <v>3845.27</v>
          </cell>
          <cell r="U32">
            <v>0</v>
          </cell>
          <cell r="V32">
            <v>339.64</v>
          </cell>
          <cell r="W32">
            <v>41535.46</v>
          </cell>
        </row>
        <row r="33">
          <cell r="A33" t="str">
            <v>CTF-CHILDREN TRUST FUND</v>
          </cell>
          <cell r="B33"/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10067.07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10067.07</v>
          </cell>
        </row>
        <row r="34">
          <cell r="A34" t="str">
            <v>CZM- COASTAL ZONE MANAGEMENT</v>
          </cell>
          <cell r="B34"/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20134.34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20134.34</v>
          </cell>
        </row>
        <row r="35">
          <cell r="A35" t="str">
            <v>DAA-DISTRICT ATTY ASSC</v>
          </cell>
          <cell r="B35"/>
          <cell r="C35">
            <v>0</v>
          </cell>
          <cell r="D35">
            <v>457.59</v>
          </cell>
          <cell r="E35">
            <v>0</v>
          </cell>
          <cell r="F35">
            <v>0</v>
          </cell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2364.29</v>
          </cell>
          <cell r="M35">
            <v>0</v>
          </cell>
          <cell r="N35">
            <v>0</v>
          </cell>
          <cell r="O35">
            <v>3089.19</v>
          </cell>
          <cell r="P35">
            <v>10067.07</v>
          </cell>
          <cell r="Q35">
            <v>0</v>
          </cell>
          <cell r="R35">
            <v>1279.18</v>
          </cell>
          <cell r="S35">
            <v>-11948.29</v>
          </cell>
          <cell r="T35">
            <v>0</v>
          </cell>
          <cell r="U35">
            <v>0</v>
          </cell>
          <cell r="V35">
            <v>512.66</v>
          </cell>
          <cell r="W35">
            <v>5821.69</v>
          </cell>
        </row>
        <row r="36">
          <cell r="A36" t="str">
            <v>DAC-DISABLED PROTECTION COMM</v>
          </cell>
          <cell r="B36"/>
          <cell r="C36">
            <v>0</v>
          </cell>
          <cell r="D36">
            <v>5649.15</v>
          </cell>
          <cell r="E36">
            <v>0</v>
          </cell>
          <cell r="F36">
            <v>0</v>
          </cell>
          <cell r="G36"/>
          <cell r="H36">
            <v>0</v>
          </cell>
          <cell r="I36">
            <v>0</v>
          </cell>
          <cell r="J36">
            <v>0</v>
          </cell>
          <cell r="K36">
            <v>8589.9500000000007</v>
          </cell>
          <cell r="L36">
            <v>8301.1299999999992</v>
          </cell>
          <cell r="M36">
            <v>0</v>
          </cell>
          <cell r="N36">
            <v>51.51</v>
          </cell>
          <cell r="O36">
            <v>12879.56</v>
          </cell>
          <cell r="P36">
            <v>10067.07</v>
          </cell>
          <cell r="Q36">
            <v>0</v>
          </cell>
          <cell r="R36">
            <v>12728</v>
          </cell>
          <cell r="S36">
            <v>-10494.12</v>
          </cell>
          <cell r="T36">
            <v>0</v>
          </cell>
          <cell r="U36">
            <v>1134.44</v>
          </cell>
          <cell r="V36">
            <v>4369.97</v>
          </cell>
          <cell r="W36">
            <v>53276.66</v>
          </cell>
        </row>
        <row r="37">
          <cell r="A37" t="str">
            <v>DCR - RECEIVING</v>
          </cell>
          <cell r="B37"/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/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2373273.69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2373273.69</v>
          </cell>
        </row>
        <row r="38">
          <cell r="A38" t="str">
            <v>DEP- DEPARTMENT OF ENVIR PROTECTION</v>
          </cell>
          <cell r="B38"/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/>
          <cell r="H38">
            <v>0</v>
          </cell>
          <cell r="I38">
            <v>0</v>
          </cell>
          <cell r="J38">
            <v>0</v>
          </cell>
          <cell r="K38">
            <v>93981.66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93981.66</v>
          </cell>
        </row>
        <row r="39">
          <cell r="A39" t="str">
            <v>DFS- FIRE SVCS</v>
          </cell>
          <cell r="B39"/>
          <cell r="C39">
            <v>0</v>
          </cell>
          <cell r="D39">
            <v>24101.03</v>
          </cell>
          <cell r="E39">
            <v>0</v>
          </cell>
          <cell r="F39">
            <v>0</v>
          </cell>
          <cell r="G39"/>
          <cell r="H39">
            <v>0</v>
          </cell>
          <cell r="I39">
            <v>0</v>
          </cell>
          <cell r="J39">
            <v>0</v>
          </cell>
          <cell r="K39">
            <v>18727</v>
          </cell>
          <cell r="L39">
            <v>14604.67</v>
          </cell>
          <cell r="M39">
            <v>0</v>
          </cell>
          <cell r="N39">
            <v>243.94</v>
          </cell>
          <cell r="O39">
            <v>29782.28</v>
          </cell>
          <cell r="P39">
            <v>10067.07</v>
          </cell>
          <cell r="Q39">
            <v>0</v>
          </cell>
          <cell r="R39">
            <v>69584.37</v>
          </cell>
          <cell r="S39">
            <v>-2147.14</v>
          </cell>
          <cell r="T39">
            <v>0</v>
          </cell>
          <cell r="U39">
            <v>5559.34</v>
          </cell>
          <cell r="V39">
            <v>18082.78</v>
          </cell>
          <cell r="W39">
            <v>188605.34</v>
          </cell>
        </row>
        <row r="40">
          <cell r="A40" t="str">
            <v>DIA- IND ACCIDENTS</v>
          </cell>
          <cell r="B40"/>
          <cell r="C40">
            <v>55294.79</v>
          </cell>
          <cell r="D40">
            <v>0</v>
          </cell>
          <cell r="E40">
            <v>0</v>
          </cell>
          <cell r="F40">
            <v>0</v>
          </cell>
          <cell r="G40"/>
          <cell r="H40">
            <v>0</v>
          </cell>
          <cell r="I40">
            <v>0</v>
          </cell>
          <cell r="J40">
            <v>0</v>
          </cell>
          <cell r="K40">
            <v>24569.03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40268.620000000003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15484.86</v>
          </cell>
          <cell r="W40">
            <v>135617.29999999999</v>
          </cell>
        </row>
        <row r="41">
          <cell r="A41" t="str">
            <v>DLS- DEPT OF LABOR STANDARDS</v>
          </cell>
          <cell r="B41"/>
          <cell r="C41">
            <v>5057.8</v>
          </cell>
          <cell r="D41">
            <v>0</v>
          </cell>
          <cell r="E41">
            <v>0</v>
          </cell>
          <cell r="F41">
            <v>0</v>
          </cell>
          <cell r="G41"/>
          <cell r="H41">
            <v>0</v>
          </cell>
          <cell r="I41">
            <v>0</v>
          </cell>
          <cell r="J41">
            <v>0</v>
          </cell>
          <cell r="K41">
            <v>12884.94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17942.740000000002</v>
          </cell>
        </row>
        <row r="42">
          <cell r="A42" t="str">
            <v>DMH- MENTAL HEALTH</v>
          </cell>
          <cell r="B42"/>
          <cell r="C42">
            <v>0</v>
          </cell>
          <cell r="D42">
            <v>165077.46</v>
          </cell>
          <cell r="E42">
            <v>0</v>
          </cell>
          <cell r="F42">
            <v>0</v>
          </cell>
          <cell r="G42"/>
          <cell r="H42">
            <v>0</v>
          </cell>
          <cell r="I42">
            <v>0</v>
          </cell>
          <cell r="J42">
            <v>0</v>
          </cell>
          <cell r="K42">
            <v>75600.759999999995</v>
          </cell>
          <cell r="L42">
            <v>567691.66</v>
          </cell>
          <cell r="M42">
            <v>0</v>
          </cell>
          <cell r="N42">
            <v>5881.08</v>
          </cell>
          <cell r="O42">
            <v>769532.71</v>
          </cell>
          <cell r="P42">
            <v>4450883.28</v>
          </cell>
          <cell r="Q42">
            <v>0</v>
          </cell>
          <cell r="R42">
            <v>608008.38</v>
          </cell>
          <cell r="S42">
            <v>3158.27</v>
          </cell>
          <cell r="T42">
            <v>677567.54</v>
          </cell>
          <cell r="U42">
            <v>409442.82</v>
          </cell>
          <cell r="V42">
            <v>154860.15</v>
          </cell>
          <cell r="W42">
            <v>7887704.1100000003</v>
          </cell>
        </row>
        <row r="43">
          <cell r="A43" t="str">
            <v>DMR- MENTAL RETARDATION</v>
          </cell>
          <cell r="B43"/>
          <cell r="C43">
            <v>0</v>
          </cell>
          <cell r="D43">
            <v>260715.38</v>
          </cell>
          <cell r="E43">
            <v>0</v>
          </cell>
          <cell r="F43">
            <v>0</v>
          </cell>
          <cell r="G43"/>
          <cell r="H43">
            <v>0</v>
          </cell>
          <cell r="I43">
            <v>0</v>
          </cell>
          <cell r="J43">
            <v>0</v>
          </cell>
          <cell r="K43">
            <v>91579.96</v>
          </cell>
          <cell r="L43">
            <v>1386937.12</v>
          </cell>
          <cell r="M43">
            <v>0</v>
          </cell>
          <cell r="N43">
            <v>6169.88</v>
          </cell>
          <cell r="O43">
            <v>1808351.82</v>
          </cell>
          <cell r="P43">
            <v>358050.42</v>
          </cell>
          <cell r="Q43">
            <v>0</v>
          </cell>
          <cell r="R43">
            <v>994898.75</v>
          </cell>
          <cell r="S43">
            <v>-6492.22</v>
          </cell>
          <cell r="T43">
            <v>0</v>
          </cell>
          <cell r="U43">
            <v>1030476.3</v>
          </cell>
          <cell r="V43">
            <v>285073.08</v>
          </cell>
          <cell r="W43">
            <v>6215760.4900000002</v>
          </cell>
        </row>
        <row r="44">
          <cell r="A44" t="str">
            <v>DOB- BANKS</v>
          </cell>
          <cell r="B44"/>
          <cell r="C44">
            <v>15692.97</v>
          </cell>
          <cell r="D44">
            <v>7694.24</v>
          </cell>
          <cell r="E44">
            <v>0</v>
          </cell>
          <cell r="F44">
            <v>0</v>
          </cell>
          <cell r="G44"/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13146.33</v>
          </cell>
          <cell r="M44">
            <v>0</v>
          </cell>
          <cell r="N44">
            <v>43.7</v>
          </cell>
          <cell r="O44">
            <v>19767.400000000001</v>
          </cell>
          <cell r="P44">
            <v>30201.61</v>
          </cell>
          <cell r="Q44">
            <v>0</v>
          </cell>
          <cell r="R44">
            <v>28402.43</v>
          </cell>
          <cell r="S44">
            <v>-1395.49</v>
          </cell>
          <cell r="T44">
            <v>0</v>
          </cell>
          <cell r="U44">
            <v>269.39</v>
          </cell>
          <cell r="V44">
            <v>6104.53</v>
          </cell>
          <cell r="W44">
            <v>119927.11</v>
          </cell>
        </row>
        <row r="45">
          <cell r="A45" t="str">
            <v>DOC- CORRECTION</v>
          </cell>
          <cell r="B45"/>
          <cell r="C45">
            <v>0</v>
          </cell>
          <cell r="D45">
            <v>190005.83</v>
          </cell>
          <cell r="E45">
            <v>0</v>
          </cell>
          <cell r="F45">
            <v>0</v>
          </cell>
          <cell r="G45"/>
          <cell r="H45">
            <v>0</v>
          </cell>
          <cell r="I45">
            <v>0</v>
          </cell>
          <cell r="J45">
            <v>0</v>
          </cell>
          <cell r="K45">
            <v>480252.23</v>
          </cell>
          <cell r="L45">
            <v>334532.78999999998</v>
          </cell>
          <cell r="M45">
            <v>0</v>
          </cell>
          <cell r="N45">
            <v>13305.87</v>
          </cell>
          <cell r="O45">
            <v>500109.03</v>
          </cell>
          <cell r="P45">
            <v>226843.5</v>
          </cell>
          <cell r="Q45">
            <v>0</v>
          </cell>
          <cell r="R45">
            <v>648343.68000000005</v>
          </cell>
          <cell r="S45">
            <v>-8423.2099999999991</v>
          </cell>
          <cell r="T45">
            <v>0</v>
          </cell>
          <cell r="U45">
            <v>46262.51</v>
          </cell>
          <cell r="V45">
            <v>155697.35999999999</v>
          </cell>
          <cell r="W45">
            <v>2586929.59</v>
          </cell>
        </row>
        <row r="46">
          <cell r="A46" t="str">
            <v>DOE- EDUCATION</v>
          </cell>
          <cell r="B46"/>
          <cell r="C46">
            <v>9823.33</v>
          </cell>
          <cell r="D46">
            <v>22908.080000000002</v>
          </cell>
          <cell r="E46">
            <v>0</v>
          </cell>
          <cell r="F46">
            <v>0</v>
          </cell>
          <cell r="G46"/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109753.31</v>
          </cell>
          <cell r="M46">
            <v>0</v>
          </cell>
          <cell r="N46">
            <v>225.24</v>
          </cell>
          <cell r="O46">
            <v>144245.98000000001</v>
          </cell>
          <cell r="P46">
            <v>10067.07</v>
          </cell>
          <cell r="Q46">
            <v>0</v>
          </cell>
          <cell r="R46">
            <v>82705.47</v>
          </cell>
          <cell r="S46">
            <v>-56400.21</v>
          </cell>
          <cell r="T46">
            <v>0</v>
          </cell>
          <cell r="U46">
            <v>18430.71</v>
          </cell>
          <cell r="V46">
            <v>24029.08</v>
          </cell>
          <cell r="W46">
            <v>365788.06</v>
          </cell>
        </row>
        <row r="47">
          <cell r="A47" t="str">
            <v>DOI- INSURANCE</v>
          </cell>
          <cell r="B47"/>
          <cell r="C47">
            <v>0</v>
          </cell>
          <cell r="D47">
            <v>5578.19</v>
          </cell>
          <cell r="E47">
            <v>0</v>
          </cell>
          <cell r="F47">
            <v>0</v>
          </cell>
          <cell r="G47"/>
          <cell r="H47">
            <v>0</v>
          </cell>
          <cell r="I47">
            <v>0</v>
          </cell>
          <cell r="J47">
            <v>0</v>
          </cell>
          <cell r="K47">
            <v>2516126.58</v>
          </cell>
          <cell r="L47">
            <v>9009.6200000000008</v>
          </cell>
          <cell r="M47">
            <v>0</v>
          </cell>
          <cell r="N47">
            <v>98.62</v>
          </cell>
          <cell r="O47">
            <v>13700.64</v>
          </cell>
          <cell r="P47">
            <v>10067.07</v>
          </cell>
          <cell r="Q47">
            <v>0</v>
          </cell>
          <cell r="R47">
            <v>19546.25</v>
          </cell>
          <cell r="S47">
            <v>-1750.23</v>
          </cell>
          <cell r="T47">
            <v>0</v>
          </cell>
          <cell r="U47">
            <v>1452.87</v>
          </cell>
          <cell r="V47">
            <v>4382.32</v>
          </cell>
          <cell r="W47">
            <v>2578211.9300000002</v>
          </cell>
        </row>
        <row r="48">
          <cell r="A48" t="str">
            <v>DOR- REVENUE</v>
          </cell>
          <cell r="B48"/>
          <cell r="C48">
            <v>114169.83</v>
          </cell>
          <cell r="D48">
            <v>67904.800000000003</v>
          </cell>
          <cell r="E48">
            <v>0</v>
          </cell>
          <cell r="F48">
            <v>0</v>
          </cell>
          <cell r="G48"/>
          <cell r="H48">
            <v>0</v>
          </cell>
          <cell r="I48">
            <v>0</v>
          </cell>
          <cell r="J48">
            <v>0</v>
          </cell>
          <cell r="K48">
            <v>156351.35999999999</v>
          </cell>
          <cell r="L48">
            <v>443496.35</v>
          </cell>
          <cell r="M48">
            <v>0</v>
          </cell>
          <cell r="N48">
            <v>4024.77</v>
          </cell>
          <cell r="O48">
            <v>175576.94</v>
          </cell>
          <cell r="P48">
            <v>163407.93</v>
          </cell>
          <cell r="Q48">
            <v>0</v>
          </cell>
          <cell r="R48">
            <v>231443.24</v>
          </cell>
          <cell r="S48">
            <v>-26558.27</v>
          </cell>
          <cell r="T48">
            <v>0</v>
          </cell>
          <cell r="U48">
            <v>14505.91</v>
          </cell>
          <cell r="V48">
            <v>81867.820000000007</v>
          </cell>
          <cell r="W48">
            <v>1426190.68</v>
          </cell>
        </row>
        <row r="49">
          <cell r="A49" t="str">
            <v>DOS- STANDARDS</v>
          </cell>
          <cell r="B49"/>
          <cell r="C49">
            <v>0</v>
          </cell>
          <cell r="D49">
            <v>985.2</v>
          </cell>
          <cell r="E49">
            <v>0</v>
          </cell>
          <cell r="F49">
            <v>0</v>
          </cell>
          <cell r="G49"/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1330.53</v>
          </cell>
          <cell r="M49">
            <v>0</v>
          </cell>
          <cell r="N49">
            <v>60.07</v>
          </cell>
          <cell r="O49">
            <v>2104.35</v>
          </cell>
          <cell r="P49">
            <v>20134.34</v>
          </cell>
          <cell r="Q49">
            <v>0</v>
          </cell>
          <cell r="R49">
            <v>3320.34</v>
          </cell>
          <cell r="S49">
            <v>165.13</v>
          </cell>
          <cell r="T49">
            <v>0</v>
          </cell>
          <cell r="U49">
            <v>18.75</v>
          </cell>
          <cell r="V49">
            <v>757</v>
          </cell>
          <cell r="W49">
            <v>28875.71</v>
          </cell>
        </row>
        <row r="50">
          <cell r="A50" t="str">
            <v>DOT-TRANSPORTATION</v>
          </cell>
          <cell r="B50"/>
          <cell r="C50">
            <v>0</v>
          </cell>
          <cell r="D50">
            <v>207399.21</v>
          </cell>
          <cell r="E50">
            <v>0</v>
          </cell>
          <cell r="F50">
            <v>0</v>
          </cell>
          <cell r="G50"/>
          <cell r="H50">
            <v>0</v>
          </cell>
          <cell r="I50">
            <v>0</v>
          </cell>
          <cell r="J50">
            <v>0</v>
          </cell>
          <cell r="K50">
            <v>718716.96</v>
          </cell>
          <cell r="L50">
            <v>540221.81999999995</v>
          </cell>
          <cell r="M50">
            <v>0</v>
          </cell>
          <cell r="N50">
            <v>7646.96</v>
          </cell>
          <cell r="O50">
            <v>757597.34</v>
          </cell>
          <cell r="P50">
            <v>281881.21000000002</v>
          </cell>
          <cell r="Q50">
            <v>0</v>
          </cell>
          <cell r="R50">
            <v>752791.46</v>
          </cell>
          <cell r="S50">
            <v>-217516.68</v>
          </cell>
          <cell r="T50">
            <v>0</v>
          </cell>
          <cell r="U50">
            <v>847321.94</v>
          </cell>
          <cell r="V50">
            <v>769830.37</v>
          </cell>
          <cell r="W50">
            <v>4665890.59</v>
          </cell>
        </row>
        <row r="51">
          <cell r="A51" t="str">
            <v>DPH- PUBLIC HEALTH</v>
          </cell>
          <cell r="B51"/>
          <cell r="C51">
            <v>0</v>
          </cell>
          <cell r="D51">
            <v>148798.57999999999</v>
          </cell>
          <cell r="E51">
            <v>0</v>
          </cell>
          <cell r="F51">
            <v>0</v>
          </cell>
          <cell r="G51"/>
          <cell r="H51">
            <v>0</v>
          </cell>
          <cell r="I51">
            <v>0</v>
          </cell>
          <cell r="J51">
            <v>0</v>
          </cell>
          <cell r="K51">
            <v>187045.86</v>
          </cell>
          <cell r="L51">
            <v>699224.24</v>
          </cell>
          <cell r="M51">
            <v>0</v>
          </cell>
          <cell r="N51">
            <v>6152.25</v>
          </cell>
          <cell r="O51">
            <v>920408.85</v>
          </cell>
          <cell r="P51">
            <v>250475.04</v>
          </cell>
          <cell r="Q51">
            <v>0</v>
          </cell>
          <cell r="R51">
            <v>532641.68000000005</v>
          </cell>
          <cell r="S51">
            <v>-114681.7</v>
          </cell>
          <cell r="T51">
            <v>0</v>
          </cell>
          <cell r="U51">
            <v>561201.14</v>
          </cell>
          <cell r="V51">
            <v>155657.29</v>
          </cell>
          <cell r="W51">
            <v>3346923.23</v>
          </cell>
        </row>
        <row r="52">
          <cell r="A52" t="str">
            <v>DPS- PUBLIC SAFETY</v>
          </cell>
          <cell r="B52"/>
          <cell r="C52">
            <v>48431.48</v>
          </cell>
          <cell r="D52">
            <v>0</v>
          </cell>
          <cell r="E52">
            <v>0</v>
          </cell>
          <cell r="F52">
            <v>0</v>
          </cell>
          <cell r="G52"/>
          <cell r="H52">
            <v>0</v>
          </cell>
          <cell r="I52">
            <v>0</v>
          </cell>
          <cell r="J52">
            <v>0</v>
          </cell>
          <cell r="K52">
            <v>21474.9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256686.86</v>
          </cell>
          <cell r="Q52">
            <v>0</v>
          </cell>
          <cell r="R52">
            <v>0</v>
          </cell>
          <cell r="S52">
            <v>0</v>
          </cell>
          <cell r="T52">
            <v>33218</v>
          </cell>
          <cell r="U52">
            <v>0</v>
          </cell>
          <cell r="V52">
            <v>0</v>
          </cell>
          <cell r="W52">
            <v>359811.24</v>
          </cell>
        </row>
        <row r="53">
          <cell r="A53" t="str">
            <v>DPU- PUBLIC UTILITIES</v>
          </cell>
          <cell r="B53"/>
          <cell r="C53">
            <v>0</v>
          </cell>
          <cell r="D53">
            <v>9322.81</v>
          </cell>
          <cell r="E53">
            <v>0</v>
          </cell>
          <cell r="F53">
            <v>0</v>
          </cell>
          <cell r="G53"/>
          <cell r="H53">
            <v>0</v>
          </cell>
          <cell r="I53">
            <v>0</v>
          </cell>
          <cell r="J53">
            <v>0</v>
          </cell>
          <cell r="K53">
            <v>1626980.96</v>
          </cell>
          <cell r="L53">
            <v>17289.810000000001</v>
          </cell>
          <cell r="M53">
            <v>0</v>
          </cell>
          <cell r="N53">
            <v>465.15</v>
          </cell>
          <cell r="O53">
            <v>25597.24</v>
          </cell>
          <cell r="P53">
            <v>10067.07</v>
          </cell>
          <cell r="Q53">
            <v>0</v>
          </cell>
          <cell r="R53">
            <v>31429.67</v>
          </cell>
          <cell r="S53">
            <v>-3807.52</v>
          </cell>
          <cell r="T53">
            <v>0</v>
          </cell>
          <cell r="U53">
            <v>606.04</v>
          </cell>
          <cell r="V53">
            <v>7509.35</v>
          </cell>
          <cell r="W53">
            <v>1725460.58</v>
          </cell>
        </row>
        <row r="54">
          <cell r="A54" t="str">
            <v>DPW-MASS HIGHWAY DEPT</v>
          </cell>
          <cell r="B54"/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/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DSS- SOCIAL SERVICES</v>
          </cell>
          <cell r="B55"/>
          <cell r="C55">
            <v>0</v>
          </cell>
          <cell r="D55">
            <v>198524.17</v>
          </cell>
          <cell r="E55">
            <v>0</v>
          </cell>
          <cell r="F55">
            <v>0</v>
          </cell>
          <cell r="G55"/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697836.4</v>
          </cell>
          <cell r="M55">
            <v>0</v>
          </cell>
          <cell r="N55">
            <v>13405.25</v>
          </cell>
          <cell r="O55">
            <v>943738.26</v>
          </cell>
          <cell r="P55">
            <v>362418.75</v>
          </cell>
          <cell r="Q55">
            <v>0</v>
          </cell>
          <cell r="R55">
            <v>675458.44</v>
          </cell>
          <cell r="S55">
            <v>14135.89</v>
          </cell>
          <cell r="T55">
            <v>0</v>
          </cell>
          <cell r="U55">
            <v>270477.17</v>
          </cell>
          <cell r="V55">
            <v>187226.41</v>
          </cell>
          <cell r="W55">
            <v>3363220.74</v>
          </cell>
        </row>
        <row r="56">
          <cell r="A56" t="str">
            <v>DYS- YOUTH SERVICES</v>
          </cell>
          <cell r="B56"/>
          <cell r="C56">
            <v>0</v>
          </cell>
          <cell r="D56">
            <v>37202.54</v>
          </cell>
          <cell r="E56">
            <v>0</v>
          </cell>
          <cell r="F56">
            <v>0</v>
          </cell>
          <cell r="G56"/>
          <cell r="H56">
            <v>0</v>
          </cell>
          <cell r="I56">
            <v>0</v>
          </cell>
          <cell r="J56">
            <v>0</v>
          </cell>
          <cell r="K56">
            <v>575044</v>
          </cell>
          <cell r="L56">
            <v>92955.71</v>
          </cell>
          <cell r="M56">
            <v>0</v>
          </cell>
          <cell r="N56">
            <v>2579.04</v>
          </cell>
          <cell r="O56">
            <v>131121.57999999999</v>
          </cell>
          <cell r="P56">
            <v>33868.82</v>
          </cell>
          <cell r="Q56">
            <v>0</v>
          </cell>
          <cell r="R56">
            <v>126266.27</v>
          </cell>
          <cell r="S56">
            <v>-1935.39</v>
          </cell>
          <cell r="T56">
            <v>0</v>
          </cell>
          <cell r="U56">
            <v>75048.210000000006</v>
          </cell>
          <cell r="V56">
            <v>32037.07</v>
          </cell>
          <cell r="W56">
            <v>1104187.8500000001</v>
          </cell>
        </row>
        <row r="57">
          <cell r="A57" t="str">
            <v>EAS-EASTERN DISTRICT ATTY</v>
          </cell>
          <cell r="B57"/>
          <cell r="C57">
            <v>0</v>
          </cell>
          <cell r="D57">
            <v>7215.2</v>
          </cell>
          <cell r="E57">
            <v>0</v>
          </cell>
          <cell r="F57">
            <v>0</v>
          </cell>
          <cell r="G57"/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9496.0400000000009</v>
          </cell>
          <cell r="M57">
            <v>0</v>
          </cell>
          <cell r="N57">
            <v>0</v>
          </cell>
          <cell r="O57">
            <v>15112.13</v>
          </cell>
          <cell r="P57">
            <v>20134.34</v>
          </cell>
          <cell r="Q57">
            <v>0</v>
          </cell>
          <cell r="R57">
            <v>16815.099999999999</v>
          </cell>
          <cell r="S57">
            <v>-12799.95</v>
          </cell>
          <cell r="T57">
            <v>0</v>
          </cell>
          <cell r="U57">
            <v>0</v>
          </cell>
          <cell r="V57">
            <v>5489.85</v>
          </cell>
          <cell r="W57">
            <v>61462.71</v>
          </cell>
        </row>
        <row r="58">
          <cell r="A58" t="str">
            <v>EDU-EXECUTIVE OFFICE OF EDUCATION</v>
          </cell>
          <cell r="B58"/>
          <cell r="C58">
            <v>26816.29</v>
          </cell>
          <cell r="D58">
            <v>3307.14</v>
          </cell>
          <cell r="E58">
            <v>0</v>
          </cell>
          <cell r="F58">
            <v>0</v>
          </cell>
          <cell r="G58"/>
          <cell r="H58">
            <v>0</v>
          </cell>
          <cell r="I58">
            <v>0</v>
          </cell>
          <cell r="J58">
            <v>0</v>
          </cell>
          <cell r="K58">
            <v>57728.160000000003</v>
          </cell>
          <cell r="L58">
            <v>25551.9</v>
          </cell>
          <cell r="M58">
            <v>0</v>
          </cell>
          <cell r="N58">
            <v>122.26</v>
          </cell>
          <cell r="O58">
            <v>32563.21</v>
          </cell>
          <cell r="P58">
            <v>142126.37</v>
          </cell>
          <cell r="Q58">
            <v>0</v>
          </cell>
          <cell r="R58">
            <v>6670.01</v>
          </cell>
          <cell r="S58">
            <v>-25713.56</v>
          </cell>
          <cell r="T58">
            <v>18392.53</v>
          </cell>
          <cell r="U58">
            <v>30420.06</v>
          </cell>
          <cell r="V58">
            <v>9478.15</v>
          </cell>
          <cell r="W58">
            <v>327462.52</v>
          </cell>
        </row>
        <row r="59">
          <cell r="A59" t="str">
            <v>EEC- EARLY EDU &amp; CARE</v>
          </cell>
          <cell r="B59"/>
          <cell r="C59">
            <v>0</v>
          </cell>
          <cell r="D59">
            <v>13917.7</v>
          </cell>
          <cell r="E59">
            <v>0</v>
          </cell>
          <cell r="F59">
            <v>0</v>
          </cell>
          <cell r="G59"/>
          <cell r="H59">
            <v>0</v>
          </cell>
          <cell r="I59">
            <v>0</v>
          </cell>
          <cell r="J59">
            <v>0</v>
          </cell>
          <cell r="K59">
            <v>54634.09</v>
          </cell>
          <cell r="L59">
            <v>201814.86</v>
          </cell>
          <cell r="M59">
            <v>0</v>
          </cell>
          <cell r="N59">
            <v>585.64</v>
          </cell>
          <cell r="O59">
            <v>251055.18</v>
          </cell>
          <cell r="P59">
            <v>50335.91</v>
          </cell>
          <cell r="Q59">
            <v>0</v>
          </cell>
          <cell r="R59">
            <v>47416.24</v>
          </cell>
          <cell r="S59">
            <v>-18330.86</v>
          </cell>
          <cell r="T59">
            <v>0</v>
          </cell>
          <cell r="U59">
            <v>357604.04</v>
          </cell>
          <cell r="V59">
            <v>27825.200000000001</v>
          </cell>
          <cell r="W59">
            <v>986858</v>
          </cell>
        </row>
        <row r="60">
          <cell r="A60" t="str">
            <v>EED-EXEC  ECON DEV</v>
          </cell>
          <cell r="B60"/>
          <cell r="C60">
            <v>41635.39</v>
          </cell>
          <cell r="D60">
            <v>3435.54</v>
          </cell>
          <cell r="E60">
            <v>0</v>
          </cell>
          <cell r="F60">
            <v>0</v>
          </cell>
          <cell r="G60"/>
          <cell r="H60">
            <v>0</v>
          </cell>
          <cell r="I60">
            <v>0</v>
          </cell>
          <cell r="J60">
            <v>0</v>
          </cell>
          <cell r="K60">
            <v>17526.22</v>
          </cell>
          <cell r="L60">
            <v>8524.93</v>
          </cell>
          <cell r="M60">
            <v>0</v>
          </cell>
          <cell r="N60">
            <v>17.34</v>
          </cell>
          <cell r="O60">
            <v>12037</v>
          </cell>
          <cell r="P60">
            <v>220667.65</v>
          </cell>
          <cell r="Q60">
            <v>0</v>
          </cell>
          <cell r="R60">
            <v>10917.76</v>
          </cell>
          <cell r="S60">
            <v>-8763.8700000000008</v>
          </cell>
          <cell r="T60">
            <v>28556.62</v>
          </cell>
          <cell r="U60">
            <v>3682.28</v>
          </cell>
          <cell r="V60">
            <v>57204.34</v>
          </cell>
          <cell r="W60">
            <v>395441.2</v>
          </cell>
        </row>
        <row r="61">
          <cell r="A61" t="str">
            <v>EHS-EXEC  HLTH &amp; HUMAN SVCS</v>
          </cell>
          <cell r="B61"/>
          <cell r="C61">
            <v>482356.95</v>
          </cell>
          <cell r="D61">
            <v>97556.95</v>
          </cell>
          <cell r="E61">
            <v>0</v>
          </cell>
          <cell r="F61">
            <v>0</v>
          </cell>
          <cell r="G61"/>
          <cell r="H61">
            <v>0</v>
          </cell>
          <cell r="I61">
            <v>0</v>
          </cell>
          <cell r="J61">
            <v>0</v>
          </cell>
          <cell r="K61">
            <v>420446.35</v>
          </cell>
          <cell r="L61">
            <v>562635.39</v>
          </cell>
          <cell r="M61">
            <v>0</v>
          </cell>
          <cell r="N61">
            <v>4703.88</v>
          </cell>
          <cell r="O61">
            <v>729460.97</v>
          </cell>
          <cell r="P61">
            <v>2657165.7999999998</v>
          </cell>
          <cell r="Q61">
            <v>0</v>
          </cell>
          <cell r="R61">
            <v>324470.78000000003</v>
          </cell>
          <cell r="S61">
            <v>-146971.51</v>
          </cell>
          <cell r="T61">
            <v>330837.34999999998</v>
          </cell>
          <cell r="U61">
            <v>227558.44</v>
          </cell>
          <cell r="V61">
            <v>508585.94</v>
          </cell>
          <cell r="W61">
            <v>6198807.29</v>
          </cell>
        </row>
        <row r="62">
          <cell r="A62" t="str">
            <v>ELD- ELDER AFFAIRS</v>
          </cell>
          <cell r="B62"/>
          <cell r="C62">
            <v>0</v>
          </cell>
          <cell r="D62">
            <v>3581.19</v>
          </cell>
          <cell r="E62">
            <v>0</v>
          </cell>
          <cell r="F62">
            <v>0</v>
          </cell>
          <cell r="G62"/>
          <cell r="H62">
            <v>0</v>
          </cell>
          <cell r="I62">
            <v>0</v>
          </cell>
          <cell r="J62">
            <v>0</v>
          </cell>
          <cell r="K62">
            <v>4294.97</v>
          </cell>
          <cell r="L62">
            <v>376428.17</v>
          </cell>
          <cell r="M62">
            <v>0</v>
          </cell>
          <cell r="N62">
            <v>119.24</v>
          </cell>
          <cell r="O62">
            <v>457017.66</v>
          </cell>
          <cell r="P62">
            <v>0</v>
          </cell>
          <cell r="Q62">
            <v>0</v>
          </cell>
          <cell r="R62">
            <v>11414.46</v>
          </cell>
          <cell r="S62">
            <v>-5587.26</v>
          </cell>
          <cell r="T62">
            <v>0</v>
          </cell>
          <cell r="U62">
            <v>397350.71</v>
          </cell>
          <cell r="V62">
            <v>33519.31</v>
          </cell>
          <cell r="W62">
            <v>1278138.45</v>
          </cell>
        </row>
        <row r="63">
          <cell r="A63" t="str">
            <v>ELE-ENVIRONMENTAL LAW ENFORCEMENT</v>
          </cell>
          <cell r="B63"/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/>
          <cell r="H63">
            <v>0</v>
          </cell>
          <cell r="I63">
            <v>0</v>
          </cell>
          <cell r="J63">
            <v>0</v>
          </cell>
          <cell r="K63">
            <v>11684.09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90604.71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102288.8</v>
          </cell>
        </row>
        <row r="64">
          <cell r="A64" t="str">
            <v>ENE- ENERGY RESOURCES</v>
          </cell>
          <cell r="B64"/>
          <cell r="C64">
            <v>0</v>
          </cell>
          <cell r="D64">
            <v>3348.7</v>
          </cell>
          <cell r="E64">
            <v>0</v>
          </cell>
          <cell r="F64">
            <v>0</v>
          </cell>
          <cell r="G64"/>
          <cell r="H64">
            <v>0</v>
          </cell>
          <cell r="I64">
            <v>0</v>
          </cell>
          <cell r="J64">
            <v>0</v>
          </cell>
          <cell r="K64">
            <v>5842.06</v>
          </cell>
          <cell r="L64">
            <v>5659.29</v>
          </cell>
          <cell r="M64">
            <v>0</v>
          </cell>
          <cell r="N64">
            <v>61.3</v>
          </cell>
          <cell r="O64">
            <v>8527.7099999999991</v>
          </cell>
          <cell r="P64">
            <v>0</v>
          </cell>
          <cell r="Q64">
            <v>0</v>
          </cell>
          <cell r="R64">
            <v>11140.09</v>
          </cell>
          <cell r="S64">
            <v>-3758.41</v>
          </cell>
          <cell r="T64">
            <v>0</v>
          </cell>
          <cell r="U64">
            <v>2377.9299999999998</v>
          </cell>
          <cell r="V64">
            <v>2674.8</v>
          </cell>
          <cell r="W64">
            <v>35873.47</v>
          </cell>
        </row>
        <row r="65">
          <cell r="A65" t="str">
            <v>ENV-EXEC  ENV AFFAIRS</v>
          </cell>
          <cell r="B65"/>
          <cell r="C65">
            <v>0</v>
          </cell>
          <cell r="D65">
            <v>17511.53</v>
          </cell>
          <cell r="E65">
            <v>0</v>
          </cell>
          <cell r="F65">
            <v>0</v>
          </cell>
          <cell r="G65"/>
          <cell r="H65">
            <v>0</v>
          </cell>
          <cell r="I65">
            <v>0</v>
          </cell>
          <cell r="J65">
            <v>0</v>
          </cell>
          <cell r="K65">
            <v>202531.1</v>
          </cell>
          <cell r="L65">
            <v>40832.99</v>
          </cell>
          <cell r="M65">
            <v>0</v>
          </cell>
          <cell r="N65">
            <v>729.78</v>
          </cell>
          <cell r="O65">
            <v>58186.25</v>
          </cell>
          <cell r="P65">
            <v>0</v>
          </cell>
          <cell r="Q65">
            <v>0</v>
          </cell>
          <cell r="R65">
            <v>58718.71</v>
          </cell>
          <cell r="S65">
            <v>-42127.95</v>
          </cell>
          <cell r="T65">
            <v>0</v>
          </cell>
          <cell r="U65">
            <v>18611.919999999998</v>
          </cell>
          <cell r="V65">
            <v>33793.5</v>
          </cell>
          <cell r="W65">
            <v>388787.83</v>
          </cell>
        </row>
        <row r="66">
          <cell r="A66" t="str">
            <v>EOL- WORKFORCE DEV</v>
          </cell>
          <cell r="B66"/>
          <cell r="C66">
            <v>23535.599999999999</v>
          </cell>
          <cell r="D66">
            <v>58537.62</v>
          </cell>
          <cell r="E66">
            <v>0</v>
          </cell>
          <cell r="F66">
            <v>0</v>
          </cell>
          <cell r="G66"/>
          <cell r="H66">
            <v>0</v>
          </cell>
          <cell r="I66">
            <v>0</v>
          </cell>
          <cell r="J66">
            <v>0</v>
          </cell>
          <cell r="K66">
            <v>93635.31</v>
          </cell>
          <cell r="L66">
            <v>123293.77</v>
          </cell>
          <cell r="M66">
            <v>0</v>
          </cell>
          <cell r="N66">
            <v>3127.5</v>
          </cell>
          <cell r="O66">
            <v>178539.09</v>
          </cell>
          <cell r="P66">
            <v>165340.59</v>
          </cell>
          <cell r="Q66">
            <v>0</v>
          </cell>
          <cell r="R66">
            <v>202945.17</v>
          </cell>
          <cell r="S66">
            <v>-37584.93</v>
          </cell>
          <cell r="T66">
            <v>16142.34</v>
          </cell>
          <cell r="U66">
            <v>143815.35</v>
          </cell>
          <cell r="V66">
            <v>71079.67</v>
          </cell>
          <cell r="W66">
            <v>1042407.08</v>
          </cell>
        </row>
        <row r="67">
          <cell r="A67" t="str">
            <v>EPS-EXEC OFC PUB. SAFETY &amp; HOMELAND SEC.</v>
          </cell>
          <cell r="B67"/>
          <cell r="C67">
            <v>0</v>
          </cell>
          <cell r="D67">
            <v>11100.8</v>
          </cell>
          <cell r="E67">
            <v>0</v>
          </cell>
          <cell r="F67">
            <v>0</v>
          </cell>
          <cell r="G67"/>
          <cell r="H67">
            <v>0</v>
          </cell>
          <cell r="I67">
            <v>0</v>
          </cell>
          <cell r="J67">
            <v>0</v>
          </cell>
          <cell r="K67">
            <v>265295.69</v>
          </cell>
          <cell r="L67">
            <v>38007.61</v>
          </cell>
          <cell r="M67">
            <v>0</v>
          </cell>
          <cell r="N67">
            <v>410.4</v>
          </cell>
          <cell r="O67">
            <v>51545.42</v>
          </cell>
          <cell r="P67">
            <v>20134.34</v>
          </cell>
          <cell r="Q67">
            <v>0</v>
          </cell>
          <cell r="R67">
            <v>36168.68</v>
          </cell>
          <cell r="S67">
            <v>-56044.88</v>
          </cell>
          <cell r="T67">
            <v>0</v>
          </cell>
          <cell r="U67">
            <v>40688.129999999997</v>
          </cell>
          <cell r="V67">
            <v>13983.82</v>
          </cell>
          <cell r="W67">
            <v>421290.01</v>
          </cell>
        </row>
        <row r="68">
          <cell r="A68" t="str">
            <v>EQE- ENV PROTECTION</v>
          </cell>
          <cell r="B68"/>
          <cell r="C68">
            <v>183371.55</v>
          </cell>
          <cell r="D68">
            <v>38211.57</v>
          </cell>
          <cell r="E68">
            <v>0</v>
          </cell>
          <cell r="F68">
            <v>0</v>
          </cell>
          <cell r="G68"/>
          <cell r="H68">
            <v>0</v>
          </cell>
          <cell r="I68">
            <v>0</v>
          </cell>
          <cell r="J68">
            <v>0</v>
          </cell>
          <cell r="K68">
            <v>2571637.06</v>
          </cell>
          <cell r="L68">
            <v>69558.28</v>
          </cell>
          <cell r="M68">
            <v>0</v>
          </cell>
          <cell r="N68">
            <v>2368.61</v>
          </cell>
          <cell r="O68">
            <v>103334.31</v>
          </cell>
          <cell r="P68">
            <v>50335.91</v>
          </cell>
          <cell r="Q68">
            <v>0</v>
          </cell>
          <cell r="R68">
            <v>129189.3</v>
          </cell>
          <cell r="S68">
            <v>-8303.86</v>
          </cell>
          <cell r="T68">
            <v>0</v>
          </cell>
          <cell r="U68">
            <v>8111.48</v>
          </cell>
          <cell r="V68">
            <v>33257.199999999997</v>
          </cell>
          <cell r="W68">
            <v>3181071.41</v>
          </cell>
        </row>
        <row r="69">
          <cell r="A69" t="str">
            <v>ETH-ST ETHICS COMM</v>
          </cell>
          <cell r="B69"/>
          <cell r="C69">
            <v>29744.89</v>
          </cell>
          <cell r="D69">
            <v>1341.89</v>
          </cell>
          <cell r="E69">
            <v>0</v>
          </cell>
          <cell r="F69">
            <v>0</v>
          </cell>
          <cell r="G69"/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2069.94</v>
          </cell>
          <cell r="M69">
            <v>0</v>
          </cell>
          <cell r="N69">
            <v>0</v>
          </cell>
          <cell r="O69">
            <v>3177.87</v>
          </cell>
          <cell r="P69">
            <v>157647.9</v>
          </cell>
          <cell r="Q69">
            <v>0</v>
          </cell>
          <cell r="R69">
            <v>3126.91</v>
          </cell>
          <cell r="S69">
            <v>-3277.62</v>
          </cell>
          <cell r="T69">
            <v>20401.189999999999</v>
          </cell>
          <cell r="U69">
            <v>0</v>
          </cell>
          <cell r="V69">
            <v>1045.93</v>
          </cell>
          <cell r="W69">
            <v>215278.9</v>
          </cell>
        </row>
        <row r="70">
          <cell r="A70" t="str">
            <v>FRC-FRAMINGHAM ST COLLEGE</v>
          </cell>
          <cell r="B70"/>
          <cell r="C70">
            <v>0</v>
          </cell>
          <cell r="D70">
            <v>85270.63</v>
          </cell>
          <cell r="E70">
            <v>0</v>
          </cell>
          <cell r="F70">
            <v>0</v>
          </cell>
          <cell r="G70"/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34997.99</v>
          </cell>
          <cell r="M70">
            <v>0</v>
          </cell>
          <cell r="N70">
            <v>0</v>
          </cell>
          <cell r="O70">
            <v>85207.23</v>
          </cell>
          <cell r="P70">
            <v>131620.13</v>
          </cell>
          <cell r="Q70">
            <v>0</v>
          </cell>
          <cell r="R70">
            <v>198730.46</v>
          </cell>
          <cell r="S70">
            <v>13244.55</v>
          </cell>
          <cell r="T70">
            <v>0</v>
          </cell>
          <cell r="U70">
            <v>0</v>
          </cell>
          <cell r="V70">
            <v>59036.07</v>
          </cell>
          <cell r="W70">
            <v>608107.06000000006</v>
          </cell>
        </row>
        <row r="71">
          <cell r="A71" t="str">
            <v>FSC-FITCHBURG ST COLLEGE</v>
          </cell>
          <cell r="B71"/>
          <cell r="C71">
            <v>0</v>
          </cell>
          <cell r="D71">
            <v>65978.3</v>
          </cell>
          <cell r="E71">
            <v>0</v>
          </cell>
          <cell r="F71">
            <v>0</v>
          </cell>
          <cell r="G71"/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34122.03</v>
          </cell>
          <cell r="M71">
            <v>0</v>
          </cell>
          <cell r="N71">
            <v>0</v>
          </cell>
          <cell r="O71">
            <v>74445.460000000006</v>
          </cell>
          <cell r="P71">
            <v>20134.34</v>
          </cell>
          <cell r="Q71">
            <v>0</v>
          </cell>
          <cell r="R71">
            <v>153768.16</v>
          </cell>
          <cell r="S71">
            <v>11061.09</v>
          </cell>
          <cell r="T71">
            <v>0</v>
          </cell>
          <cell r="U71">
            <v>0</v>
          </cell>
          <cell r="V71">
            <v>45836.57</v>
          </cell>
          <cell r="W71">
            <v>405345.95</v>
          </cell>
        </row>
        <row r="72">
          <cell r="A72" t="str">
            <v>FWE- FISH AND GAME</v>
          </cell>
          <cell r="B72"/>
          <cell r="C72">
            <v>0</v>
          </cell>
          <cell r="D72">
            <v>16372.24</v>
          </cell>
          <cell r="E72">
            <v>0</v>
          </cell>
          <cell r="F72">
            <v>0</v>
          </cell>
          <cell r="G72"/>
          <cell r="H72">
            <v>0</v>
          </cell>
          <cell r="I72">
            <v>0</v>
          </cell>
          <cell r="J72">
            <v>0</v>
          </cell>
          <cell r="K72">
            <v>78497.39</v>
          </cell>
          <cell r="L72">
            <v>23001</v>
          </cell>
          <cell r="M72">
            <v>0</v>
          </cell>
          <cell r="N72">
            <v>998.22</v>
          </cell>
          <cell r="O72">
            <v>36049.1</v>
          </cell>
          <cell r="P72">
            <v>10067.07</v>
          </cell>
          <cell r="Q72">
            <v>0</v>
          </cell>
          <cell r="R72">
            <v>54873.27</v>
          </cell>
          <cell r="S72">
            <v>-12548.95</v>
          </cell>
          <cell r="T72">
            <v>0</v>
          </cell>
          <cell r="U72">
            <v>8702.43</v>
          </cell>
          <cell r="V72">
            <v>16286.19</v>
          </cell>
          <cell r="W72">
            <v>232297.96</v>
          </cell>
        </row>
        <row r="73">
          <cell r="A73" t="str">
            <v>GCC-GREENFIELD COMM COLLEGE</v>
          </cell>
          <cell r="B73"/>
          <cell r="C73">
            <v>0</v>
          </cell>
          <cell r="D73">
            <v>14213.25</v>
          </cell>
          <cell r="E73">
            <v>0</v>
          </cell>
          <cell r="F73">
            <v>0</v>
          </cell>
          <cell r="G73"/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11353.51</v>
          </cell>
          <cell r="M73">
            <v>0</v>
          </cell>
          <cell r="N73">
            <v>0</v>
          </cell>
          <cell r="O73">
            <v>20877.8</v>
          </cell>
          <cell r="P73">
            <v>0</v>
          </cell>
          <cell r="Q73">
            <v>0</v>
          </cell>
          <cell r="R73">
            <v>33124.79</v>
          </cell>
          <cell r="S73">
            <v>1565.46</v>
          </cell>
          <cell r="T73">
            <v>0</v>
          </cell>
          <cell r="U73">
            <v>0</v>
          </cell>
          <cell r="V73">
            <v>10205.459999999999</v>
          </cell>
          <cell r="W73">
            <v>91340.27</v>
          </cell>
        </row>
        <row r="74">
          <cell r="A74" t="str">
            <v>GCN-GOVERNORS COUNCIL</v>
          </cell>
          <cell r="B74"/>
          <cell r="C74">
            <v>0</v>
          </cell>
          <cell r="D74">
            <v>326.86</v>
          </cell>
          <cell r="E74">
            <v>0</v>
          </cell>
          <cell r="F74">
            <v>0</v>
          </cell>
          <cell r="G74"/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170.2</v>
          </cell>
          <cell r="M74">
            <v>0</v>
          </cell>
          <cell r="N74">
            <v>0</v>
          </cell>
          <cell r="O74">
            <v>370.1</v>
          </cell>
          <cell r="P74">
            <v>0</v>
          </cell>
          <cell r="Q74">
            <v>0</v>
          </cell>
          <cell r="R74">
            <v>761.33</v>
          </cell>
          <cell r="S74">
            <v>54.74</v>
          </cell>
          <cell r="T74">
            <v>0</v>
          </cell>
          <cell r="U74">
            <v>0</v>
          </cell>
          <cell r="V74">
            <v>226.98</v>
          </cell>
          <cell r="W74">
            <v>1910.21</v>
          </cell>
        </row>
        <row r="75">
          <cell r="A75" t="str">
            <v>GIC-GROUP INSURANCE COMM</v>
          </cell>
          <cell r="B75"/>
          <cell r="C75">
            <v>39784.32</v>
          </cell>
          <cell r="D75">
            <v>2639.46</v>
          </cell>
          <cell r="E75">
            <v>0</v>
          </cell>
          <cell r="F75">
            <v>0</v>
          </cell>
          <cell r="G75"/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17255.52</v>
          </cell>
          <cell r="M75">
            <v>0</v>
          </cell>
          <cell r="N75">
            <v>129.47</v>
          </cell>
          <cell r="O75">
            <v>7133.17</v>
          </cell>
          <cell r="P75">
            <v>210856.89</v>
          </cell>
          <cell r="Q75">
            <v>0</v>
          </cell>
          <cell r="R75">
            <v>8672.91</v>
          </cell>
          <cell r="S75">
            <v>-2593.1</v>
          </cell>
          <cell r="T75">
            <v>27287</v>
          </cell>
          <cell r="U75">
            <v>2049.64</v>
          </cell>
          <cell r="V75">
            <v>2117.98</v>
          </cell>
          <cell r="W75">
            <v>315333.26</v>
          </cell>
        </row>
        <row r="76">
          <cell r="A76" t="str">
            <v>GOV-GOVERNORS OFC</v>
          </cell>
          <cell r="B76"/>
          <cell r="C76">
            <v>11000.51</v>
          </cell>
          <cell r="D76">
            <v>3895.9</v>
          </cell>
          <cell r="E76">
            <v>0</v>
          </cell>
          <cell r="F76">
            <v>0</v>
          </cell>
          <cell r="G76"/>
          <cell r="H76">
            <v>0</v>
          </cell>
          <cell r="I76">
            <v>0</v>
          </cell>
          <cell r="J76">
            <v>0</v>
          </cell>
          <cell r="K76">
            <v>104464.96000000001</v>
          </cell>
          <cell r="L76">
            <v>5665.16</v>
          </cell>
          <cell r="M76">
            <v>679173.59</v>
          </cell>
          <cell r="N76">
            <v>0</v>
          </cell>
          <cell r="O76">
            <v>8809.94</v>
          </cell>
          <cell r="P76">
            <v>673396.67</v>
          </cell>
          <cell r="Q76">
            <v>614313.74</v>
          </cell>
          <cell r="R76">
            <v>9079.15</v>
          </cell>
          <cell r="S76">
            <v>653.07000000000005</v>
          </cell>
          <cell r="T76">
            <v>0</v>
          </cell>
          <cell r="U76">
            <v>60.26</v>
          </cell>
          <cell r="V76">
            <v>3008.69</v>
          </cell>
          <cell r="W76">
            <v>2113521.64</v>
          </cell>
        </row>
        <row r="77">
          <cell r="A77" t="str">
            <v>HCC-HOLYOKE COMM COLLEGE</v>
          </cell>
          <cell r="B77"/>
          <cell r="C77">
            <v>0</v>
          </cell>
          <cell r="D77">
            <v>37812.839999999997</v>
          </cell>
          <cell r="E77">
            <v>0</v>
          </cell>
          <cell r="F77">
            <v>0</v>
          </cell>
          <cell r="G77"/>
          <cell r="H77">
            <v>0</v>
          </cell>
          <cell r="I77">
            <v>0</v>
          </cell>
          <cell r="J77">
            <v>0</v>
          </cell>
          <cell r="K77">
            <v>5842.06</v>
          </cell>
          <cell r="L77">
            <v>24590.82</v>
          </cell>
          <cell r="M77">
            <v>0</v>
          </cell>
          <cell r="N77">
            <v>0</v>
          </cell>
          <cell r="O77">
            <v>48754.46</v>
          </cell>
          <cell r="P77">
            <v>128397.07</v>
          </cell>
          <cell r="Q77">
            <v>0</v>
          </cell>
          <cell r="R77">
            <v>88125.97</v>
          </cell>
          <cell r="S77">
            <v>1435.97</v>
          </cell>
          <cell r="T77">
            <v>0</v>
          </cell>
          <cell r="U77">
            <v>0</v>
          </cell>
          <cell r="V77">
            <v>27108.62</v>
          </cell>
          <cell r="W77">
            <v>362067.81</v>
          </cell>
        </row>
        <row r="78">
          <cell r="A78" t="str">
            <v>HCF-HLTH CARE FIN &amp; POLICY</v>
          </cell>
          <cell r="B78"/>
          <cell r="C78">
            <v>0</v>
          </cell>
          <cell r="D78">
            <v>8158.79</v>
          </cell>
          <cell r="E78">
            <v>0</v>
          </cell>
          <cell r="F78">
            <v>0</v>
          </cell>
          <cell r="G78"/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17717.990000000002</v>
          </cell>
          <cell r="M78">
            <v>0</v>
          </cell>
          <cell r="N78">
            <v>260.8</v>
          </cell>
          <cell r="O78">
            <v>25529.73</v>
          </cell>
          <cell r="P78">
            <v>10067.07</v>
          </cell>
          <cell r="Q78">
            <v>0</v>
          </cell>
          <cell r="R78">
            <v>25305.360000000001</v>
          </cell>
          <cell r="S78">
            <v>-14626.43</v>
          </cell>
          <cell r="T78">
            <v>0</v>
          </cell>
          <cell r="U78">
            <v>0</v>
          </cell>
          <cell r="V78">
            <v>6786.01</v>
          </cell>
          <cell r="W78">
            <v>79199.320000000007</v>
          </cell>
        </row>
        <row r="79">
          <cell r="A79" t="str">
            <v>HLY-SOLDIERS' HOME IN HOLYOKE</v>
          </cell>
          <cell r="B79"/>
          <cell r="C79">
            <v>0</v>
          </cell>
          <cell r="D79">
            <v>13397.53</v>
          </cell>
          <cell r="E79">
            <v>0</v>
          </cell>
          <cell r="F79">
            <v>0</v>
          </cell>
          <cell r="G79"/>
          <cell r="H79">
            <v>0</v>
          </cell>
          <cell r="I79">
            <v>0</v>
          </cell>
          <cell r="J79">
            <v>0</v>
          </cell>
          <cell r="K79">
            <v>17526.22</v>
          </cell>
          <cell r="L79">
            <v>17106.939999999999</v>
          </cell>
          <cell r="M79">
            <v>0</v>
          </cell>
          <cell r="N79">
            <v>208.75</v>
          </cell>
          <cell r="O79">
            <v>27425.18</v>
          </cell>
          <cell r="P79">
            <v>4881.17</v>
          </cell>
          <cell r="Q79">
            <v>0</v>
          </cell>
          <cell r="R79">
            <v>52229.07</v>
          </cell>
          <cell r="S79">
            <v>-4291.66</v>
          </cell>
          <cell r="T79">
            <v>0</v>
          </cell>
          <cell r="U79">
            <v>11596.66</v>
          </cell>
          <cell r="V79">
            <v>10167.73</v>
          </cell>
          <cell r="W79">
            <v>150247.59</v>
          </cell>
        </row>
        <row r="80">
          <cell r="A80" t="str">
            <v>HOU-HOUSE OF REPS</v>
          </cell>
          <cell r="B80"/>
          <cell r="C80">
            <v>0</v>
          </cell>
          <cell r="D80">
            <v>30430.93</v>
          </cell>
          <cell r="E80">
            <v>0</v>
          </cell>
          <cell r="F80">
            <v>0</v>
          </cell>
          <cell r="G80"/>
          <cell r="H80">
            <v>0</v>
          </cell>
          <cell r="I80">
            <v>0</v>
          </cell>
          <cell r="J80">
            <v>0</v>
          </cell>
          <cell r="K80">
            <v>11684.09</v>
          </cell>
          <cell r="L80">
            <v>33379.919999999998</v>
          </cell>
          <cell r="M80">
            <v>2098322.2799999998</v>
          </cell>
          <cell r="N80">
            <v>0</v>
          </cell>
          <cell r="O80">
            <v>55670.559999999998</v>
          </cell>
          <cell r="P80">
            <v>2049371.91</v>
          </cell>
          <cell r="Q80">
            <v>1897936.28</v>
          </cell>
          <cell r="R80">
            <v>70921.62</v>
          </cell>
          <cell r="S80">
            <v>-385.43</v>
          </cell>
          <cell r="T80">
            <v>0</v>
          </cell>
          <cell r="U80">
            <v>0</v>
          </cell>
          <cell r="V80">
            <v>22602.21</v>
          </cell>
          <cell r="W80">
            <v>6269934.3700000001</v>
          </cell>
        </row>
        <row r="81">
          <cell r="A81" t="str">
            <v>HPC-HEALTH POLICY COMM</v>
          </cell>
          <cell r="B81"/>
          <cell r="C81">
            <v>0</v>
          </cell>
          <cell r="D81">
            <v>3481.3</v>
          </cell>
          <cell r="E81">
            <v>0</v>
          </cell>
          <cell r="F81">
            <v>0</v>
          </cell>
          <cell r="G81"/>
          <cell r="H81">
            <v>0</v>
          </cell>
          <cell r="I81">
            <v>0</v>
          </cell>
          <cell r="J81">
            <v>0</v>
          </cell>
          <cell r="K81">
            <v>4294.97</v>
          </cell>
          <cell r="L81">
            <v>24805.29</v>
          </cell>
          <cell r="M81">
            <v>0</v>
          </cell>
          <cell r="N81">
            <v>3.5</v>
          </cell>
          <cell r="O81">
            <v>9509.49</v>
          </cell>
          <cell r="P81">
            <v>10067.07</v>
          </cell>
          <cell r="Q81">
            <v>0</v>
          </cell>
          <cell r="R81">
            <v>9764.9</v>
          </cell>
          <cell r="S81">
            <v>-2918.99</v>
          </cell>
          <cell r="T81">
            <v>0</v>
          </cell>
          <cell r="U81">
            <v>0</v>
          </cell>
          <cell r="V81">
            <v>2800.66</v>
          </cell>
          <cell r="W81">
            <v>61808.19</v>
          </cell>
        </row>
        <row r="82">
          <cell r="A82" t="str">
            <v>HSD-SHERIFF DEPT HAMPSHIRE</v>
          </cell>
          <cell r="B82"/>
          <cell r="C82">
            <v>0</v>
          </cell>
          <cell r="D82">
            <v>10284.65</v>
          </cell>
          <cell r="E82">
            <v>0</v>
          </cell>
          <cell r="F82">
            <v>0</v>
          </cell>
          <cell r="G82"/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10856.18</v>
          </cell>
          <cell r="M82">
            <v>0</v>
          </cell>
          <cell r="N82">
            <v>0</v>
          </cell>
          <cell r="O82">
            <v>18300.580000000002</v>
          </cell>
          <cell r="P82">
            <v>22339.81</v>
          </cell>
          <cell r="Q82">
            <v>0</v>
          </cell>
          <cell r="R82">
            <v>23968.9</v>
          </cell>
          <cell r="S82">
            <v>-5630.92</v>
          </cell>
          <cell r="T82">
            <v>0</v>
          </cell>
          <cell r="U82">
            <v>0</v>
          </cell>
          <cell r="V82">
            <v>7611.14</v>
          </cell>
          <cell r="W82">
            <v>87730.34</v>
          </cell>
        </row>
        <row r="83">
          <cell r="A83" t="str">
            <v>HST-HLTH CARE SECURITY TRUST</v>
          </cell>
          <cell r="B83"/>
          <cell r="C83">
            <v>0</v>
          </cell>
          <cell r="D83">
            <v>28.02</v>
          </cell>
          <cell r="E83">
            <v>0</v>
          </cell>
          <cell r="F83">
            <v>0</v>
          </cell>
          <cell r="G83"/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33.65</v>
          </cell>
          <cell r="M83">
            <v>0</v>
          </cell>
          <cell r="N83">
            <v>0</v>
          </cell>
          <cell r="O83">
            <v>54.67</v>
          </cell>
          <cell r="P83">
            <v>0</v>
          </cell>
          <cell r="Q83">
            <v>0</v>
          </cell>
          <cell r="R83">
            <v>65.09</v>
          </cell>
          <cell r="S83">
            <v>-228.89</v>
          </cell>
          <cell r="T83">
            <v>0</v>
          </cell>
          <cell r="U83">
            <v>0</v>
          </cell>
          <cell r="V83">
            <v>20.94</v>
          </cell>
          <cell r="W83">
            <v>-26.52</v>
          </cell>
        </row>
        <row r="84">
          <cell r="A84" t="str">
            <v>IGO- INSPECTOR GENERAL</v>
          </cell>
          <cell r="B84"/>
          <cell r="C84">
            <v>60706.04</v>
          </cell>
          <cell r="D84">
            <v>4453.87</v>
          </cell>
          <cell r="E84">
            <v>0</v>
          </cell>
          <cell r="F84">
            <v>0</v>
          </cell>
          <cell r="G84"/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4949.8900000000003</v>
          </cell>
          <cell r="M84">
            <v>0</v>
          </cell>
          <cell r="N84">
            <v>0</v>
          </cell>
          <cell r="O84">
            <v>8225.6200000000008</v>
          </cell>
          <cell r="P84">
            <v>321742.06</v>
          </cell>
          <cell r="Q84">
            <v>0</v>
          </cell>
          <cell r="R84">
            <v>10504.76</v>
          </cell>
          <cell r="S84">
            <v>746.59</v>
          </cell>
          <cell r="T84">
            <v>41636.730000000003</v>
          </cell>
          <cell r="U84">
            <v>0</v>
          </cell>
          <cell r="V84">
            <v>3313.1</v>
          </cell>
          <cell r="W84">
            <v>456278.66</v>
          </cell>
        </row>
        <row r="85">
          <cell r="A85" t="str">
            <v>ITD-INFORMATION TECHNOLOGY DIV</v>
          </cell>
          <cell r="B85"/>
          <cell r="C85">
            <v>124672.84</v>
          </cell>
          <cell r="D85">
            <v>22063.91</v>
          </cell>
          <cell r="E85">
            <v>0</v>
          </cell>
          <cell r="F85">
            <v>0</v>
          </cell>
          <cell r="G85"/>
          <cell r="H85">
            <v>0</v>
          </cell>
          <cell r="I85">
            <v>0</v>
          </cell>
          <cell r="J85">
            <v>0</v>
          </cell>
          <cell r="K85">
            <v>10137.030000000001</v>
          </cell>
          <cell r="L85">
            <v>116532.79</v>
          </cell>
          <cell r="M85">
            <v>0</v>
          </cell>
          <cell r="N85">
            <v>731.01</v>
          </cell>
          <cell r="O85">
            <v>152019.84</v>
          </cell>
          <cell r="P85">
            <v>664534.88</v>
          </cell>
          <cell r="Q85">
            <v>0</v>
          </cell>
          <cell r="R85">
            <v>78632.11</v>
          </cell>
          <cell r="S85">
            <v>-94950.9</v>
          </cell>
          <cell r="T85">
            <v>83661.48</v>
          </cell>
          <cell r="U85">
            <v>125566.57</v>
          </cell>
          <cell r="V85">
            <v>37735.65</v>
          </cell>
          <cell r="W85">
            <v>1321337.21</v>
          </cell>
        </row>
        <row r="86">
          <cell r="A86" t="str">
            <v>LEG-JOINT LEG EXP</v>
          </cell>
          <cell r="B86"/>
          <cell r="C86">
            <v>0</v>
          </cell>
          <cell r="D86">
            <v>1199.48</v>
          </cell>
          <cell r="E86">
            <v>0</v>
          </cell>
          <cell r="F86">
            <v>0</v>
          </cell>
          <cell r="G86"/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3903.26</v>
          </cell>
          <cell r="M86">
            <v>0</v>
          </cell>
          <cell r="N86">
            <v>0</v>
          </cell>
          <cell r="O86">
            <v>5323.27</v>
          </cell>
          <cell r="P86">
            <v>0</v>
          </cell>
          <cell r="Q86">
            <v>0</v>
          </cell>
          <cell r="R86">
            <v>4826.54</v>
          </cell>
          <cell r="S86">
            <v>201.06</v>
          </cell>
          <cell r="T86">
            <v>0</v>
          </cell>
          <cell r="U86">
            <v>0</v>
          </cell>
          <cell r="V86">
            <v>1105.02</v>
          </cell>
          <cell r="W86">
            <v>16558.63</v>
          </cell>
        </row>
        <row r="87">
          <cell r="A87" t="str">
            <v>LIB-GEORGE FINGOLD LIBRARY</v>
          </cell>
          <cell r="B87"/>
          <cell r="C87">
            <v>0</v>
          </cell>
          <cell r="D87">
            <v>654.62</v>
          </cell>
          <cell r="E87">
            <v>0</v>
          </cell>
          <cell r="F87">
            <v>0</v>
          </cell>
          <cell r="G87"/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3070.82</v>
          </cell>
          <cell r="M87">
            <v>0</v>
          </cell>
          <cell r="N87">
            <v>10.53</v>
          </cell>
          <cell r="O87">
            <v>1247.3800000000001</v>
          </cell>
          <cell r="P87">
            <v>0</v>
          </cell>
          <cell r="Q87">
            <v>0</v>
          </cell>
          <cell r="R87">
            <v>2167.5300000000002</v>
          </cell>
          <cell r="S87">
            <v>-240.72</v>
          </cell>
          <cell r="T87">
            <v>0</v>
          </cell>
          <cell r="U87">
            <v>3.38</v>
          </cell>
          <cell r="V87">
            <v>489.41</v>
          </cell>
          <cell r="W87">
            <v>7402.95</v>
          </cell>
        </row>
        <row r="88">
          <cell r="A88" t="str">
            <v>LOT-LOTTERY COMM</v>
          </cell>
          <cell r="B88"/>
          <cell r="C88">
            <v>0</v>
          </cell>
          <cell r="D88">
            <v>17610.95</v>
          </cell>
          <cell r="E88">
            <v>0</v>
          </cell>
          <cell r="F88">
            <v>0</v>
          </cell>
          <cell r="G88"/>
          <cell r="H88">
            <v>0</v>
          </cell>
          <cell r="I88">
            <v>0</v>
          </cell>
          <cell r="J88">
            <v>0</v>
          </cell>
          <cell r="K88">
            <v>33505.339999999997</v>
          </cell>
          <cell r="L88">
            <v>58608.86</v>
          </cell>
          <cell r="M88">
            <v>0</v>
          </cell>
          <cell r="N88">
            <v>0</v>
          </cell>
          <cell r="O88">
            <v>79732.73</v>
          </cell>
          <cell r="P88">
            <v>80537.5</v>
          </cell>
          <cell r="Q88">
            <v>0</v>
          </cell>
          <cell r="R88">
            <v>41043.4</v>
          </cell>
          <cell r="S88">
            <v>-34172.629999999997</v>
          </cell>
          <cell r="T88">
            <v>0</v>
          </cell>
          <cell r="U88">
            <v>0</v>
          </cell>
          <cell r="V88">
            <v>18129.37</v>
          </cell>
          <cell r="W88">
            <v>294995.52</v>
          </cell>
        </row>
        <row r="89">
          <cell r="A89" t="str">
            <v>MAS-MASSASOIT COMM COLLEGE</v>
          </cell>
          <cell r="B89"/>
          <cell r="C89">
            <v>0</v>
          </cell>
          <cell r="D89">
            <v>30715.32</v>
          </cell>
          <cell r="E89">
            <v>0</v>
          </cell>
          <cell r="F89">
            <v>0</v>
          </cell>
          <cell r="G89"/>
          <cell r="H89">
            <v>0</v>
          </cell>
          <cell r="I89">
            <v>0</v>
          </cell>
          <cell r="J89">
            <v>0</v>
          </cell>
          <cell r="K89">
            <v>5842.06</v>
          </cell>
          <cell r="L89">
            <v>23635.33</v>
          </cell>
          <cell r="M89">
            <v>0</v>
          </cell>
          <cell r="N89">
            <v>0</v>
          </cell>
          <cell r="O89">
            <v>44029.36</v>
          </cell>
          <cell r="P89">
            <v>95204.11</v>
          </cell>
          <cell r="Q89">
            <v>0</v>
          </cell>
          <cell r="R89">
            <v>71584.37</v>
          </cell>
          <cell r="S89">
            <v>5149.29</v>
          </cell>
          <cell r="T89">
            <v>0</v>
          </cell>
          <cell r="U89">
            <v>0</v>
          </cell>
          <cell r="V89">
            <v>22283.95</v>
          </cell>
          <cell r="W89">
            <v>298443.78999999998</v>
          </cell>
        </row>
        <row r="90">
          <cell r="A90" t="str">
            <v>MBC-MASS BAY COMM COLLEGE</v>
          </cell>
          <cell r="B90"/>
          <cell r="C90">
            <v>0</v>
          </cell>
          <cell r="D90">
            <v>64165.75</v>
          </cell>
          <cell r="E90">
            <v>0</v>
          </cell>
          <cell r="F90">
            <v>0</v>
          </cell>
          <cell r="G90"/>
          <cell r="H90">
            <v>0</v>
          </cell>
          <cell r="I90">
            <v>0</v>
          </cell>
          <cell r="J90">
            <v>0</v>
          </cell>
          <cell r="K90">
            <v>5842.06</v>
          </cell>
          <cell r="L90">
            <v>19983.72</v>
          </cell>
          <cell r="M90">
            <v>0</v>
          </cell>
          <cell r="N90">
            <v>0</v>
          </cell>
          <cell r="O90">
            <v>56436.26</v>
          </cell>
          <cell r="P90">
            <v>38451.800000000003</v>
          </cell>
          <cell r="Q90">
            <v>0</v>
          </cell>
          <cell r="R90">
            <v>149543.75</v>
          </cell>
          <cell r="S90">
            <v>10523.65</v>
          </cell>
          <cell r="T90">
            <v>0</v>
          </cell>
          <cell r="U90">
            <v>0</v>
          </cell>
          <cell r="V90">
            <v>43584.85</v>
          </cell>
          <cell r="W90">
            <v>388531.84</v>
          </cell>
        </row>
        <row r="91">
          <cell r="A91" t="str">
            <v>MBT-MASS BAY TRANSPORTATION AUTHORITY</v>
          </cell>
          <cell r="B91"/>
          <cell r="C91">
            <v>0</v>
          </cell>
          <cell r="D91">
            <v>330911.34999999998</v>
          </cell>
          <cell r="E91">
            <v>0</v>
          </cell>
          <cell r="F91">
            <v>0</v>
          </cell>
          <cell r="G91"/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717.24</v>
          </cell>
          <cell r="O91">
            <v>773762.51</v>
          </cell>
          <cell r="P91">
            <v>0</v>
          </cell>
          <cell r="Q91">
            <v>0</v>
          </cell>
          <cell r="R91">
            <v>765203.92</v>
          </cell>
          <cell r="S91">
            <v>55484.99</v>
          </cell>
          <cell r="T91">
            <v>0</v>
          </cell>
          <cell r="U91">
            <v>0</v>
          </cell>
          <cell r="V91">
            <v>257357.32</v>
          </cell>
          <cell r="W91">
            <v>2183437.33</v>
          </cell>
        </row>
        <row r="92">
          <cell r="A92" t="str">
            <v>MCA-MASS COLLEGE OF ART</v>
          </cell>
          <cell r="B92"/>
          <cell r="C92">
            <v>0</v>
          </cell>
          <cell r="D92">
            <v>71331</v>
          </cell>
          <cell r="E92">
            <v>0</v>
          </cell>
          <cell r="F92">
            <v>0</v>
          </cell>
          <cell r="G92"/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26851.07</v>
          </cell>
          <cell r="M92">
            <v>0</v>
          </cell>
          <cell r="N92">
            <v>0</v>
          </cell>
          <cell r="O92">
            <v>68344.479999999996</v>
          </cell>
          <cell r="P92">
            <v>12934.91</v>
          </cell>
          <cell r="Q92">
            <v>0</v>
          </cell>
          <cell r="R92">
            <v>166243.04</v>
          </cell>
          <cell r="S92">
            <v>11958.42</v>
          </cell>
          <cell r="T92">
            <v>0</v>
          </cell>
          <cell r="U92">
            <v>0</v>
          </cell>
          <cell r="V92">
            <v>48769.57</v>
          </cell>
          <cell r="W92">
            <v>406432.49</v>
          </cell>
        </row>
        <row r="93">
          <cell r="A93" t="str">
            <v>MCB-MASS COMM FOR THE BLIND</v>
          </cell>
          <cell r="B93"/>
          <cell r="C93">
            <v>35205.56</v>
          </cell>
          <cell r="D93">
            <v>6403.67</v>
          </cell>
          <cell r="E93">
            <v>0</v>
          </cell>
          <cell r="F93">
            <v>0</v>
          </cell>
          <cell r="G93"/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17784.939999999999</v>
          </cell>
          <cell r="M93">
            <v>0</v>
          </cell>
          <cell r="N93">
            <v>395.62</v>
          </cell>
          <cell r="O93">
            <v>24727.77</v>
          </cell>
          <cell r="P93">
            <v>22393.82</v>
          </cell>
          <cell r="Q93">
            <v>0</v>
          </cell>
          <cell r="R93">
            <v>11568.9</v>
          </cell>
          <cell r="S93">
            <v>-10250.94</v>
          </cell>
          <cell r="T93">
            <v>1595.19</v>
          </cell>
          <cell r="U93">
            <v>10142.49</v>
          </cell>
          <cell r="V93">
            <v>5647.47</v>
          </cell>
          <cell r="W93">
            <v>125614.49</v>
          </cell>
        </row>
        <row r="94">
          <cell r="A94" t="str">
            <v>MCC-MIDDLESEX COMM COLLEGE</v>
          </cell>
          <cell r="B94"/>
          <cell r="C94">
            <v>0</v>
          </cell>
          <cell r="D94">
            <v>37680.199999999997</v>
          </cell>
          <cell r="E94">
            <v>0</v>
          </cell>
          <cell r="F94">
            <v>0</v>
          </cell>
          <cell r="G94"/>
          <cell r="H94">
            <v>0</v>
          </cell>
          <cell r="I94">
            <v>0</v>
          </cell>
          <cell r="J94">
            <v>0</v>
          </cell>
          <cell r="K94">
            <v>11684.09</v>
          </cell>
          <cell r="L94">
            <v>27583.69</v>
          </cell>
          <cell r="M94">
            <v>0</v>
          </cell>
          <cell r="N94">
            <v>0</v>
          </cell>
          <cell r="O94">
            <v>52306.91</v>
          </cell>
          <cell r="P94">
            <v>61804.43</v>
          </cell>
          <cell r="Q94">
            <v>0</v>
          </cell>
          <cell r="R94">
            <v>87816.95</v>
          </cell>
          <cell r="S94">
            <v>5966.59</v>
          </cell>
          <cell r="T94">
            <v>0</v>
          </cell>
          <cell r="U94">
            <v>0</v>
          </cell>
          <cell r="V94">
            <v>27068.37</v>
          </cell>
          <cell r="W94">
            <v>311911.23</v>
          </cell>
        </row>
        <row r="95">
          <cell r="A95" t="str">
            <v>MCD-COMM FOR THE DEAF</v>
          </cell>
          <cell r="B95"/>
          <cell r="C95">
            <v>8995.25</v>
          </cell>
          <cell r="D95">
            <v>2670.25</v>
          </cell>
          <cell r="E95">
            <v>0</v>
          </cell>
          <cell r="F95">
            <v>0</v>
          </cell>
          <cell r="G95"/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7189.48</v>
          </cell>
          <cell r="M95">
            <v>0</v>
          </cell>
          <cell r="N95">
            <v>10.53</v>
          </cell>
          <cell r="O95">
            <v>10037.1</v>
          </cell>
          <cell r="P95">
            <v>10067.07</v>
          </cell>
          <cell r="Q95">
            <v>0</v>
          </cell>
          <cell r="R95">
            <v>6133.05</v>
          </cell>
          <cell r="S95">
            <v>-21617.200000000001</v>
          </cell>
          <cell r="T95">
            <v>0</v>
          </cell>
          <cell r="U95">
            <v>4046.41</v>
          </cell>
          <cell r="V95">
            <v>2335.96</v>
          </cell>
          <cell r="W95">
            <v>29867.9</v>
          </cell>
        </row>
        <row r="96">
          <cell r="A96" t="str">
            <v>MGC-MASSACHUSETTS GAMING COMMISSION</v>
          </cell>
          <cell r="B96"/>
          <cell r="C96">
            <v>0</v>
          </cell>
          <cell r="D96">
            <v>6143.16</v>
          </cell>
          <cell r="E96">
            <v>0</v>
          </cell>
          <cell r="F96">
            <v>0</v>
          </cell>
          <cell r="G96"/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20302.669999999998</v>
          </cell>
          <cell r="M96">
            <v>0</v>
          </cell>
          <cell r="N96">
            <v>0</v>
          </cell>
          <cell r="O96">
            <v>27641.58</v>
          </cell>
          <cell r="P96">
            <v>10067.07</v>
          </cell>
          <cell r="Q96">
            <v>0</v>
          </cell>
          <cell r="R96">
            <v>17179.52</v>
          </cell>
          <cell r="S96">
            <v>-12863</v>
          </cell>
          <cell r="T96">
            <v>0</v>
          </cell>
          <cell r="U96">
            <v>9549.7199999999993</v>
          </cell>
          <cell r="V96">
            <v>5686.19</v>
          </cell>
          <cell r="W96">
            <v>83706.91</v>
          </cell>
        </row>
        <row r="97">
          <cell r="A97" t="str">
            <v>MHL-MENTAL HLTH LEGAL ADVISORS</v>
          </cell>
          <cell r="B97"/>
          <cell r="C97">
            <v>0</v>
          </cell>
          <cell r="D97">
            <v>1059.4100000000001</v>
          </cell>
          <cell r="E97">
            <v>0</v>
          </cell>
          <cell r="F97">
            <v>0</v>
          </cell>
          <cell r="G97"/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1808.2</v>
          </cell>
          <cell r="M97">
            <v>0</v>
          </cell>
          <cell r="N97">
            <v>0</v>
          </cell>
          <cell r="O97">
            <v>2719.52</v>
          </cell>
          <cell r="P97">
            <v>10067.07</v>
          </cell>
          <cell r="Q97">
            <v>0</v>
          </cell>
          <cell r="R97">
            <v>2468.61</v>
          </cell>
          <cell r="S97">
            <v>-2390.9499999999998</v>
          </cell>
          <cell r="T97">
            <v>0</v>
          </cell>
          <cell r="U97">
            <v>0</v>
          </cell>
          <cell r="V97">
            <v>840.07</v>
          </cell>
          <cell r="W97">
            <v>16571.93</v>
          </cell>
        </row>
        <row r="98">
          <cell r="A98" t="str">
            <v>MID-WORCESTER (MIDDLE) DISTRICT ATTY</v>
          </cell>
          <cell r="B98"/>
          <cell r="C98">
            <v>0</v>
          </cell>
          <cell r="D98">
            <v>8271.7900000000009</v>
          </cell>
          <cell r="E98">
            <v>0</v>
          </cell>
          <cell r="F98">
            <v>0</v>
          </cell>
          <cell r="G98"/>
          <cell r="H98">
            <v>0</v>
          </cell>
          <cell r="I98">
            <v>0</v>
          </cell>
          <cell r="J98">
            <v>0</v>
          </cell>
          <cell r="K98">
            <v>5842.06</v>
          </cell>
          <cell r="L98">
            <v>10846.09</v>
          </cell>
          <cell r="M98">
            <v>0</v>
          </cell>
          <cell r="N98">
            <v>0</v>
          </cell>
          <cell r="O98">
            <v>17276.189999999999</v>
          </cell>
          <cell r="P98">
            <v>10067.07</v>
          </cell>
          <cell r="Q98">
            <v>0</v>
          </cell>
          <cell r="R98">
            <v>19277.689999999999</v>
          </cell>
          <cell r="S98">
            <v>-10754.91</v>
          </cell>
          <cell r="T98">
            <v>0</v>
          </cell>
          <cell r="U98">
            <v>0</v>
          </cell>
          <cell r="V98">
            <v>6290.38</v>
          </cell>
          <cell r="W98">
            <v>67116.36</v>
          </cell>
        </row>
        <row r="99">
          <cell r="A99" t="str">
            <v>MIL-MILITARY DIV</v>
          </cell>
          <cell r="B99"/>
          <cell r="C99">
            <v>0</v>
          </cell>
          <cell r="D99">
            <v>44669.86</v>
          </cell>
          <cell r="E99">
            <v>0</v>
          </cell>
          <cell r="F99">
            <v>0</v>
          </cell>
          <cell r="G99"/>
          <cell r="H99">
            <v>0</v>
          </cell>
          <cell r="I99">
            <v>0</v>
          </cell>
          <cell r="J99">
            <v>0</v>
          </cell>
          <cell r="K99">
            <v>5842.06</v>
          </cell>
          <cell r="L99">
            <v>34756</v>
          </cell>
          <cell r="M99">
            <v>0</v>
          </cell>
          <cell r="N99">
            <v>449.5</v>
          </cell>
          <cell r="O99">
            <v>64495.7</v>
          </cell>
          <cell r="P99">
            <v>375888.31</v>
          </cell>
          <cell r="Q99">
            <v>0</v>
          </cell>
          <cell r="R99">
            <v>136730.42000000001</v>
          </cell>
          <cell r="S99">
            <v>-917.04</v>
          </cell>
          <cell r="T99">
            <v>0</v>
          </cell>
          <cell r="U99">
            <v>15288.34</v>
          </cell>
          <cell r="V99">
            <v>33692.14</v>
          </cell>
          <cell r="W99">
            <v>710895.29</v>
          </cell>
        </row>
        <row r="100">
          <cell r="A100" t="str">
            <v>MMA-MASS MARITIME ACADEMY</v>
          </cell>
          <cell r="B100"/>
          <cell r="C100">
            <v>0</v>
          </cell>
          <cell r="D100">
            <v>20590.330000000002</v>
          </cell>
          <cell r="E100">
            <v>0</v>
          </cell>
          <cell r="F100">
            <v>0</v>
          </cell>
          <cell r="G100"/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17031.37</v>
          </cell>
          <cell r="M100">
            <v>0</v>
          </cell>
          <cell r="N100">
            <v>0</v>
          </cell>
          <cell r="O100">
            <v>30951.24</v>
          </cell>
          <cell r="P100">
            <v>53872.639999999999</v>
          </cell>
          <cell r="Q100">
            <v>0</v>
          </cell>
          <cell r="R100">
            <v>47987.040000000001</v>
          </cell>
          <cell r="S100">
            <v>3451.84</v>
          </cell>
          <cell r="T100">
            <v>0</v>
          </cell>
          <cell r="U100">
            <v>0</v>
          </cell>
          <cell r="V100">
            <v>15025.12</v>
          </cell>
          <cell r="W100">
            <v>188909.58</v>
          </cell>
        </row>
        <row r="101">
          <cell r="A101" t="str">
            <v>MMP-MASS MKTING PARTNERSHIP</v>
          </cell>
          <cell r="B101"/>
          <cell r="C101">
            <v>0</v>
          </cell>
          <cell r="D101">
            <v>800.27</v>
          </cell>
          <cell r="E101">
            <v>0</v>
          </cell>
          <cell r="F101">
            <v>0</v>
          </cell>
          <cell r="G101"/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4273.1899999999996</v>
          </cell>
          <cell r="M101">
            <v>0</v>
          </cell>
          <cell r="N101">
            <v>0</v>
          </cell>
          <cell r="O101">
            <v>5569.91</v>
          </cell>
          <cell r="P101">
            <v>0</v>
          </cell>
          <cell r="Q101">
            <v>0</v>
          </cell>
          <cell r="R101">
            <v>2792.15</v>
          </cell>
          <cell r="S101">
            <v>-2317.6999999999998</v>
          </cell>
          <cell r="T101">
            <v>0</v>
          </cell>
          <cell r="U101">
            <v>13933.3</v>
          </cell>
          <cell r="V101">
            <v>875.47</v>
          </cell>
          <cell r="W101">
            <v>25926.59</v>
          </cell>
        </row>
        <row r="102">
          <cell r="A102" t="str">
            <v>MRC-MASS REHAB COMM</v>
          </cell>
          <cell r="B102"/>
          <cell r="C102">
            <v>0</v>
          </cell>
          <cell r="D102">
            <v>40839.78</v>
          </cell>
          <cell r="E102">
            <v>0</v>
          </cell>
          <cell r="F102">
            <v>0</v>
          </cell>
          <cell r="G102"/>
          <cell r="H102">
            <v>0</v>
          </cell>
          <cell r="I102">
            <v>0</v>
          </cell>
          <cell r="J102">
            <v>0</v>
          </cell>
          <cell r="K102">
            <v>4294.97</v>
          </cell>
          <cell r="L102">
            <v>112803.85</v>
          </cell>
          <cell r="M102">
            <v>0</v>
          </cell>
          <cell r="N102">
            <v>2559.21</v>
          </cell>
          <cell r="O102">
            <v>156953.1</v>
          </cell>
          <cell r="P102">
            <v>0</v>
          </cell>
          <cell r="Q102">
            <v>0</v>
          </cell>
          <cell r="R102">
            <v>117337.8</v>
          </cell>
          <cell r="S102">
            <v>-638157.61</v>
          </cell>
          <cell r="T102">
            <v>0</v>
          </cell>
          <cell r="U102">
            <v>59432.37</v>
          </cell>
          <cell r="V102">
            <v>36679.980000000003</v>
          </cell>
          <cell r="W102">
            <v>-107256.55</v>
          </cell>
        </row>
        <row r="103">
          <cell r="A103" t="str">
            <v>MSD- MASS ST 911 DEPT</v>
          </cell>
          <cell r="B103"/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/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30201.61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30201.61</v>
          </cell>
        </row>
        <row r="104">
          <cell r="A104" t="str">
            <v>MWC-MT WACHUSETT COMM COLLEGE</v>
          </cell>
          <cell r="B104"/>
          <cell r="C104">
            <v>0</v>
          </cell>
          <cell r="D104">
            <v>34671.89</v>
          </cell>
          <cell r="E104">
            <v>0</v>
          </cell>
          <cell r="F104">
            <v>0</v>
          </cell>
          <cell r="G104"/>
          <cell r="H104">
            <v>0</v>
          </cell>
          <cell r="I104">
            <v>0</v>
          </cell>
          <cell r="J104">
            <v>0</v>
          </cell>
          <cell r="K104">
            <v>5842.06</v>
          </cell>
          <cell r="L104">
            <v>21371.55</v>
          </cell>
          <cell r="M104">
            <v>0</v>
          </cell>
          <cell r="N104">
            <v>0</v>
          </cell>
          <cell r="O104">
            <v>43281.7</v>
          </cell>
          <cell r="P104">
            <v>35991.599999999999</v>
          </cell>
          <cell r="Q104">
            <v>0</v>
          </cell>
          <cell r="R104">
            <v>80805.72</v>
          </cell>
          <cell r="S104">
            <v>5812.64</v>
          </cell>
          <cell r="T104">
            <v>0</v>
          </cell>
          <cell r="U104">
            <v>0</v>
          </cell>
          <cell r="V104">
            <v>24392.62</v>
          </cell>
          <cell r="W104">
            <v>252169.78</v>
          </cell>
        </row>
        <row r="105">
          <cell r="A105" t="str">
            <v>NAC-MASS COLLEGE OF LIBERAL ARTS</v>
          </cell>
          <cell r="B105"/>
          <cell r="C105">
            <v>0</v>
          </cell>
          <cell r="D105">
            <v>28553.040000000001</v>
          </cell>
          <cell r="E105">
            <v>0</v>
          </cell>
          <cell r="F105">
            <v>0</v>
          </cell>
          <cell r="G105"/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15622.21</v>
          </cell>
          <cell r="M105">
            <v>0</v>
          </cell>
          <cell r="N105">
            <v>0</v>
          </cell>
          <cell r="O105">
            <v>33251.71</v>
          </cell>
          <cell r="P105">
            <v>146898.92000000001</v>
          </cell>
          <cell r="Q105">
            <v>0</v>
          </cell>
          <cell r="R105">
            <v>66544.929999999993</v>
          </cell>
          <cell r="S105">
            <v>3619.08</v>
          </cell>
          <cell r="T105">
            <v>0</v>
          </cell>
          <cell r="U105">
            <v>0</v>
          </cell>
          <cell r="V105">
            <v>20143.8</v>
          </cell>
          <cell r="W105">
            <v>314633.69</v>
          </cell>
        </row>
        <row r="106">
          <cell r="A106" t="str">
            <v>NEC-NORTHERN ESSEX COMM COLLEGE</v>
          </cell>
          <cell r="B106"/>
          <cell r="C106">
            <v>0</v>
          </cell>
          <cell r="D106">
            <v>32028.23</v>
          </cell>
          <cell r="E106">
            <v>0</v>
          </cell>
          <cell r="F106">
            <v>0</v>
          </cell>
          <cell r="G106"/>
          <cell r="H106">
            <v>0</v>
          </cell>
          <cell r="I106">
            <v>0</v>
          </cell>
          <cell r="J106">
            <v>0</v>
          </cell>
          <cell r="K106">
            <v>5842.06</v>
          </cell>
          <cell r="L106">
            <v>24371.08</v>
          </cell>
          <cell r="M106">
            <v>0</v>
          </cell>
          <cell r="N106">
            <v>0</v>
          </cell>
          <cell r="O106">
            <v>45579.519999999997</v>
          </cell>
          <cell r="P106">
            <v>51966.02</v>
          </cell>
          <cell r="Q106">
            <v>0</v>
          </cell>
          <cell r="R106">
            <v>74644.3</v>
          </cell>
          <cell r="S106">
            <v>5252.5</v>
          </cell>
          <cell r="T106">
            <v>0</v>
          </cell>
          <cell r="U106">
            <v>0</v>
          </cell>
          <cell r="V106">
            <v>23010.720000000001</v>
          </cell>
          <cell r="W106">
            <v>262694.43</v>
          </cell>
        </row>
        <row r="107">
          <cell r="A107" t="str">
            <v>NFK-NORFOLK DISTRICT ATTY</v>
          </cell>
          <cell r="B107"/>
          <cell r="C107">
            <v>0</v>
          </cell>
          <cell r="D107">
            <v>6057.23</v>
          </cell>
          <cell r="E107">
            <v>0</v>
          </cell>
          <cell r="F107">
            <v>0</v>
          </cell>
          <cell r="G107"/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8922.18</v>
          </cell>
          <cell r="M107">
            <v>0</v>
          </cell>
          <cell r="N107">
            <v>0</v>
          </cell>
          <cell r="O107">
            <v>13835.83</v>
          </cell>
          <cell r="P107">
            <v>10067.07</v>
          </cell>
          <cell r="Q107">
            <v>0</v>
          </cell>
          <cell r="R107">
            <v>14116.31</v>
          </cell>
          <cell r="S107">
            <v>-12527.13</v>
          </cell>
          <cell r="T107">
            <v>0</v>
          </cell>
          <cell r="U107">
            <v>0</v>
          </cell>
          <cell r="V107">
            <v>4687.3599999999997</v>
          </cell>
          <cell r="W107">
            <v>45158.85</v>
          </cell>
        </row>
        <row r="108">
          <cell r="A108" t="str">
            <v>NOR-MIDDLESEX (NORTHERN) DISTRICT ATTY</v>
          </cell>
          <cell r="B108"/>
          <cell r="C108">
            <v>0</v>
          </cell>
          <cell r="D108">
            <v>11048.99</v>
          </cell>
          <cell r="E108">
            <v>0</v>
          </cell>
          <cell r="F108">
            <v>0</v>
          </cell>
          <cell r="G108"/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15127.09</v>
          </cell>
          <cell r="M108">
            <v>0</v>
          </cell>
          <cell r="N108">
            <v>0</v>
          </cell>
          <cell r="O108">
            <v>23849.93</v>
          </cell>
          <cell r="P108">
            <v>30201.61</v>
          </cell>
          <cell r="Q108">
            <v>0</v>
          </cell>
          <cell r="R108">
            <v>25750.23</v>
          </cell>
          <cell r="S108">
            <v>-13674.99</v>
          </cell>
          <cell r="T108">
            <v>0</v>
          </cell>
          <cell r="U108">
            <v>0</v>
          </cell>
          <cell r="V108">
            <v>8455.51</v>
          </cell>
          <cell r="W108">
            <v>100758.37</v>
          </cell>
        </row>
        <row r="109">
          <cell r="A109" t="str">
            <v>NSC-NORTH SHORE COMM COLLEGE</v>
          </cell>
          <cell r="B109"/>
          <cell r="C109">
            <v>0</v>
          </cell>
          <cell r="D109">
            <v>45440.73</v>
          </cell>
          <cell r="E109">
            <v>0</v>
          </cell>
          <cell r="F109">
            <v>0</v>
          </cell>
          <cell r="G109"/>
          <cell r="H109">
            <v>0</v>
          </cell>
          <cell r="I109">
            <v>0</v>
          </cell>
          <cell r="J109">
            <v>0</v>
          </cell>
          <cell r="K109">
            <v>5842.06</v>
          </cell>
          <cell r="L109">
            <v>25573.75</v>
          </cell>
          <cell r="M109">
            <v>0</v>
          </cell>
          <cell r="N109">
            <v>0</v>
          </cell>
          <cell r="O109">
            <v>53779.23</v>
          </cell>
          <cell r="P109">
            <v>9713.6200000000008</v>
          </cell>
          <cell r="Q109">
            <v>0</v>
          </cell>
          <cell r="R109">
            <v>105903.32</v>
          </cell>
          <cell r="S109">
            <v>7618</v>
          </cell>
          <cell r="T109">
            <v>0</v>
          </cell>
          <cell r="U109">
            <v>0</v>
          </cell>
          <cell r="V109">
            <v>31774.89</v>
          </cell>
          <cell r="W109">
            <v>285645.59999999998</v>
          </cell>
        </row>
        <row r="110">
          <cell r="A110" t="str">
            <v>NSD-SHERIFF DEPT NANTUCKET</v>
          </cell>
          <cell r="B110"/>
          <cell r="C110">
            <v>0</v>
          </cell>
          <cell r="D110">
            <v>334.29</v>
          </cell>
          <cell r="E110">
            <v>0</v>
          </cell>
          <cell r="F110">
            <v>0</v>
          </cell>
          <cell r="G110"/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336.7</v>
          </cell>
          <cell r="M110">
            <v>0</v>
          </cell>
          <cell r="N110">
            <v>0</v>
          </cell>
          <cell r="O110">
            <v>575.20000000000005</v>
          </cell>
          <cell r="P110">
            <v>10067.07</v>
          </cell>
          <cell r="Q110">
            <v>0</v>
          </cell>
          <cell r="R110">
            <v>778.73</v>
          </cell>
          <cell r="S110">
            <v>-8233</v>
          </cell>
          <cell r="T110">
            <v>0</v>
          </cell>
          <cell r="U110">
            <v>0</v>
          </cell>
          <cell r="V110">
            <v>245.62</v>
          </cell>
          <cell r="W110">
            <v>4104.6099999999997</v>
          </cell>
        </row>
        <row r="111">
          <cell r="A111" t="str">
            <v>NWD-NORTHWESTERN DISTRICT ATTY</v>
          </cell>
          <cell r="B111"/>
          <cell r="C111">
            <v>0</v>
          </cell>
          <cell r="D111">
            <v>4070.53</v>
          </cell>
          <cell r="E111">
            <v>0</v>
          </cell>
          <cell r="F111">
            <v>0</v>
          </cell>
          <cell r="G111"/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5956.35</v>
          </cell>
          <cell r="M111">
            <v>0</v>
          </cell>
          <cell r="N111">
            <v>0</v>
          </cell>
          <cell r="O111">
            <v>9250.07</v>
          </cell>
          <cell r="P111">
            <v>20134.34</v>
          </cell>
          <cell r="Q111">
            <v>0</v>
          </cell>
          <cell r="R111">
            <v>9486.0499999999993</v>
          </cell>
          <cell r="S111">
            <v>-4337.8100000000004</v>
          </cell>
          <cell r="T111">
            <v>0</v>
          </cell>
          <cell r="U111">
            <v>0</v>
          </cell>
          <cell r="V111">
            <v>3146.6</v>
          </cell>
          <cell r="W111">
            <v>47706.13</v>
          </cell>
        </row>
        <row r="112">
          <cell r="A112" t="str">
            <v>OCA-OFFICE OF CHILD ADVOCATE</v>
          </cell>
          <cell r="B112"/>
          <cell r="C112">
            <v>12631.98</v>
          </cell>
          <cell r="D112">
            <v>1076.23</v>
          </cell>
          <cell r="E112">
            <v>0</v>
          </cell>
          <cell r="F112">
            <v>0</v>
          </cell>
          <cell r="G112"/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2883.02</v>
          </cell>
          <cell r="M112">
            <v>0</v>
          </cell>
          <cell r="N112">
            <v>0</v>
          </cell>
          <cell r="O112">
            <v>4027.58</v>
          </cell>
          <cell r="P112">
            <v>66949.5</v>
          </cell>
          <cell r="Q112">
            <v>0</v>
          </cell>
          <cell r="R112">
            <v>2507.7800000000002</v>
          </cell>
          <cell r="S112">
            <v>-3322.18</v>
          </cell>
          <cell r="T112">
            <v>8663.7999999999993</v>
          </cell>
          <cell r="U112">
            <v>0</v>
          </cell>
          <cell r="V112">
            <v>940.15</v>
          </cell>
          <cell r="W112">
            <v>96357.86</v>
          </cell>
        </row>
        <row r="113">
          <cell r="A113" t="str">
            <v>OCD- HOUSING &amp; COMM DEV</v>
          </cell>
          <cell r="B113"/>
          <cell r="C113">
            <v>0</v>
          </cell>
          <cell r="D113">
            <v>19698.07</v>
          </cell>
          <cell r="E113">
            <v>0</v>
          </cell>
          <cell r="F113">
            <v>0</v>
          </cell>
          <cell r="G113"/>
          <cell r="H113">
            <v>0</v>
          </cell>
          <cell r="I113">
            <v>0</v>
          </cell>
          <cell r="J113">
            <v>0</v>
          </cell>
          <cell r="K113">
            <v>93635.31</v>
          </cell>
          <cell r="L113">
            <v>414884.91</v>
          </cell>
          <cell r="M113">
            <v>0</v>
          </cell>
          <cell r="N113">
            <v>1086.21</v>
          </cell>
          <cell r="O113">
            <v>511629.05</v>
          </cell>
          <cell r="P113">
            <v>10067.07</v>
          </cell>
          <cell r="Q113">
            <v>0</v>
          </cell>
          <cell r="R113">
            <v>65017.760000000002</v>
          </cell>
          <cell r="S113">
            <v>-16544.47</v>
          </cell>
          <cell r="T113">
            <v>0</v>
          </cell>
          <cell r="U113">
            <v>231056.56</v>
          </cell>
          <cell r="V113">
            <v>107930.37</v>
          </cell>
          <cell r="W113">
            <v>1438460.84</v>
          </cell>
        </row>
        <row r="114">
          <cell r="A114" t="str">
            <v>OHA-MASS OFC ON DISABILITY</v>
          </cell>
          <cell r="B114"/>
          <cell r="C114">
            <v>17502.34</v>
          </cell>
          <cell r="D114">
            <v>642.95000000000005</v>
          </cell>
          <cell r="E114">
            <v>0</v>
          </cell>
          <cell r="F114">
            <v>0</v>
          </cell>
          <cell r="G114"/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3234.12</v>
          </cell>
          <cell r="M114">
            <v>0</v>
          </cell>
          <cell r="N114">
            <v>28.06</v>
          </cell>
          <cell r="O114">
            <v>1264.2</v>
          </cell>
          <cell r="P114">
            <v>314240.46000000002</v>
          </cell>
          <cell r="Q114">
            <v>0</v>
          </cell>
          <cell r="R114">
            <v>2034.11</v>
          </cell>
          <cell r="S114">
            <v>-4211.93</v>
          </cell>
          <cell r="T114">
            <v>12004.31</v>
          </cell>
          <cell r="U114">
            <v>4.3899999999999997</v>
          </cell>
          <cell r="V114">
            <v>1089.55</v>
          </cell>
          <cell r="W114">
            <v>347832.56</v>
          </cell>
        </row>
        <row r="115">
          <cell r="A115" t="str">
            <v>ORI-OFC FOR REFUGEES AND IMMIGRANTS</v>
          </cell>
          <cell r="B115"/>
          <cell r="C115">
            <v>0</v>
          </cell>
          <cell r="D115">
            <v>1061.27</v>
          </cell>
          <cell r="E115">
            <v>0</v>
          </cell>
          <cell r="F115">
            <v>0</v>
          </cell>
          <cell r="G115"/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16955.91</v>
          </cell>
          <cell r="M115">
            <v>0</v>
          </cell>
          <cell r="N115">
            <v>33.9</v>
          </cell>
          <cell r="O115">
            <v>21038.44</v>
          </cell>
          <cell r="P115">
            <v>10067.07</v>
          </cell>
          <cell r="Q115">
            <v>0</v>
          </cell>
          <cell r="R115">
            <v>3576.34</v>
          </cell>
          <cell r="S115">
            <v>-406.01</v>
          </cell>
          <cell r="T115">
            <v>0</v>
          </cell>
          <cell r="U115">
            <v>1510.13</v>
          </cell>
          <cell r="V115">
            <v>2096.16</v>
          </cell>
          <cell r="W115">
            <v>55933.21</v>
          </cell>
        </row>
        <row r="116">
          <cell r="A116" t="str">
            <v>OST- THE ST TREASURER</v>
          </cell>
          <cell r="B116"/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/>
          <cell r="H116">
            <v>0</v>
          </cell>
          <cell r="I116">
            <v>0</v>
          </cell>
          <cell r="J116">
            <v>0</v>
          </cell>
          <cell r="K116">
            <v>27316.959999999999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27316.959999999999</v>
          </cell>
        </row>
        <row r="117">
          <cell r="A117" t="str">
            <v>OVA - OFFICE OF THE VETERAN ADVOCATE</v>
          </cell>
          <cell r="B117"/>
          <cell r="C117">
            <v>0</v>
          </cell>
          <cell r="D117">
            <v>165.76</v>
          </cell>
          <cell r="E117">
            <v>0</v>
          </cell>
          <cell r="F117">
            <v>0</v>
          </cell>
          <cell r="G117"/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111.95</v>
          </cell>
          <cell r="M117">
            <v>0</v>
          </cell>
          <cell r="N117">
            <v>0</v>
          </cell>
          <cell r="O117">
            <v>218.66</v>
          </cell>
          <cell r="P117">
            <v>0</v>
          </cell>
          <cell r="Q117">
            <v>0</v>
          </cell>
          <cell r="R117">
            <v>463.27</v>
          </cell>
          <cell r="S117">
            <v>-322.66000000000003</v>
          </cell>
          <cell r="T117">
            <v>0</v>
          </cell>
          <cell r="U117">
            <v>0</v>
          </cell>
          <cell r="V117">
            <v>117.15</v>
          </cell>
          <cell r="W117">
            <v>754.13</v>
          </cell>
        </row>
        <row r="118">
          <cell r="A118" t="str">
            <v>PAR-PAROLE BRD</v>
          </cell>
          <cell r="B118"/>
          <cell r="C118">
            <v>32611.83</v>
          </cell>
          <cell r="D118">
            <v>8805.93</v>
          </cell>
          <cell r="E118">
            <v>0</v>
          </cell>
          <cell r="F118">
            <v>0</v>
          </cell>
          <cell r="G118"/>
          <cell r="H118">
            <v>0</v>
          </cell>
          <cell r="I118">
            <v>0</v>
          </cell>
          <cell r="J118">
            <v>0</v>
          </cell>
          <cell r="K118">
            <v>4294.97</v>
          </cell>
          <cell r="L118">
            <v>14348.13</v>
          </cell>
          <cell r="M118">
            <v>0</v>
          </cell>
          <cell r="N118">
            <v>457.11</v>
          </cell>
          <cell r="O118">
            <v>21779.74</v>
          </cell>
          <cell r="P118">
            <v>50335.91</v>
          </cell>
          <cell r="Q118">
            <v>0</v>
          </cell>
          <cell r="R118">
            <v>30868.12</v>
          </cell>
          <cell r="S118">
            <v>-1676.06</v>
          </cell>
          <cell r="T118">
            <v>0</v>
          </cell>
          <cell r="U118">
            <v>499.5</v>
          </cell>
          <cell r="V118">
            <v>6964.3</v>
          </cell>
          <cell r="W118">
            <v>169289.48</v>
          </cell>
        </row>
        <row r="119">
          <cell r="A119" t="str">
            <v>PER-PUBLIC EMPLOYEE RETIRE ADMIN</v>
          </cell>
          <cell r="B119"/>
          <cell r="C119">
            <v>0</v>
          </cell>
          <cell r="D119">
            <v>2370.0300000000002</v>
          </cell>
          <cell r="E119">
            <v>0</v>
          </cell>
          <cell r="F119">
            <v>0</v>
          </cell>
          <cell r="G119"/>
          <cell r="H119">
            <v>0</v>
          </cell>
          <cell r="I119">
            <v>0</v>
          </cell>
          <cell r="J119">
            <v>0</v>
          </cell>
          <cell r="K119">
            <v>30064.880000000001</v>
          </cell>
          <cell r="L119">
            <v>15822.98</v>
          </cell>
          <cell r="M119">
            <v>0</v>
          </cell>
          <cell r="N119">
            <v>0</v>
          </cell>
          <cell r="O119">
            <v>6474.41</v>
          </cell>
          <cell r="P119">
            <v>10067.07</v>
          </cell>
          <cell r="Q119">
            <v>0</v>
          </cell>
          <cell r="R119">
            <v>6627.57</v>
          </cell>
          <cell r="S119">
            <v>-4506.04</v>
          </cell>
          <cell r="T119">
            <v>0</v>
          </cell>
          <cell r="U119">
            <v>1144.0999999999999</v>
          </cell>
          <cell r="V119">
            <v>1906.59</v>
          </cell>
          <cell r="W119">
            <v>69971.59</v>
          </cell>
        </row>
        <row r="120">
          <cell r="A120" t="str">
            <v>PLY-PLYMOUTH DISTRICT ATTY</v>
          </cell>
          <cell r="B120"/>
          <cell r="C120">
            <v>0</v>
          </cell>
          <cell r="D120">
            <v>6305.64</v>
          </cell>
          <cell r="E120">
            <v>0</v>
          </cell>
          <cell r="F120">
            <v>0</v>
          </cell>
          <cell r="G120"/>
          <cell r="H120">
            <v>0</v>
          </cell>
          <cell r="I120">
            <v>0</v>
          </cell>
          <cell r="J120">
            <v>0</v>
          </cell>
          <cell r="K120">
            <v>14432.01</v>
          </cell>
          <cell r="L120">
            <v>8113.18</v>
          </cell>
          <cell r="M120">
            <v>0</v>
          </cell>
          <cell r="N120">
            <v>0</v>
          </cell>
          <cell r="O120">
            <v>12982.49</v>
          </cell>
          <cell r="P120">
            <v>10067.07</v>
          </cell>
          <cell r="Q120">
            <v>0</v>
          </cell>
          <cell r="R120">
            <v>15148.5</v>
          </cell>
          <cell r="S120">
            <v>-11318.12</v>
          </cell>
          <cell r="T120">
            <v>0</v>
          </cell>
          <cell r="U120">
            <v>0</v>
          </cell>
          <cell r="V120">
            <v>4782.28</v>
          </cell>
          <cell r="W120">
            <v>60513.05</v>
          </cell>
        </row>
        <row r="121">
          <cell r="A121" t="str">
            <v>POLICE - RECEIVING</v>
          </cell>
          <cell r="B121"/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/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2620996.66</v>
          </cell>
          <cell r="U121">
            <v>0</v>
          </cell>
          <cell r="V121">
            <v>0</v>
          </cell>
          <cell r="W121">
            <v>2620996.66</v>
          </cell>
        </row>
        <row r="122">
          <cell r="A122" t="str">
            <v>PRM-PENSION RESERVES BOARD</v>
          </cell>
          <cell r="B122"/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/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10067.07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10067.07</v>
          </cell>
        </row>
        <row r="123">
          <cell r="A123" t="str">
            <v>PST-PEACE OFFICER STANDARDS</v>
          </cell>
          <cell r="B123"/>
          <cell r="C123">
            <v>0</v>
          </cell>
          <cell r="D123">
            <v>1891.47</v>
          </cell>
          <cell r="E123">
            <v>0</v>
          </cell>
          <cell r="F123">
            <v>0</v>
          </cell>
          <cell r="G123"/>
          <cell r="H123">
            <v>0</v>
          </cell>
          <cell r="I123">
            <v>0</v>
          </cell>
          <cell r="J123">
            <v>0</v>
          </cell>
          <cell r="K123">
            <v>12884.94</v>
          </cell>
          <cell r="L123">
            <v>4274.1400000000003</v>
          </cell>
          <cell r="M123">
            <v>0</v>
          </cell>
          <cell r="N123">
            <v>0</v>
          </cell>
          <cell r="O123">
            <v>6119.79</v>
          </cell>
          <cell r="P123">
            <v>10067.07</v>
          </cell>
          <cell r="Q123">
            <v>0</v>
          </cell>
          <cell r="R123">
            <v>5289.08</v>
          </cell>
          <cell r="S123">
            <v>-3652.42</v>
          </cell>
          <cell r="T123">
            <v>0</v>
          </cell>
          <cell r="U123">
            <v>0</v>
          </cell>
          <cell r="V123">
            <v>1586.9</v>
          </cell>
          <cell r="W123">
            <v>38460.97</v>
          </cell>
        </row>
        <row r="124">
          <cell r="A124" t="str">
            <v>QCC-QUINSIGAMOND COMM COLLEGE</v>
          </cell>
          <cell r="B124"/>
          <cell r="C124">
            <v>0</v>
          </cell>
          <cell r="D124">
            <v>57395.09</v>
          </cell>
          <cell r="E124">
            <v>0</v>
          </cell>
          <cell r="F124">
            <v>0</v>
          </cell>
          <cell r="G124"/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32112.25</v>
          </cell>
          <cell r="M124">
            <v>0</v>
          </cell>
          <cell r="N124">
            <v>0</v>
          </cell>
          <cell r="O124">
            <v>67698.259999999995</v>
          </cell>
          <cell r="P124">
            <v>193090.49</v>
          </cell>
          <cell r="Q124">
            <v>0</v>
          </cell>
          <cell r="R124">
            <v>133764.19</v>
          </cell>
          <cell r="S124">
            <v>9622.16</v>
          </cell>
          <cell r="T124">
            <v>0</v>
          </cell>
          <cell r="U124">
            <v>0</v>
          </cell>
          <cell r="V124">
            <v>40584.07</v>
          </cell>
          <cell r="W124">
            <v>534266.51</v>
          </cell>
        </row>
        <row r="125">
          <cell r="A125" t="str">
            <v>RCC-ROXBURY COMM COLLEGE</v>
          </cell>
          <cell r="B125"/>
          <cell r="C125">
            <v>0</v>
          </cell>
          <cell r="D125">
            <v>28412.959999999999</v>
          </cell>
          <cell r="E125">
            <v>0</v>
          </cell>
          <cell r="F125">
            <v>0</v>
          </cell>
          <cell r="G125"/>
          <cell r="H125">
            <v>0</v>
          </cell>
          <cell r="I125">
            <v>0</v>
          </cell>
          <cell r="J125">
            <v>0</v>
          </cell>
          <cell r="K125">
            <v>11684.09</v>
          </cell>
          <cell r="L125">
            <v>13394.86</v>
          </cell>
          <cell r="M125">
            <v>0</v>
          </cell>
          <cell r="N125">
            <v>0</v>
          </cell>
          <cell r="O125">
            <v>30487.53</v>
          </cell>
          <cell r="P125">
            <v>24379.43</v>
          </cell>
          <cell r="Q125">
            <v>0</v>
          </cell>
          <cell r="R125">
            <v>66218.52</v>
          </cell>
          <cell r="S125">
            <v>1844.5</v>
          </cell>
          <cell r="T125">
            <v>0</v>
          </cell>
          <cell r="U125">
            <v>0</v>
          </cell>
          <cell r="V125">
            <v>19718.12</v>
          </cell>
          <cell r="W125">
            <v>196140.01</v>
          </cell>
        </row>
        <row r="126">
          <cell r="A126" t="str">
            <v>REG- PROF LICENSURE</v>
          </cell>
          <cell r="B126"/>
          <cell r="C126">
            <v>3750.72</v>
          </cell>
          <cell r="D126">
            <v>12023.9</v>
          </cell>
          <cell r="E126">
            <v>0</v>
          </cell>
          <cell r="F126">
            <v>0</v>
          </cell>
          <cell r="G126"/>
          <cell r="H126">
            <v>0</v>
          </cell>
          <cell r="I126">
            <v>0</v>
          </cell>
          <cell r="J126">
            <v>0</v>
          </cell>
          <cell r="K126">
            <v>126448.29</v>
          </cell>
          <cell r="L126">
            <v>21054.36</v>
          </cell>
          <cell r="M126">
            <v>0</v>
          </cell>
          <cell r="N126">
            <v>655.48</v>
          </cell>
          <cell r="O126">
            <v>31508.15</v>
          </cell>
          <cell r="P126">
            <v>10067.07</v>
          </cell>
          <cell r="Q126">
            <v>0</v>
          </cell>
          <cell r="R126">
            <v>40735.53</v>
          </cell>
          <cell r="S126">
            <v>-6390.1</v>
          </cell>
          <cell r="T126">
            <v>0</v>
          </cell>
          <cell r="U126">
            <v>2614.25</v>
          </cell>
          <cell r="V126">
            <v>9581.9699999999993</v>
          </cell>
          <cell r="W126">
            <v>252049.62</v>
          </cell>
        </row>
        <row r="127">
          <cell r="A127" t="str">
            <v>RGT-BRD OF HIGHER ED</v>
          </cell>
          <cell r="B127"/>
          <cell r="C127">
            <v>39666.97</v>
          </cell>
          <cell r="D127">
            <v>2939.68</v>
          </cell>
          <cell r="E127">
            <v>0</v>
          </cell>
          <cell r="F127">
            <v>0</v>
          </cell>
          <cell r="G127"/>
          <cell r="H127">
            <v>0</v>
          </cell>
          <cell r="I127">
            <v>0</v>
          </cell>
          <cell r="J127">
            <v>0</v>
          </cell>
          <cell r="K127">
            <v>31958.21</v>
          </cell>
          <cell r="L127">
            <v>6269.92</v>
          </cell>
          <cell r="M127">
            <v>0</v>
          </cell>
          <cell r="N127">
            <v>0</v>
          </cell>
          <cell r="O127">
            <v>9060.5400000000009</v>
          </cell>
          <cell r="P127">
            <v>210234.88</v>
          </cell>
          <cell r="Q127">
            <v>0</v>
          </cell>
          <cell r="R127">
            <v>8220.6</v>
          </cell>
          <cell r="S127">
            <v>-11765.72</v>
          </cell>
          <cell r="T127">
            <v>27206.53</v>
          </cell>
          <cell r="U127">
            <v>440.16</v>
          </cell>
          <cell r="V127">
            <v>2451.6999999999998</v>
          </cell>
          <cell r="W127">
            <v>326683.46999999997</v>
          </cell>
        </row>
        <row r="128">
          <cell r="A128" t="str">
            <v>SAO-ST AUDITORS OFC</v>
          </cell>
          <cell r="B128"/>
          <cell r="C128">
            <v>72516.509999999995</v>
          </cell>
          <cell r="D128">
            <v>9563.26</v>
          </cell>
          <cell r="E128">
            <v>0</v>
          </cell>
          <cell r="F128">
            <v>0</v>
          </cell>
          <cell r="G128"/>
          <cell r="H128">
            <v>0</v>
          </cell>
          <cell r="I128">
            <v>0</v>
          </cell>
          <cell r="J128">
            <v>0</v>
          </cell>
          <cell r="K128">
            <v>8589.9500000000007</v>
          </cell>
          <cell r="L128">
            <v>13403.45</v>
          </cell>
          <cell r="M128">
            <v>42245.17</v>
          </cell>
          <cell r="N128">
            <v>0</v>
          </cell>
          <cell r="O128">
            <v>21018.36</v>
          </cell>
          <cell r="P128">
            <v>465865.8</v>
          </cell>
          <cell r="Q128">
            <v>38210.800000000003</v>
          </cell>
          <cell r="R128">
            <v>22287.62</v>
          </cell>
          <cell r="S128">
            <v>-14741.18</v>
          </cell>
          <cell r="T128">
            <v>49737.3</v>
          </cell>
          <cell r="U128">
            <v>0</v>
          </cell>
          <cell r="V128">
            <v>7373.96</v>
          </cell>
          <cell r="W128">
            <v>736071</v>
          </cell>
        </row>
        <row r="129">
          <cell r="A129" t="str">
            <v>SBA- SMALL BUSINESS ADMINISTRATION</v>
          </cell>
          <cell r="B129"/>
          <cell r="C129">
            <v>0</v>
          </cell>
          <cell r="D129">
            <v>3857.15</v>
          </cell>
          <cell r="E129">
            <v>0</v>
          </cell>
          <cell r="F129">
            <v>0</v>
          </cell>
          <cell r="G129"/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5674.71</v>
          </cell>
          <cell r="M129">
            <v>0</v>
          </cell>
          <cell r="N129">
            <v>0</v>
          </cell>
          <cell r="O129">
            <v>8802.0499999999993</v>
          </cell>
          <cell r="P129">
            <v>0</v>
          </cell>
          <cell r="Q129">
            <v>0</v>
          </cell>
          <cell r="R129">
            <v>10786.45</v>
          </cell>
          <cell r="S129">
            <v>646.57000000000005</v>
          </cell>
          <cell r="T129">
            <v>0</v>
          </cell>
          <cell r="U129">
            <v>0</v>
          </cell>
          <cell r="V129">
            <v>2984.14</v>
          </cell>
          <cell r="W129">
            <v>32751.07</v>
          </cell>
        </row>
        <row r="130">
          <cell r="A130" t="str">
            <v>SCA- CONSUMER AFFAIRS &amp; BUS REG</v>
          </cell>
          <cell r="B130"/>
          <cell r="C130">
            <v>0</v>
          </cell>
          <cell r="D130">
            <v>1209.3</v>
          </cell>
          <cell r="E130">
            <v>0</v>
          </cell>
          <cell r="F130">
            <v>0</v>
          </cell>
          <cell r="G130"/>
          <cell r="H130">
            <v>0</v>
          </cell>
          <cell r="I130">
            <v>0</v>
          </cell>
          <cell r="J130">
            <v>0</v>
          </cell>
          <cell r="K130">
            <v>42950</v>
          </cell>
          <cell r="L130">
            <v>1562.13</v>
          </cell>
          <cell r="M130">
            <v>0</v>
          </cell>
          <cell r="N130">
            <v>15.72</v>
          </cell>
          <cell r="O130">
            <v>2497.1</v>
          </cell>
          <cell r="P130">
            <v>10067.07</v>
          </cell>
          <cell r="Q130">
            <v>0</v>
          </cell>
          <cell r="R130">
            <v>3931.31</v>
          </cell>
          <cell r="S130">
            <v>-1198.3699999999999</v>
          </cell>
          <cell r="T130">
            <v>0</v>
          </cell>
          <cell r="U130">
            <v>29.1</v>
          </cell>
          <cell r="V130">
            <v>917.49</v>
          </cell>
          <cell r="W130">
            <v>61980.85</v>
          </cell>
        </row>
        <row r="131">
          <cell r="A131" t="str">
            <v>SDA-SHERIFFS DEPT ASSC</v>
          </cell>
          <cell r="B131"/>
          <cell r="C131">
            <v>0</v>
          </cell>
          <cell r="D131">
            <v>186.78</v>
          </cell>
          <cell r="E131">
            <v>0</v>
          </cell>
          <cell r="F131">
            <v>0</v>
          </cell>
          <cell r="G131"/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441.35</v>
          </cell>
          <cell r="M131">
            <v>0</v>
          </cell>
          <cell r="N131">
            <v>3.5</v>
          </cell>
          <cell r="O131">
            <v>627.59</v>
          </cell>
          <cell r="P131">
            <v>10067.07</v>
          </cell>
          <cell r="Q131">
            <v>0</v>
          </cell>
          <cell r="R131">
            <v>405.05</v>
          </cell>
          <cell r="S131">
            <v>-1019.54</v>
          </cell>
          <cell r="T131">
            <v>0</v>
          </cell>
          <cell r="U131">
            <v>0</v>
          </cell>
          <cell r="V131">
            <v>158.09</v>
          </cell>
          <cell r="W131">
            <v>10869.89</v>
          </cell>
        </row>
        <row r="132">
          <cell r="A132" t="str">
            <v>SDB-SHERIFF DEPT BERKSHIRE</v>
          </cell>
          <cell r="B132"/>
          <cell r="C132">
            <v>0</v>
          </cell>
          <cell r="D132">
            <v>11268.42</v>
          </cell>
          <cell r="E132">
            <v>0</v>
          </cell>
          <cell r="F132">
            <v>0</v>
          </cell>
          <cell r="G132"/>
          <cell r="H132">
            <v>0</v>
          </cell>
          <cell r="I132">
            <v>0</v>
          </cell>
          <cell r="J132">
            <v>0</v>
          </cell>
          <cell r="K132">
            <v>17526.22</v>
          </cell>
          <cell r="L132">
            <v>13699.73</v>
          </cell>
          <cell r="M132">
            <v>0</v>
          </cell>
          <cell r="N132">
            <v>0</v>
          </cell>
          <cell r="O132">
            <v>22234.09</v>
          </cell>
          <cell r="P132">
            <v>45582.41</v>
          </cell>
          <cell r="Q132">
            <v>0</v>
          </cell>
          <cell r="R132">
            <v>26261.69</v>
          </cell>
          <cell r="S132">
            <v>-11420.03</v>
          </cell>
          <cell r="T132">
            <v>0</v>
          </cell>
          <cell r="U132">
            <v>0</v>
          </cell>
          <cell r="V132">
            <v>8642.85</v>
          </cell>
          <cell r="W132">
            <v>133795.38</v>
          </cell>
        </row>
        <row r="133">
          <cell r="A133" t="str">
            <v>SDC-SHERIFF DEPT BARNSTABLE</v>
          </cell>
          <cell r="B133"/>
          <cell r="C133">
            <v>0</v>
          </cell>
          <cell r="D133">
            <v>13165.95</v>
          </cell>
          <cell r="E133">
            <v>0</v>
          </cell>
          <cell r="F133">
            <v>0</v>
          </cell>
          <cell r="G133"/>
          <cell r="H133">
            <v>0</v>
          </cell>
          <cell r="I133">
            <v>0</v>
          </cell>
          <cell r="J133">
            <v>0</v>
          </cell>
          <cell r="K133">
            <v>29210.37</v>
          </cell>
          <cell r="L133">
            <v>19531.37</v>
          </cell>
          <cell r="M133">
            <v>0</v>
          </cell>
          <cell r="N133">
            <v>0</v>
          </cell>
          <cell r="O133">
            <v>30240.78</v>
          </cell>
          <cell r="P133">
            <v>10067.07</v>
          </cell>
          <cell r="Q133">
            <v>0</v>
          </cell>
          <cell r="R133">
            <v>30683.919999999998</v>
          </cell>
          <cell r="S133">
            <v>-19157.21</v>
          </cell>
          <cell r="T133">
            <v>0</v>
          </cell>
          <cell r="U133">
            <v>0</v>
          </cell>
          <cell r="V133">
            <v>10200.299999999999</v>
          </cell>
          <cell r="W133">
            <v>123942.55</v>
          </cell>
        </row>
        <row r="134">
          <cell r="A134" t="str">
            <v>SDD-SHERIFF DEPT DUKES</v>
          </cell>
          <cell r="B134"/>
          <cell r="C134">
            <v>0</v>
          </cell>
          <cell r="D134">
            <v>2149.65</v>
          </cell>
          <cell r="E134">
            <v>0</v>
          </cell>
          <cell r="F134">
            <v>0</v>
          </cell>
          <cell r="G134"/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2361.9899999999998</v>
          </cell>
          <cell r="M134">
            <v>0</v>
          </cell>
          <cell r="N134">
            <v>0</v>
          </cell>
          <cell r="O134">
            <v>3937.41</v>
          </cell>
          <cell r="P134">
            <v>0</v>
          </cell>
          <cell r="Q134">
            <v>0</v>
          </cell>
          <cell r="R134">
            <v>5009.45</v>
          </cell>
          <cell r="S134">
            <v>-2558.42</v>
          </cell>
          <cell r="T134">
            <v>0</v>
          </cell>
          <cell r="U134">
            <v>0</v>
          </cell>
          <cell r="V134">
            <v>1596.78</v>
          </cell>
          <cell r="W134">
            <v>12496.86</v>
          </cell>
        </row>
        <row r="135">
          <cell r="A135" t="str">
            <v>SDE-SHERIFF DEPT ESSEX</v>
          </cell>
          <cell r="B135"/>
          <cell r="C135">
            <v>0</v>
          </cell>
          <cell r="D135">
            <v>26103.119999999999</v>
          </cell>
          <cell r="E135">
            <v>0</v>
          </cell>
          <cell r="F135">
            <v>0</v>
          </cell>
          <cell r="G135"/>
          <cell r="H135">
            <v>0</v>
          </cell>
          <cell r="I135">
            <v>0</v>
          </cell>
          <cell r="J135">
            <v>0</v>
          </cell>
          <cell r="K135">
            <v>80242.179999999993</v>
          </cell>
          <cell r="L135">
            <v>39487.83</v>
          </cell>
          <cell r="M135">
            <v>0</v>
          </cell>
          <cell r="N135">
            <v>0</v>
          </cell>
          <cell r="O135">
            <v>60880.44</v>
          </cell>
          <cell r="P135">
            <v>85483.36</v>
          </cell>
          <cell r="Q135">
            <v>0</v>
          </cell>
          <cell r="R135">
            <v>60835.35</v>
          </cell>
          <cell r="S135">
            <v>-13369.33</v>
          </cell>
          <cell r="T135">
            <v>0</v>
          </cell>
          <cell r="U135">
            <v>0</v>
          </cell>
          <cell r="V135">
            <v>20448.349999999999</v>
          </cell>
          <cell r="W135">
            <v>360111.3</v>
          </cell>
        </row>
        <row r="136">
          <cell r="A136" t="str">
            <v>SDF-SHERIFF DEPT FRANKLIN</v>
          </cell>
          <cell r="B136"/>
          <cell r="C136">
            <v>0</v>
          </cell>
          <cell r="D136">
            <v>11005.1</v>
          </cell>
          <cell r="E136">
            <v>0</v>
          </cell>
          <cell r="F136">
            <v>0</v>
          </cell>
          <cell r="G136"/>
          <cell r="H136">
            <v>0</v>
          </cell>
          <cell r="I136">
            <v>0</v>
          </cell>
          <cell r="J136">
            <v>0</v>
          </cell>
          <cell r="K136">
            <v>11684.09</v>
          </cell>
          <cell r="L136">
            <v>13496.74</v>
          </cell>
          <cell r="M136">
            <v>0</v>
          </cell>
          <cell r="N136">
            <v>0</v>
          </cell>
          <cell r="O136">
            <v>21856.25</v>
          </cell>
          <cell r="P136">
            <v>20134.34</v>
          </cell>
          <cell r="Q136">
            <v>0</v>
          </cell>
          <cell r="R136">
            <v>25647.99</v>
          </cell>
          <cell r="S136">
            <v>-5977.13</v>
          </cell>
          <cell r="T136">
            <v>0</v>
          </cell>
          <cell r="U136">
            <v>0</v>
          </cell>
          <cell r="V136">
            <v>8291.7999999999993</v>
          </cell>
          <cell r="W136">
            <v>106139.18</v>
          </cell>
        </row>
        <row r="137">
          <cell r="A137" t="str">
            <v>SDH-SHERIFF DEPT HAMPDEN</v>
          </cell>
          <cell r="B137"/>
          <cell r="C137">
            <v>0</v>
          </cell>
          <cell r="D137">
            <v>70369.63</v>
          </cell>
          <cell r="E137">
            <v>0</v>
          </cell>
          <cell r="F137">
            <v>0</v>
          </cell>
          <cell r="G137"/>
          <cell r="H137">
            <v>0</v>
          </cell>
          <cell r="I137">
            <v>0</v>
          </cell>
          <cell r="J137">
            <v>0</v>
          </cell>
          <cell r="K137">
            <v>64262.98</v>
          </cell>
          <cell r="L137">
            <v>55020.46</v>
          </cell>
          <cell r="M137">
            <v>0</v>
          </cell>
          <cell r="N137">
            <v>0</v>
          </cell>
          <cell r="O137">
            <v>101926.45</v>
          </cell>
          <cell r="P137">
            <v>57766.77</v>
          </cell>
          <cell r="Q137">
            <v>0</v>
          </cell>
          <cell r="R137">
            <v>164002.53</v>
          </cell>
          <cell r="S137">
            <v>-6765.21</v>
          </cell>
          <cell r="T137">
            <v>0</v>
          </cell>
          <cell r="U137">
            <v>0</v>
          </cell>
          <cell r="V137">
            <v>50615.65</v>
          </cell>
          <cell r="W137">
            <v>557199.26</v>
          </cell>
        </row>
        <row r="138">
          <cell r="A138" t="str">
            <v>SDM-SHERIFF DEPT MIDDLESEX</v>
          </cell>
          <cell r="B138"/>
          <cell r="C138">
            <v>0</v>
          </cell>
          <cell r="D138">
            <v>32477.439999999999</v>
          </cell>
          <cell r="E138">
            <v>0</v>
          </cell>
          <cell r="F138">
            <v>0</v>
          </cell>
          <cell r="G138"/>
          <cell r="H138">
            <v>0</v>
          </cell>
          <cell r="I138">
            <v>0</v>
          </cell>
          <cell r="J138">
            <v>0</v>
          </cell>
          <cell r="K138">
            <v>46736.7</v>
          </cell>
          <cell r="L138">
            <v>44672</v>
          </cell>
          <cell r="M138">
            <v>0</v>
          </cell>
          <cell r="N138">
            <v>0</v>
          </cell>
          <cell r="O138">
            <v>70355.460000000006</v>
          </cell>
          <cell r="P138">
            <v>30201.61</v>
          </cell>
          <cell r="Q138">
            <v>0</v>
          </cell>
          <cell r="R138">
            <v>75691.39</v>
          </cell>
          <cell r="S138">
            <v>-4245.3</v>
          </cell>
          <cell r="T138">
            <v>0</v>
          </cell>
          <cell r="U138">
            <v>0</v>
          </cell>
          <cell r="V138">
            <v>24871.88</v>
          </cell>
          <cell r="W138">
            <v>320761.18</v>
          </cell>
        </row>
        <row r="139">
          <cell r="A139" t="str">
            <v>SDN-SHERIFF DEPT NORFOLK</v>
          </cell>
          <cell r="B139"/>
          <cell r="C139">
            <v>0</v>
          </cell>
          <cell r="D139">
            <v>16912.48</v>
          </cell>
          <cell r="E139">
            <v>0</v>
          </cell>
          <cell r="F139">
            <v>0</v>
          </cell>
          <cell r="G139"/>
          <cell r="H139">
            <v>0</v>
          </cell>
          <cell r="I139">
            <v>0</v>
          </cell>
          <cell r="J139">
            <v>0</v>
          </cell>
          <cell r="K139">
            <v>58420.800000000003</v>
          </cell>
          <cell r="L139">
            <v>20567.080000000002</v>
          </cell>
          <cell r="M139">
            <v>0</v>
          </cell>
          <cell r="N139">
            <v>0</v>
          </cell>
          <cell r="O139">
            <v>33377.35</v>
          </cell>
          <cell r="P139">
            <v>133016.21</v>
          </cell>
          <cell r="Q139">
            <v>0</v>
          </cell>
          <cell r="R139">
            <v>39415.57</v>
          </cell>
          <cell r="S139">
            <v>-8138.86</v>
          </cell>
          <cell r="T139">
            <v>0</v>
          </cell>
          <cell r="U139">
            <v>0</v>
          </cell>
          <cell r="V139">
            <v>13131.11</v>
          </cell>
          <cell r="W139">
            <v>306701.74</v>
          </cell>
        </row>
        <row r="140">
          <cell r="A140" t="str">
            <v>SDP-SHERIFF DEPT PLYMOUTH</v>
          </cell>
          <cell r="B140"/>
          <cell r="C140">
            <v>0</v>
          </cell>
          <cell r="D140">
            <v>34331.07</v>
          </cell>
          <cell r="E140">
            <v>0</v>
          </cell>
          <cell r="F140">
            <v>0</v>
          </cell>
          <cell r="G140"/>
          <cell r="H140">
            <v>0</v>
          </cell>
          <cell r="I140">
            <v>0</v>
          </cell>
          <cell r="J140">
            <v>0</v>
          </cell>
          <cell r="K140">
            <v>40894.54</v>
          </cell>
          <cell r="L140">
            <v>34359.64</v>
          </cell>
          <cell r="M140">
            <v>0</v>
          </cell>
          <cell r="N140">
            <v>0</v>
          </cell>
          <cell r="O140">
            <v>58816.74</v>
          </cell>
          <cell r="P140">
            <v>0</v>
          </cell>
          <cell r="Q140">
            <v>0</v>
          </cell>
          <cell r="R140">
            <v>80011.44</v>
          </cell>
          <cell r="S140">
            <v>-6853.18</v>
          </cell>
          <cell r="T140">
            <v>0</v>
          </cell>
          <cell r="U140">
            <v>0</v>
          </cell>
          <cell r="V140">
            <v>25229.11</v>
          </cell>
          <cell r="W140">
            <v>266789.36</v>
          </cell>
        </row>
        <row r="141">
          <cell r="A141" t="str">
            <v>SDS-SHERIFF DEPT SUFFOLK</v>
          </cell>
          <cell r="B141"/>
          <cell r="C141">
            <v>0</v>
          </cell>
          <cell r="D141">
            <v>40596.519999999997</v>
          </cell>
          <cell r="E141">
            <v>0</v>
          </cell>
          <cell r="F141">
            <v>0</v>
          </cell>
          <cell r="G141"/>
          <cell r="H141">
            <v>0</v>
          </cell>
          <cell r="I141">
            <v>0</v>
          </cell>
          <cell r="J141">
            <v>0</v>
          </cell>
          <cell r="K141">
            <v>40894.54</v>
          </cell>
          <cell r="L141">
            <v>54984.46</v>
          </cell>
          <cell r="M141">
            <v>0</v>
          </cell>
          <cell r="N141">
            <v>0</v>
          </cell>
          <cell r="O141">
            <v>86909.59</v>
          </cell>
          <cell r="P141">
            <v>22033.439999999999</v>
          </cell>
          <cell r="Q141">
            <v>0</v>
          </cell>
          <cell r="R141">
            <v>94613.43</v>
          </cell>
          <cell r="S141">
            <v>-2417.06</v>
          </cell>
          <cell r="T141">
            <v>0</v>
          </cell>
          <cell r="U141">
            <v>0</v>
          </cell>
          <cell r="V141">
            <v>31061.52</v>
          </cell>
          <cell r="W141">
            <v>368676.44</v>
          </cell>
        </row>
        <row r="142">
          <cell r="A142" t="str">
            <v>SDW-SHERIFF DEPT WORCESTER</v>
          </cell>
          <cell r="B142"/>
          <cell r="C142">
            <v>0</v>
          </cell>
          <cell r="D142">
            <v>26317.45</v>
          </cell>
          <cell r="E142">
            <v>0</v>
          </cell>
          <cell r="F142">
            <v>0</v>
          </cell>
          <cell r="G142"/>
          <cell r="H142">
            <v>0</v>
          </cell>
          <cell r="I142">
            <v>0</v>
          </cell>
          <cell r="J142">
            <v>0</v>
          </cell>
          <cell r="K142">
            <v>40894.54</v>
          </cell>
          <cell r="L142">
            <v>28400.87</v>
          </cell>
          <cell r="M142">
            <v>0</v>
          </cell>
          <cell r="N142">
            <v>0</v>
          </cell>
          <cell r="O142">
            <v>47580.68</v>
          </cell>
          <cell r="P142">
            <v>103670.36</v>
          </cell>
          <cell r="Q142">
            <v>0</v>
          </cell>
          <cell r="R142">
            <v>61334.79</v>
          </cell>
          <cell r="S142">
            <v>-13099.88</v>
          </cell>
          <cell r="T142">
            <v>0</v>
          </cell>
          <cell r="U142">
            <v>0</v>
          </cell>
          <cell r="V142">
            <v>19770.43</v>
          </cell>
          <cell r="W142">
            <v>314869.24</v>
          </cell>
        </row>
        <row r="143">
          <cell r="A143" t="str">
            <v>SEA- BUSINESS &amp; TECH</v>
          </cell>
          <cell r="B143"/>
          <cell r="C143">
            <v>0</v>
          </cell>
          <cell r="D143">
            <v>479.04</v>
          </cell>
          <cell r="E143">
            <v>0</v>
          </cell>
          <cell r="F143">
            <v>0</v>
          </cell>
          <cell r="G143"/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707.97</v>
          </cell>
          <cell r="M143">
            <v>0</v>
          </cell>
          <cell r="N143">
            <v>0</v>
          </cell>
          <cell r="O143">
            <v>1097.02</v>
          </cell>
          <cell r="P143">
            <v>0</v>
          </cell>
          <cell r="Q143">
            <v>0</v>
          </cell>
          <cell r="R143">
            <v>1458.49</v>
          </cell>
          <cell r="S143">
            <v>80.25</v>
          </cell>
          <cell r="T143">
            <v>0</v>
          </cell>
          <cell r="U143">
            <v>2.17</v>
          </cell>
          <cell r="V143">
            <v>370.81</v>
          </cell>
          <cell r="W143">
            <v>4195.75</v>
          </cell>
        </row>
        <row r="144">
          <cell r="A144" t="str">
            <v>SEC-SECRETARY OF ST</v>
          </cell>
          <cell r="B144"/>
          <cell r="C144">
            <v>188281.48</v>
          </cell>
          <cell r="D144">
            <v>20976</v>
          </cell>
          <cell r="E144">
            <v>0</v>
          </cell>
          <cell r="F144">
            <v>0</v>
          </cell>
          <cell r="G144"/>
          <cell r="H144">
            <v>0</v>
          </cell>
          <cell r="I144">
            <v>0</v>
          </cell>
          <cell r="J144">
            <v>0</v>
          </cell>
          <cell r="K144">
            <v>104627.05</v>
          </cell>
          <cell r="L144">
            <v>37618.639999999999</v>
          </cell>
          <cell r="M144">
            <v>69069.240000000005</v>
          </cell>
          <cell r="N144">
            <v>0</v>
          </cell>
          <cell r="O144">
            <v>56041.36</v>
          </cell>
          <cell r="P144">
            <v>1006357.15</v>
          </cell>
          <cell r="Q144">
            <v>62473.29</v>
          </cell>
          <cell r="R144">
            <v>48885.96</v>
          </cell>
          <cell r="S144">
            <v>-54505.9</v>
          </cell>
          <cell r="T144">
            <v>111742.55</v>
          </cell>
          <cell r="U144">
            <v>0</v>
          </cell>
          <cell r="V144">
            <v>17092.95</v>
          </cell>
          <cell r="W144">
            <v>1668659.77</v>
          </cell>
        </row>
        <row r="145">
          <cell r="A145" t="str">
            <v>SEN-SENATE</v>
          </cell>
          <cell r="B145"/>
          <cell r="C145">
            <v>0</v>
          </cell>
          <cell r="D145">
            <v>13614.2</v>
          </cell>
          <cell r="E145">
            <v>0</v>
          </cell>
          <cell r="F145">
            <v>0</v>
          </cell>
          <cell r="G145"/>
          <cell r="H145">
            <v>0</v>
          </cell>
          <cell r="I145">
            <v>0</v>
          </cell>
          <cell r="J145">
            <v>0</v>
          </cell>
          <cell r="K145">
            <v>11684.09</v>
          </cell>
          <cell r="L145">
            <v>17211.580000000002</v>
          </cell>
          <cell r="M145">
            <v>1319144.5</v>
          </cell>
          <cell r="N145">
            <v>0</v>
          </cell>
          <cell r="O145">
            <v>27660.79</v>
          </cell>
          <cell r="P145">
            <v>1288371.01</v>
          </cell>
          <cell r="Q145">
            <v>1193168.55</v>
          </cell>
          <cell r="R145">
            <v>31728.61</v>
          </cell>
          <cell r="S145">
            <v>2282.36</v>
          </cell>
          <cell r="T145">
            <v>0</v>
          </cell>
          <cell r="U145">
            <v>0</v>
          </cell>
          <cell r="V145">
            <v>10300.33</v>
          </cell>
          <cell r="W145">
            <v>3915166.02</v>
          </cell>
        </row>
        <row r="146">
          <cell r="A146" t="str">
            <v>SJC-SUPREME JUDICIAL COURT</v>
          </cell>
          <cell r="B146"/>
          <cell r="C146">
            <v>0</v>
          </cell>
          <cell r="D146">
            <v>4271.32</v>
          </cell>
          <cell r="E146">
            <v>0</v>
          </cell>
          <cell r="F146">
            <v>0</v>
          </cell>
          <cell r="G146"/>
          <cell r="H146">
            <v>0</v>
          </cell>
          <cell r="I146">
            <v>0</v>
          </cell>
          <cell r="J146">
            <v>0</v>
          </cell>
          <cell r="K146">
            <v>26116.17</v>
          </cell>
          <cell r="L146">
            <v>8984.51</v>
          </cell>
          <cell r="M146">
            <v>0</v>
          </cell>
          <cell r="N146">
            <v>0</v>
          </cell>
          <cell r="O146">
            <v>13013.07</v>
          </cell>
          <cell r="P146">
            <v>0</v>
          </cell>
          <cell r="Q146">
            <v>0</v>
          </cell>
          <cell r="R146">
            <v>9954</v>
          </cell>
          <cell r="S146">
            <v>-7106.04</v>
          </cell>
          <cell r="T146">
            <v>0</v>
          </cell>
          <cell r="U146">
            <v>0</v>
          </cell>
          <cell r="V146">
            <v>3528.35</v>
          </cell>
          <cell r="W146">
            <v>58761.38</v>
          </cell>
        </row>
        <row r="147">
          <cell r="A147" t="str">
            <v>SMU- UMASS DARTMOUTH</v>
          </cell>
          <cell r="B147"/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/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A148" t="str">
            <v>SOR-SEX OFFENDER REGISTRY</v>
          </cell>
          <cell r="B148"/>
          <cell r="C148">
            <v>0</v>
          </cell>
          <cell r="D148">
            <v>2745.46</v>
          </cell>
          <cell r="E148">
            <v>0</v>
          </cell>
          <cell r="F148">
            <v>0</v>
          </cell>
          <cell r="G148"/>
          <cell r="H148">
            <v>0</v>
          </cell>
          <cell r="I148">
            <v>0</v>
          </cell>
          <cell r="J148">
            <v>0</v>
          </cell>
          <cell r="K148">
            <v>266636.3</v>
          </cell>
          <cell r="L148">
            <v>4502.1099999999997</v>
          </cell>
          <cell r="M148">
            <v>0</v>
          </cell>
          <cell r="N148">
            <v>14.9</v>
          </cell>
          <cell r="O148">
            <v>6825.07</v>
          </cell>
          <cell r="P148">
            <v>10067.07</v>
          </cell>
          <cell r="Q148">
            <v>0</v>
          </cell>
          <cell r="R148">
            <v>10107.219999999999</v>
          </cell>
          <cell r="S148">
            <v>-1758.08</v>
          </cell>
          <cell r="T148">
            <v>0</v>
          </cell>
          <cell r="U148">
            <v>1368.67</v>
          </cell>
          <cell r="V148">
            <v>2162.37</v>
          </cell>
          <cell r="W148">
            <v>302671.09000000003</v>
          </cell>
        </row>
        <row r="149">
          <cell r="A149" t="str">
            <v>SRB-ST RECLAMATION BRD</v>
          </cell>
          <cell r="B149"/>
          <cell r="C149">
            <v>0</v>
          </cell>
          <cell r="D149">
            <v>5672.98</v>
          </cell>
          <cell r="E149">
            <v>0</v>
          </cell>
          <cell r="F149">
            <v>0</v>
          </cell>
          <cell r="G149"/>
          <cell r="H149">
            <v>0</v>
          </cell>
          <cell r="I149">
            <v>0</v>
          </cell>
          <cell r="J149">
            <v>0</v>
          </cell>
          <cell r="K149">
            <v>5842.06</v>
          </cell>
          <cell r="L149">
            <v>6869.5</v>
          </cell>
          <cell r="M149">
            <v>0</v>
          </cell>
          <cell r="N149">
            <v>20.86</v>
          </cell>
          <cell r="O149">
            <v>11160.42</v>
          </cell>
          <cell r="P149">
            <v>110739.05</v>
          </cell>
          <cell r="Q149">
            <v>0</v>
          </cell>
          <cell r="R149">
            <v>15984.32</v>
          </cell>
          <cell r="S149">
            <v>-6520.83</v>
          </cell>
          <cell r="T149">
            <v>0</v>
          </cell>
          <cell r="U149">
            <v>394.11</v>
          </cell>
          <cell r="V149">
            <v>4285.75</v>
          </cell>
          <cell r="W149">
            <v>154448.22</v>
          </cell>
        </row>
        <row r="150">
          <cell r="A150" t="str">
            <v>SSA-SALEM ST COLLEGE</v>
          </cell>
          <cell r="B150"/>
          <cell r="C150">
            <v>0</v>
          </cell>
          <cell r="D150">
            <v>96468.09</v>
          </cell>
          <cell r="E150">
            <v>0</v>
          </cell>
          <cell r="F150">
            <v>0</v>
          </cell>
          <cell r="G150"/>
          <cell r="H150">
            <v>0</v>
          </cell>
          <cell r="I150">
            <v>0</v>
          </cell>
          <cell r="J150">
            <v>0</v>
          </cell>
          <cell r="K150">
            <v>5842.06</v>
          </cell>
          <cell r="L150">
            <v>57897.64</v>
          </cell>
          <cell r="M150">
            <v>0</v>
          </cell>
          <cell r="N150">
            <v>0</v>
          </cell>
          <cell r="O150">
            <v>118530.96</v>
          </cell>
          <cell r="P150">
            <v>147588.76</v>
          </cell>
          <cell r="Q150">
            <v>0</v>
          </cell>
          <cell r="R150">
            <v>224827.35</v>
          </cell>
          <cell r="S150">
            <v>13837.57</v>
          </cell>
          <cell r="T150">
            <v>0</v>
          </cell>
          <cell r="U150">
            <v>0</v>
          </cell>
          <cell r="V150">
            <v>68208.509999999995</v>
          </cell>
          <cell r="W150">
            <v>733200.94</v>
          </cell>
        </row>
        <row r="151">
          <cell r="A151" t="str">
            <v>STC-SPRINGFIELD TECH COMM COLLEGE</v>
          </cell>
          <cell r="B151"/>
          <cell r="C151">
            <v>0</v>
          </cell>
          <cell r="D151">
            <v>51721.63</v>
          </cell>
          <cell r="E151">
            <v>0</v>
          </cell>
          <cell r="F151">
            <v>0</v>
          </cell>
          <cell r="G151"/>
          <cell r="H151">
            <v>0</v>
          </cell>
          <cell r="I151">
            <v>0</v>
          </cell>
          <cell r="J151">
            <v>0</v>
          </cell>
          <cell r="K151">
            <v>11684.09</v>
          </cell>
          <cell r="L151">
            <v>23805.03</v>
          </cell>
          <cell r="M151">
            <v>0</v>
          </cell>
          <cell r="N151">
            <v>0</v>
          </cell>
          <cell r="O151">
            <v>54799.11</v>
          </cell>
          <cell r="P151">
            <v>32745</v>
          </cell>
          <cell r="Q151">
            <v>0</v>
          </cell>
          <cell r="R151">
            <v>120541.62</v>
          </cell>
          <cell r="S151">
            <v>5869.03</v>
          </cell>
          <cell r="T151">
            <v>0</v>
          </cell>
          <cell r="U151">
            <v>0</v>
          </cell>
          <cell r="V151">
            <v>35804.89</v>
          </cell>
          <cell r="W151">
            <v>336970.4</v>
          </cell>
        </row>
        <row r="152">
          <cell r="A152" t="str">
            <v>SUF-SUFFOLK DISTRICT ATTY</v>
          </cell>
          <cell r="B152"/>
          <cell r="C152">
            <v>0</v>
          </cell>
          <cell r="D152">
            <v>12591.68</v>
          </cell>
          <cell r="E152">
            <v>0</v>
          </cell>
          <cell r="F152">
            <v>0</v>
          </cell>
          <cell r="G152"/>
          <cell r="H152">
            <v>0</v>
          </cell>
          <cell r="I152">
            <v>0</v>
          </cell>
          <cell r="J152">
            <v>0</v>
          </cell>
          <cell r="K152">
            <v>27663.23</v>
          </cell>
          <cell r="L152">
            <v>17173.330000000002</v>
          </cell>
          <cell r="M152">
            <v>0</v>
          </cell>
          <cell r="N152">
            <v>0</v>
          </cell>
          <cell r="O152">
            <v>27100.2</v>
          </cell>
          <cell r="P152">
            <v>10067.07</v>
          </cell>
          <cell r="Q152">
            <v>0</v>
          </cell>
          <cell r="R152">
            <v>29345.439999999999</v>
          </cell>
          <cell r="S152">
            <v>-11431.59</v>
          </cell>
          <cell r="T152">
            <v>0</v>
          </cell>
          <cell r="U152">
            <v>0</v>
          </cell>
          <cell r="V152">
            <v>9630.6</v>
          </cell>
          <cell r="W152">
            <v>122139.96</v>
          </cell>
        </row>
        <row r="153">
          <cell r="A153" t="str">
            <v>TAC- TELECOM &amp; CABLE</v>
          </cell>
          <cell r="B153"/>
          <cell r="C153">
            <v>0</v>
          </cell>
          <cell r="D153">
            <v>1183.6099999999999</v>
          </cell>
          <cell r="E153">
            <v>0</v>
          </cell>
          <cell r="F153">
            <v>0</v>
          </cell>
          <cell r="G153"/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1762.77</v>
          </cell>
          <cell r="M153">
            <v>0</v>
          </cell>
          <cell r="N153">
            <v>54.7</v>
          </cell>
          <cell r="O153">
            <v>2726.85</v>
          </cell>
          <cell r="P153">
            <v>10067.07</v>
          </cell>
          <cell r="Q153">
            <v>0</v>
          </cell>
          <cell r="R153">
            <v>2293.85</v>
          </cell>
          <cell r="S153">
            <v>-1553</v>
          </cell>
          <cell r="T153">
            <v>0</v>
          </cell>
          <cell r="U153">
            <v>102.55</v>
          </cell>
          <cell r="V153">
            <v>917.28</v>
          </cell>
          <cell r="W153">
            <v>17555.68</v>
          </cell>
        </row>
        <row r="154">
          <cell r="A154" t="str">
            <v>TRB-TEACHERS RETIREMENT BRD</v>
          </cell>
          <cell r="B154"/>
          <cell r="C154">
            <v>0</v>
          </cell>
          <cell r="D154">
            <v>5321.39</v>
          </cell>
          <cell r="E154">
            <v>0</v>
          </cell>
          <cell r="F154">
            <v>0</v>
          </cell>
          <cell r="G154"/>
          <cell r="H154">
            <v>0</v>
          </cell>
          <cell r="I154">
            <v>0</v>
          </cell>
          <cell r="J154">
            <v>0</v>
          </cell>
          <cell r="K154">
            <v>90194.98</v>
          </cell>
          <cell r="L154">
            <v>29143.75</v>
          </cell>
          <cell r="M154">
            <v>0</v>
          </cell>
          <cell r="N154">
            <v>70.540000000000006</v>
          </cell>
          <cell r="O154">
            <v>12420.41</v>
          </cell>
          <cell r="P154">
            <v>20134.34</v>
          </cell>
          <cell r="Q154">
            <v>0</v>
          </cell>
          <cell r="R154">
            <v>11802.7</v>
          </cell>
          <cell r="S154">
            <v>-7980.76</v>
          </cell>
          <cell r="T154">
            <v>0</v>
          </cell>
          <cell r="U154">
            <v>2847.16</v>
          </cell>
          <cell r="V154">
            <v>653411.43000000005</v>
          </cell>
          <cell r="W154">
            <v>817365.94</v>
          </cell>
        </row>
        <row r="155">
          <cell r="A155" t="str">
            <v>TRC-TRIAL COURT</v>
          </cell>
          <cell r="B155"/>
          <cell r="C155">
            <v>68339.63</v>
          </cell>
          <cell r="D155">
            <v>312444.93</v>
          </cell>
          <cell r="E155">
            <v>0</v>
          </cell>
          <cell r="F155">
            <v>0</v>
          </cell>
          <cell r="G155"/>
          <cell r="H155">
            <v>0</v>
          </cell>
          <cell r="I155">
            <v>0</v>
          </cell>
          <cell r="J155">
            <v>0</v>
          </cell>
          <cell r="K155">
            <v>481268.88</v>
          </cell>
          <cell r="L155">
            <v>505571.4</v>
          </cell>
          <cell r="M155">
            <v>0</v>
          </cell>
          <cell r="N155">
            <v>0</v>
          </cell>
          <cell r="O155">
            <v>768523.4</v>
          </cell>
          <cell r="P155">
            <v>1252466.77</v>
          </cell>
          <cell r="Q155">
            <v>0</v>
          </cell>
          <cell r="R155">
            <v>1125328.02</v>
          </cell>
          <cell r="S155">
            <v>-163714.9</v>
          </cell>
          <cell r="T155">
            <v>46872.49</v>
          </cell>
          <cell r="U155">
            <v>0</v>
          </cell>
          <cell r="V155">
            <v>269438.08000000002</v>
          </cell>
          <cell r="W155">
            <v>4666538.7</v>
          </cell>
        </row>
        <row r="156">
          <cell r="A156" t="str">
            <v>UMS-UNIVERSITY OF MASS SYSTEM</v>
          </cell>
          <cell r="B156"/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/>
          <cell r="H156">
            <v>0</v>
          </cell>
          <cell r="I156">
            <v>0</v>
          </cell>
          <cell r="J156">
            <v>0</v>
          </cell>
          <cell r="K156">
            <v>192788.95</v>
          </cell>
          <cell r="L156">
            <v>637183.07999999996</v>
          </cell>
          <cell r="M156">
            <v>0</v>
          </cell>
          <cell r="N156">
            <v>0</v>
          </cell>
          <cell r="O156">
            <v>770549.2</v>
          </cell>
          <cell r="P156">
            <v>953855.14</v>
          </cell>
          <cell r="Q156">
            <v>0</v>
          </cell>
          <cell r="R156">
            <v>0</v>
          </cell>
          <cell r="S156">
            <v>-6420.99</v>
          </cell>
          <cell r="T156">
            <v>0</v>
          </cell>
          <cell r="U156">
            <v>0</v>
          </cell>
          <cell r="V156">
            <v>56262.13</v>
          </cell>
          <cell r="W156">
            <v>2604217.5099999998</v>
          </cell>
        </row>
        <row r="157">
          <cell r="A157" t="str">
            <v>VET- VETERANS SVCS</v>
          </cell>
          <cell r="B157"/>
          <cell r="C157">
            <v>0</v>
          </cell>
          <cell r="D157">
            <v>5339.6</v>
          </cell>
          <cell r="E157">
            <v>0</v>
          </cell>
          <cell r="F157">
            <v>0</v>
          </cell>
          <cell r="G157"/>
          <cell r="H157">
            <v>0</v>
          </cell>
          <cell r="I157">
            <v>0</v>
          </cell>
          <cell r="J157">
            <v>0</v>
          </cell>
          <cell r="K157">
            <v>15979.06</v>
          </cell>
          <cell r="L157">
            <v>21002.06</v>
          </cell>
          <cell r="M157">
            <v>0</v>
          </cell>
          <cell r="N157">
            <v>251.94</v>
          </cell>
          <cell r="O157">
            <v>28083.24</v>
          </cell>
          <cell r="P157">
            <v>10067.07</v>
          </cell>
          <cell r="Q157">
            <v>0</v>
          </cell>
          <cell r="R157">
            <v>17378.28</v>
          </cell>
          <cell r="S157">
            <v>-3891.53</v>
          </cell>
          <cell r="T157">
            <v>0</v>
          </cell>
          <cell r="U157">
            <v>3113.47</v>
          </cell>
          <cell r="V157">
            <v>5679.73</v>
          </cell>
          <cell r="W157">
            <v>103002.92</v>
          </cell>
        </row>
        <row r="158">
          <cell r="A158" t="str">
            <v>VWA-VICTIM &amp; WITNESS ASSIST BRD</v>
          </cell>
          <cell r="B158"/>
          <cell r="C158">
            <v>16019.36</v>
          </cell>
          <cell r="D158">
            <v>1336.32</v>
          </cell>
          <cell r="E158">
            <v>0</v>
          </cell>
          <cell r="F158">
            <v>0</v>
          </cell>
          <cell r="G158"/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1587.07</v>
          </cell>
          <cell r="M158">
            <v>0</v>
          </cell>
          <cell r="N158">
            <v>6.9</v>
          </cell>
          <cell r="O158">
            <v>2591.11</v>
          </cell>
          <cell r="P158">
            <v>94969.63</v>
          </cell>
          <cell r="Q158">
            <v>0</v>
          </cell>
          <cell r="R158">
            <v>3677.8</v>
          </cell>
          <cell r="S158">
            <v>-9816.25</v>
          </cell>
          <cell r="T158">
            <v>10987.17</v>
          </cell>
          <cell r="U158">
            <v>0</v>
          </cell>
          <cell r="V158">
            <v>1002.27</v>
          </cell>
          <cell r="W158">
            <v>122361.38</v>
          </cell>
        </row>
        <row r="159">
          <cell r="A159" t="str">
            <v>WEL- TRANSITIONAL ASSIST</v>
          </cell>
          <cell r="B159"/>
          <cell r="C159">
            <v>0</v>
          </cell>
          <cell r="D159">
            <v>84407.78</v>
          </cell>
          <cell r="E159">
            <v>0</v>
          </cell>
          <cell r="F159">
            <v>0</v>
          </cell>
          <cell r="G159"/>
          <cell r="H159">
            <v>0</v>
          </cell>
          <cell r="I159">
            <v>0</v>
          </cell>
          <cell r="J159">
            <v>0</v>
          </cell>
          <cell r="K159">
            <v>40548.22</v>
          </cell>
          <cell r="L159">
            <v>143558.20000000001</v>
          </cell>
          <cell r="M159">
            <v>0</v>
          </cell>
          <cell r="N159">
            <v>5832.22</v>
          </cell>
          <cell r="O159">
            <v>216055.63</v>
          </cell>
          <cell r="P159">
            <v>231545.2</v>
          </cell>
          <cell r="Q159">
            <v>0</v>
          </cell>
          <cell r="R159">
            <v>286000.84999999998</v>
          </cell>
          <cell r="S159">
            <v>7145.94</v>
          </cell>
          <cell r="T159">
            <v>0</v>
          </cell>
          <cell r="U159">
            <v>17827.759999999998</v>
          </cell>
          <cell r="V159">
            <v>66916.62</v>
          </cell>
          <cell r="W159">
            <v>1099838.42</v>
          </cell>
        </row>
        <row r="160">
          <cell r="A160" t="str">
            <v>WES-WESTERN DISTRICT ATTY</v>
          </cell>
          <cell r="B160"/>
          <cell r="C160">
            <v>0</v>
          </cell>
          <cell r="D160">
            <v>7889.41</v>
          </cell>
          <cell r="E160">
            <v>0</v>
          </cell>
          <cell r="F160">
            <v>0</v>
          </cell>
          <cell r="G160"/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10287.4</v>
          </cell>
          <cell r="M160">
            <v>0</v>
          </cell>
          <cell r="N160">
            <v>0</v>
          </cell>
          <cell r="O160">
            <v>16408.3</v>
          </cell>
          <cell r="P160">
            <v>10067.07</v>
          </cell>
          <cell r="Q160">
            <v>0</v>
          </cell>
          <cell r="R160">
            <v>18386.43</v>
          </cell>
          <cell r="S160">
            <v>-6032.44</v>
          </cell>
          <cell r="T160">
            <v>0</v>
          </cell>
          <cell r="U160">
            <v>0</v>
          </cell>
          <cell r="V160">
            <v>5995.02</v>
          </cell>
          <cell r="W160">
            <v>63001.19</v>
          </cell>
        </row>
        <row r="161">
          <cell r="A161" t="str">
            <v>WOR-WORCESTER ST COLLEGE</v>
          </cell>
          <cell r="B161"/>
          <cell r="C161">
            <v>0</v>
          </cell>
          <cell r="D161">
            <v>46189.68</v>
          </cell>
          <cell r="E161">
            <v>0</v>
          </cell>
          <cell r="F161">
            <v>0</v>
          </cell>
          <cell r="G161"/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35831.26</v>
          </cell>
          <cell r="M161">
            <v>0</v>
          </cell>
          <cell r="N161">
            <v>0</v>
          </cell>
          <cell r="O161">
            <v>66560.25</v>
          </cell>
          <cell r="P161">
            <v>196279.18</v>
          </cell>
          <cell r="Q161">
            <v>0</v>
          </cell>
          <cell r="R161">
            <v>107648.77</v>
          </cell>
          <cell r="S161">
            <v>7626.69</v>
          </cell>
          <cell r="T161">
            <v>0</v>
          </cell>
          <cell r="U161">
            <v>0</v>
          </cell>
          <cell r="V161">
            <v>33778.69</v>
          </cell>
          <cell r="W161">
            <v>493914.52</v>
          </cell>
        </row>
        <row r="162">
          <cell r="A162" t="str">
            <v>WPA-WATER POLLUTE ABATEMENT</v>
          </cell>
          <cell r="B162"/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/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A163" t="str">
            <v>WSC-WESTFIELD ST COLLEGE</v>
          </cell>
          <cell r="B163"/>
          <cell r="C163">
            <v>0</v>
          </cell>
          <cell r="D163">
            <v>46517.440000000002</v>
          </cell>
          <cell r="E163">
            <v>0</v>
          </cell>
          <cell r="F163">
            <v>0</v>
          </cell>
          <cell r="G163"/>
          <cell r="H163">
            <v>0</v>
          </cell>
          <cell r="I163">
            <v>0</v>
          </cell>
          <cell r="J163">
            <v>0</v>
          </cell>
          <cell r="K163">
            <v>5842.06</v>
          </cell>
          <cell r="L163">
            <v>41208.39</v>
          </cell>
          <cell r="M163">
            <v>0</v>
          </cell>
          <cell r="N163">
            <v>0</v>
          </cell>
          <cell r="O163">
            <v>73227.7</v>
          </cell>
          <cell r="P163">
            <v>39689.550000000003</v>
          </cell>
          <cell r="Q163">
            <v>0</v>
          </cell>
          <cell r="R163">
            <v>108412.71</v>
          </cell>
          <cell r="S163">
            <v>7798.51</v>
          </cell>
          <cell r="T163">
            <v>0</v>
          </cell>
          <cell r="U163">
            <v>0</v>
          </cell>
          <cell r="V163">
            <v>33878.949999999997</v>
          </cell>
          <cell r="W163">
            <v>356575.31</v>
          </cell>
        </row>
        <row r="164">
          <cell r="A164" t="str">
            <v>MOTOR VEHICLE MGMT</v>
          </cell>
          <cell r="B164"/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/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396789.81</v>
          </cell>
          <cell r="T164">
            <v>0</v>
          </cell>
          <cell r="U164">
            <v>0</v>
          </cell>
          <cell r="V164">
            <v>0</v>
          </cell>
          <cell r="W164">
            <v>396789.81</v>
          </cell>
        </row>
        <row r="165">
          <cell r="A165" t="str">
            <v>OTHER</v>
          </cell>
          <cell r="B165"/>
          <cell r="C165">
            <v>628383.81999999995</v>
          </cell>
          <cell r="D165">
            <v>0</v>
          </cell>
          <cell r="E165">
            <v>0</v>
          </cell>
          <cell r="F165">
            <v>0</v>
          </cell>
          <cell r="G165"/>
          <cell r="H165">
            <v>0</v>
          </cell>
          <cell r="I165">
            <v>0</v>
          </cell>
          <cell r="J165">
            <v>0</v>
          </cell>
          <cell r="K165">
            <v>3385292.84</v>
          </cell>
          <cell r="L165">
            <v>0</v>
          </cell>
          <cell r="M165">
            <v>99864.81</v>
          </cell>
          <cell r="N165">
            <v>0</v>
          </cell>
          <cell r="O165">
            <v>0</v>
          </cell>
          <cell r="P165">
            <v>26862997.739999998</v>
          </cell>
          <cell r="Q165">
            <v>90327.92</v>
          </cell>
          <cell r="R165">
            <v>0</v>
          </cell>
          <cell r="S165">
            <v>0</v>
          </cell>
          <cell r="T165">
            <v>167615.70000000001</v>
          </cell>
          <cell r="U165">
            <v>8410.7900000000009</v>
          </cell>
          <cell r="V165">
            <v>0</v>
          </cell>
          <cell r="W165">
            <v>31242893.620000001</v>
          </cell>
        </row>
        <row r="166">
          <cell r="A166" t="str">
            <v>Total Allocated</v>
          </cell>
          <cell r="B166"/>
          <cell r="C166">
            <v>2525105.9</v>
          </cell>
          <cell r="D166">
            <v>4431595.8099999996</v>
          </cell>
          <cell r="E166">
            <v>0</v>
          </cell>
          <cell r="F166">
            <v>0</v>
          </cell>
          <cell r="G166"/>
          <cell r="H166">
            <v>0</v>
          </cell>
          <cell r="I166">
            <v>0</v>
          </cell>
          <cell r="J166">
            <v>0</v>
          </cell>
          <cell r="K166">
            <v>16581730.560000001</v>
          </cell>
          <cell r="L166">
            <v>11163685.48</v>
          </cell>
          <cell r="M166">
            <v>4307819.59</v>
          </cell>
          <cell r="N166">
            <v>89309.83</v>
          </cell>
          <cell r="O166">
            <v>14682013.119999999</v>
          </cell>
          <cell r="P166">
            <v>50959795.340000004</v>
          </cell>
          <cell r="Q166">
            <v>6269704.2699999996</v>
          </cell>
          <cell r="R166">
            <v>12995508.369999999</v>
          </cell>
          <cell r="S166">
            <v>-1724023.88</v>
          </cell>
          <cell r="T166">
            <v>4394350.6100000003</v>
          </cell>
          <cell r="U166">
            <v>5082386.6100000003</v>
          </cell>
          <cell r="V166">
            <v>5662529.8899999997</v>
          </cell>
          <cell r="W166">
            <v>137421511.5</v>
          </cell>
        </row>
        <row r="167">
          <cell r="A167" t="str">
            <v>Direct Billed</v>
          </cell>
          <cell r="B167"/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/>
          <cell r="H167">
            <v>0</v>
          </cell>
          <cell r="I167">
            <v>0</v>
          </cell>
          <cell r="J167">
            <v>0</v>
          </cell>
          <cell r="K167">
            <v>4016824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5613326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9630150</v>
          </cell>
        </row>
        <row r="168">
          <cell r="A168" t="str">
            <v>Unallocated</v>
          </cell>
          <cell r="B168"/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/>
          <cell r="H168">
            <v>0</v>
          </cell>
          <cell r="I168">
            <v>0</v>
          </cell>
          <cell r="J168">
            <v>0</v>
          </cell>
          <cell r="K168">
            <v>96994626.150000006</v>
          </cell>
          <cell r="L168">
            <v>873200526.05999994</v>
          </cell>
          <cell r="M168">
            <v>705097.18</v>
          </cell>
          <cell r="N168">
            <v>1850453.05</v>
          </cell>
          <cell r="O168">
            <v>9148659.4800000004</v>
          </cell>
          <cell r="P168">
            <v>555826201.36000001</v>
          </cell>
          <cell r="Q168">
            <v>405017211.49000001</v>
          </cell>
          <cell r="R168">
            <v>150325929.06999999</v>
          </cell>
          <cell r="S168">
            <v>14939797.91</v>
          </cell>
          <cell r="T168">
            <v>775271216.04999995</v>
          </cell>
          <cell r="U168">
            <v>121623.24</v>
          </cell>
          <cell r="V168">
            <v>16769084410.459999</v>
          </cell>
          <cell r="W168">
            <v>19652485751.5</v>
          </cell>
        </row>
        <row r="169">
          <cell r="A169" t="str">
            <v>Cost Adjustments</v>
          </cell>
          <cell r="B169"/>
          <cell r="C169">
            <v>-3580769</v>
          </cell>
          <cell r="D169">
            <v>-5463157</v>
          </cell>
          <cell r="E169">
            <v>-311997205</v>
          </cell>
          <cell r="F169">
            <v>-2181627</v>
          </cell>
          <cell r="G169"/>
          <cell r="H169">
            <v>-18106417</v>
          </cell>
          <cell r="I169">
            <v>-1167364</v>
          </cell>
          <cell r="J169">
            <v>-8761428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6185955</v>
          </cell>
          <cell r="S169">
            <v>27166065</v>
          </cell>
          <cell r="T169">
            <v>0</v>
          </cell>
          <cell r="U169">
            <v>0</v>
          </cell>
          <cell r="V169">
            <v>366829</v>
          </cell>
          <cell r="W169">
            <v>-317539118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tScheduleA_Inv"/>
    </sheetNames>
    <sheetDataSet>
      <sheetData sheetId="0">
        <row r="3">
          <cell r="A3" t="str">
            <v>ABC-ALCOHOLIC BEVERAGES CONTROL COMMISSI</v>
          </cell>
          <cell r="B3"/>
          <cell r="C3">
            <v>0</v>
          </cell>
          <cell r="D3">
            <v>0</v>
          </cell>
          <cell r="E3">
            <v>0</v>
          </cell>
          <cell r="F3">
            <v>0</v>
          </cell>
          <cell r="G3"/>
          <cell r="H3">
            <v>0</v>
          </cell>
          <cell r="I3">
            <v>0</v>
          </cell>
          <cell r="J3">
            <v>0</v>
          </cell>
          <cell r="K3">
            <v>35014.47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6245.45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</row>
        <row r="4">
          <cell r="A4" t="str">
            <v>ADD-DEV DISABILITIES CNCL</v>
          </cell>
          <cell r="B4"/>
          <cell r="C4">
            <v>0</v>
          </cell>
          <cell r="D4">
            <v>680.02</v>
          </cell>
          <cell r="E4">
            <v>0</v>
          </cell>
          <cell r="F4">
            <v>0</v>
          </cell>
          <cell r="G4"/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2517.64</v>
          </cell>
          <cell r="M4">
            <v>0</v>
          </cell>
          <cell r="N4">
            <v>12.19</v>
          </cell>
          <cell r="O4">
            <v>1032.6600000000001</v>
          </cell>
          <cell r="P4">
            <v>6245.45</v>
          </cell>
          <cell r="Q4">
            <v>0</v>
          </cell>
          <cell r="R4">
            <v>2077.64</v>
          </cell>
          <cell r="S4">
            <v>-2802.17</v>
          </cell>
          <cell r="T4">
            <v>0</v>
          </cell>
          <cell r="U4">
            <v>2.91</v>
          </cell>
          <cell r="V4">
            <v>384.31</v>
          </cell>
        </row>
        <row r="5">
          <cell r="A5" t="str">
            <v>AGR-AG. RESOURCES</v>
          </cell>
          <cell r="B5"/>
          <cell r="C5">
            <v>0</v>
          </cell>
          <cell r="D5">
            <v>4700.51</v>
          </cell>
          <cell r="E5">
            <v>0</v>
          </cell>
          <cell r="F5">
            <v>0</v>
          </cell>
          <cell r="G5"/>
          <cell r="H5">
            <v>0</v>
          </cell>
          <cell r="I5">
            <v>0</v>
          </cell>
          <cell r="J5">
            <v>0</v>
          </cell>
          <cell r="K5">
            <v>87226.01</v>
          </cell>
          <cell r="L5">
            <v>17213.86</v>
          </cell>
          <cell r="M5">
            <v>0</v>
          </cell>
          <cell r="N5">
            <v>218.19</v>
          </cell>
          <cell r="O5">
            <v>26646.54</v>
          </cell>
          <cell r="P5">
            <v>18736.560000000001</v>
          </cell>
          <cell r="Q5">
            <v>0</v>
          </cell>
          <cell r="R5">
            <v>18178.75</v>
          </cell>
          <cell r="S5">
            <v>-32558.11</v>
          </cell>
          <cell r="T5">
            <v>0</v>
          </cell>
          <cell r="U5">
            <v>481.42</v>
          </cell>
          <cell r="V5">
            <v>8955.01</v>
          </cell>
        </row>
        <row r="6">
          <cell r="A6" t="str">
            <v>ALA-ADMIN LAW APPEALS DIV</v>
          </cell>
          <cell r="B6"/>
          <cell r="C6">
            <v>0</v>
          </cell>
          <cell r="D6">
            <v>413.13</v>
          </cell>
          <cell r="E6">
            <v>0</v>
          </cell>
          <cell r="F6">
            <v>0</v>
          </cell>
          <cell r="G6"/>
          <cell r="H6">
            <v>0</v>
          </cell>
          <cell r="I6">
            <v>0</v>
          </cell>
          <cell r="J6">
            <v>0</v>
          </cell>
          <cell r="K6">
            <v>17507.25</v>
          </cell>
          <cell r="L6">
            <v>10691.35</v>
          </cell>
          <cell r="M6">
            <v>0</v>
          </cell>
          <cell r="N6">
            <v>20.92</v>
          </cell>
          <cell r="O6">
            <v>3752.56</v>
          </cell>
          <cell r="P6">
            <v>6245.45</v>
          </cell>
          <cell r="Q6">
            <v>0</v>
          </cell>
          <cell r="R6">
            <v>6928.85</v>
          </cell>
          <cell r="S6">
            <v>-5029.7700000000004</v>
          </cell>
          <cell r="T6">
            <v>0</v>
          </cell>
          <cell r="U6">
            <v>1023.2</v>
          </cell>
          <cell r="V6">
            <v>1106.54</v>
          </cell>
        </row>
        <row r="7">
          <cell r="A7" t="str">
            <v>ANF IT SWCAP COSTS</v>
          </cell>
          <cell r="B7"/>
          <cell r="C7">
            <v>0</v>
          </cell>
          <cell r="D7">
            <v>0</v>
          </cell>
          <cell r="E7">
            <v>0</v>
          </cell>
          <cell r="F7">
            <v>0</v>
          </cell>
          <cell r="G7"/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568960.04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A8" t="str">
            <v>APC-APPEALS COURT</v>
          </cell>
          <cell r="B8"/>
          <cell r="C8">
            <v>0</v>
          </cell>
          <cell r="D8">
            <v>199.77</v>
          </cell>
          <cell r="E8">
            <v>0</v>
          </cell>
          <cell r="F8">
            <v>0</v>
          </cell>
          <cell r="G8"/>
          <cell r="H8">
            <v>0</v>
          </cell>
          <cell r="I8">
            <v>0</v>
          </cell>
          <cell r="J8">
            <v>0</v>
          </cell>
          <cell r="K8">
            <v>17039.55</v>
          </cell>
          <cell r="L8">
            <v>6708.47</v>
          </cell>
          <cell r="M8">
            <v>0</v>
          </cell>
          <cell r="N8">
            <v>0</v>
          </cell>
          <cell r="O8">
            <v>11331.21</v>
          </cell>
          <cell r="P8">
            <v>0</v>
          </cell>
          <cell r="Q8">
            <v>0</v>
          </cell>
          <cell r="R8">
            <v>10779.41</v>
          </cell>
          <cell r="S8">
            <v>-6363.31</v>
          </cell>
          <cell r="T8">
            <v>0</v>
          </cell>
          <cell r="U8">
            <v>0</v>
          </cell>
          <cell r="V8">
            <v>3150.73</v>
          </cell>
        </row>
        <row r="9">
          <cell r="A9" t="str">
            <v>ART-MASS CULTURAL CNCL</v>
          </cell>
          <cell r="B9"/>
          <cell r="C9">
            <v>0</v>
          </cell>
          <cell r="D9">
            <v>1118.6500000000001</v>
          </cell>
          <cell r="E9">
            <v>0</v>
          </cell>
          <cell r="F9">
            <v>0</v>
          </cell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2197.62</v>
          </cell>
          <cell r="M9">
            <v>0</v>
          </cell>
          <cell r="N9">
            <v>7.29</v>
          </cell>
          <cell r="O9">
            <v>3752.92</v>
          </cell>
          <cell r="P9">
            <v>6245.45</v>
          </cell>
          <cell r="Q9">
            <v>0</v>
          </cell>
          <cell r="R9">
            <v>3688.43</v>
          </cell>
          <cell r="S9">
            <v>-64476.19</v>
          </cell>
          <cell r="T9">
            <v>0</v>
          </cell>
          <cell r="U9">
            <v>0</v>
          </cell>
          <cell r="V9">
            <v>1096.5899999999999</v>
          </cell>
        </row>
        <row r="10">
          <cell r="A10" t="str">
            <v>ATB-APPELLATE TAX BRD</v>
          </cell>
          <cell r="B10"/>
          <cell r="C10">
            <v>0</v>
          </cell>
          <cell r="D10">
            <v>53.22</v>
          </cell>
          <cell r="E10">
            <v>0</v>
          </cell>
          <cell r="F10">
            <v>0</v>
          </cell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6068.6</v>
          </cell>
          <cell r="M10">
            <v>0</v>
          </cell>
          <cell r="N10">
            <v>5.54</v>
          </cell>
          <cell r="O10">
            <v>2104.84</v>
          </cell>
          <cell r="P10">
            <v>0</v>
          </cell>
          <cell r="Q10">
            <v>0</v>
          </cell>
          <cell r="R10">
            <v>3416.56</v>
          </cell>
          <cell r="S10">
            <v>-2513.58</v>
          </cell>
          <cell r="T10">
            <v>0</v>
          </cell>
          <cell r="U10">
            <v>3.88</v>
          </cell>
          <cell r="V10">
            <v>595.16999999999996</v>
          </cell>
        </row>
        <row r="11">
          <cell r="A11" t="str">
            <v>BBE-BRD OF BAR EXAMINERS</v>
          </cell>
          <cell r="B11"/>
          <cell r="C11">
            <v>0</v>
          </cell>
          <cell r="D11">
            <v>155.4</v>
          </cell>
          <cell r="E11">
            <v>0</v>
          </cell>
          <cell r="F11">
            <v>0</v>
          </cell>
          <cell r="G11"/>
          <cell r="H11">
            <v>0</v>
          </cell>
          <cell r="I11">
            <v>0</v>
          </cell>
          <cell r="J11">
            <v>0</v>
          </cell>
          <cell r="K11">
            <v>11727.58</v>
          </cell>
          <cell r="L11">
            <v>837.15</v>
          </cell>
          <cell r="M11">
            <v>0</v>
          </cell>
          <cell r="N11">
            <v>0</v>
          </cell>
          <cell r="O11">
            <v>1670.15</v>
          </cell>
          <cell r="P11">
            <v>0</v>
          </cell>
          <cell r="Q11">
            <v>0</v>
          </cell>
          <cell r="R11">
            <v>3060.97</v>
          </cell>
          <cell r="S11">
            <v>-23351.05</v>
          </cell>
          <cell r="T11">
            <v>0</v>
          </cell>
          <cell r="U11">
            <v>0</v>
          </cell>
          <cell r="V11">
            <v>798.58</v>
          </cell>
        </row>
        <row r="12">
          <cell r="A12" t="str">
            <v>BCC-BERKSHIRE COMM COLLEGE</v>
          </cell>
          <cell r="B12"/>
          <cell r="C12">
            <v>0</v>
          </cell>
          <cell r="D12">
            <v>239.63</v>
          </cell>
          <cell r="E12">
            <v>0</v>
          </cell>
          <cell r="F12">
            <v>0</v>
          </cell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7962.22</v>
          </cell>
          <cell r="M12">
            <v>0</v>
          </cell>
          <cell r="N12">
            <v>0</v>
          </cell>
          <cell r="O12">
            <v>17097.05</v>
          </cell>
          <cell r="P12">
            <v>33952.04</v>
          </cell>
          <cell r="Q12">
            <v>0</v>
          </cell>
          <cell r="R12">
            <v>37223.29</v>
          </cell>
          <cell r="S12">
            <v>-724.3</v>
          </cell>
          <cell r="T12">
            <v>0</v>
          </cell>
          <cell r="U12">
            <v>0</v>
          </cell>
          <cell r="V12">
            <v>9746.74</v>
          </cell>
        </row>
        <row r="13">
          <cell r="A13" t="str">
            <v>BER-BERKSHIRE DISTRICT ATTY</v>
          </cell>
          <cell r="B13"/>
          <cell r="C13">
            <v>0</v>
          </cell>
          <cell r="D13">
            <v>294.88</v>
          </cell>
          <cell r="E13">
            <v>0</v>
          </cell>
          <cell r="F13">
            <v>0</v>
          </cell>
          <cell r="G13"/>
          <cell r="H13">
            <v>0</v>
          </cell>
          <cell r="I13">
            <v>0</v>
          </cell>
          <cell r="J13">
            <v>0</v>
          </cell>
          <cell r="K13">
            <v>3909.17</v>
          </cell>
          <cell r="L13">
            <v>2627.98</v>
          </cell>
          <cell r="M13">
            <v>0</v>
          </cell>
          <cell r="N13">
            <v>0</v>
          </cell>
          <cell r="O13">
            <v>4732.3999999999996</v>
          </cell>
          <cell r="P13">
            <v>6245.45</v>
          </cell>
          <cell r="Q13">
            <v>0</v>
          </cell>
          <cell r="R13">
            <v>6188.76</v>
          </cell>
          <cell r="S13">
            <v>-14301.63</v>
          </cell>
          <cell r="T13">
            <v>0</v>
          </cell>
          <cell r="U13">
            <v>0</v>
          </cell>
          <cell r="V13">
            <v>1698.78</v>
          </cell>
        </row>
        <row r="14">
          <cell r="A14" t="str">
            <v>BHC-BUNKER HILL COMM COLLEGE</v>
          </cell>
          <cell r="B14"/>
          <cell r="C14">
            <v>0</v>
          </cell>
          <cell r="D14">
            <v>1682.68</v>
          </cell>
          <cell r="E14">
            <v>0</v>
          </cell>
          <cell r="F14">
            <v>0</v>
          </cell>
          <cell r="G14"/>
          <cell r="H14">
            <v>0</v>
          </cell>
          <cell r="I14">
            <v>0</v>
          </cell>
          <cell r="J14">
            <v>0</v>
          </cell>
          <cell r="K14">
            <v>23455.22</v>
          </cell>
          <cell r="L14">
            <v>20860.849999999999</v>
          </cell>
          <cell r="M14">
            <v>0</v>
          </cell>
          <cell r="N14">
            <v>0</v>
          </cell>
          <cell r="O14">
            <v>72684.479999999996</v>
          </cell>
          <cell r="P14">
            <v>118180.89</v>
          </cell>
          <cell r="Q14">
            <v>0</v>
          </cell>
          <cell r="R14">
            <v>284298.61</v>
          </cell>
          <cell r="S14">
            <v>-7064.91</v>
          </cell>
          <cell r="T14">
            <v>0</v>
          </cell>
          <cell r="U14">
            <v>0</v>
          </cell>
          <cell r="V14">
            <v>69794.070000000007</v>
          </cell>
        </row>
        <row r="15">
          <cell r="A15" t="str">
            <v>BLC-BRD OF LIB COMMERS</v>
          </cell>
          <cell r="B15"/>
          <cell r="C15">
            <v>0</v>
          </cell>
          <cell r="D15">
            <v>642.54</v>
          </cell>
          <cell r="E15">
            <v>0</v>
          </cell>
          <cell r="F15">
            <v>0</v>
          </cell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4008.05</v>
          </cell>
          <cell r="M15">
            <v>0</v>
          </cell>
          <cell r="N15">
            <v>0</v>
          </cell>
          <cell r="O15">
            <v>6173.14</v>
          </cell>
          <cell r="P15">
            <v>6245.45</v>
          </cell>
          <cell r="Q15">
            <v>0</v>
          </cell>
          <cell r="R15">
            <v>2442.67</v>
          </cell>
          <cell r="S15">
            <v>-15187.46</v>
          </cell>
          <cell r="T15">
            <v>0</v>
          </cell>
          <cell r="U15">
            <v>0</v>
          </cell>
          <cell r="V15">
            <v>7243.53</v>
          </cell>
        </row>
        <row r="16">
          <cell r="A16" t="str">
            <v>BRC-BRISTOL COMM COLLEGE</v>
          </cell>
          <cell r="B16"/>
          <cell r="C16">
            <v>0</v>
          </cell>
          <cell r="D16">
            <v>1934.63</v>
          </cell>
          <cell r="E16">
            <v>0</v>
          </cell>
          <cell r="F16">
            <v>0</v>
          </cell>
          <cell r="G16"/>
          <cell r="H16">
            <v>0</v>
          </cell>
          <cell r="I16">
            <v>0</v>
          </cell>
          <cell r="J16">
            <v>0</v>
          </cell>
          <cell r="K16">
            <v>7818.34</v>
          </cell>
          <cell r="L16">
            <v>19385.009999999998</v>
          </cell>
          <cell r="M16">
            <v>0</v>
          </cell>
          <cell r="N16">
            <v>0</v>
          </cell>
          <cell r="O16">
            <v>42404.83</v>
          </cell>
          <cell r="P16">
            <v>20681.060000000001</v>
          </cell>
          <cell r="Q16">
            <v>0</v>
          </cell>
          <cell r="R16">
            <v>95848.24</v>
          </cell>
          <cell r="S16">
            <v>192.27</v>
          </cell>
          <cell r="T16">
            <v>0</v>
          </cell>
          <cell r="U16">
            <v>0</v>
          </cell>
          <cell r="V16">
            <v>24494.82</v>
          </cell>
        </row>
        <row r="17">
          <cell r="A17" t="str">
            <v>BRI-BRISTOL DISTRICT ATTY</v>
          </cell>
          <cell r="B17"/>
          <cell r="C17">
            <v>0</v>
          </cell>
          <cell r="D17">
            <v>487.53</v>
          </cell>
          <cell r="E17">
            <v>0</v>
          </cell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6097.51</v>
          </cell>
          <cell r="L17">
            <v>6467.86</v>
          </cell>
          <cell r="M17">
            <v>0</v>
          </cell>
          <cell r="N17">
            <v>0</v>
          </cell>
          <cell r="O17">
            <v>11550.15</v>
          </cell>
          <cell r="P17">
            <v>18736.560000000001</v>
          </cell>
          <cell r="Q17">
            <v>0</v>
          </cell>
          <cell r="R17">
            <v>14580.18</v>
          </cell>
          <cell r="S17">
            <v>-19845.43</v>
          </cell>
          <cell r="T17">
            <v>0</v>
          </cell>
          <cell r="U17">
            <v>0</v>
          </cell>
          <cell r="V17">
            <v>4027.3</v>
          </cell>
        </row>
        <row r="18">
          <cell r="A18" t="str">
            <v>BSC-BRIDGEWATER ST COLLEGE</v>
          </cell>
          <cell r="B18"/>
          <cell r="C18">
            <v>0</v>
          </cell>
          <cell r="D18">
            <v>438.06</v>
          </cell>
          <cell r="E18">
            <v>0</v>
          </cell>
          <cell r="F18">
            <v>0</v>
          </cell>
          <cell r="G18"/>
          <cell r="H18">
            <v>0</v>
          </cell>
          <cell r="I18">
            <v>0</v>
          </cell>
          <cell r="J18">
            <v>0</v>
          </cell>
          <cell r="K18">
            <v>23455.22</v>
          </cell>
          <cell r="L18">
            <v>29386.15</v>
          </cell>
          <cell r="M18">
            <v>0</v>
          </cell>
          <cell r="N18">
            <v>0</v>
          </cell>
          <cell r="O18">
            <v>90690.62</v>
          </cell>
          <cell r="P18">
            <v>64994.68</v>
          </cell>
          <cell r="Q18">
            <v>0</v>
          </cell>
          <cell r="R18">
            <v>322146.09999999998</v>
          </cell>
          <cell r="S18">
            <v>2923.85</v>
          </cell>
          <cell r="T18">
            <v>0</v>
          </cell>
          <cell r="U18">
            <v>0</v>
          </cell>
          <cell r="V18">
            <v>78967.009999999995</v>
          </cell>
        </row>
        <row r="19">
          <cell r="A19" t="str">
            <v>BSD-SHERIFF DEPT BRISTOL</v>
          </cell>
          <cell r="B19"/>
          <cell r="C19">
            <v>0</v>
          </cell>
          <cell r="D19">
            <v>1771.72</v>
          </cell>
          <cell r="E19">
            <v>0</v>
          </cell>
          <cell r="F19">
            <v>0</v>
          </cell>
          <cell r="G19"/>
          <cell r="H19">
            <v>0</v>
          </cell>
          <cell r="I19">
            <v>0</v>
          </cell>
          <cell r="J19">
            <v>0</v>
          </cell>
          <cell r="K19">
            <v>45189.74</v>
          </cell>
          <cell r="L19">
            <v>18770.86</v>
          </cell>
          <cell r="M19">
            <v>0</v>
          </cell>
          <cell r="N19">
            <v>0</v>
          </cell>
          <cell r="O19">
            <v>35785.35</v>
          </cell>
          <cell r="P19">
            <v>36706.57</v>
          </cell>
          <cell r="Q19">
            <v>0</v>
          </cell>
          <cell r="R19">
            <v>57480.07</v>
          </cell>
          <cell r="S19">
            <v>-138554.82999999999</v>
          </cell>
          <cell r="T19">
            <v>0</v>
          </cell>
          <cell r="U19">
            <v>0</v>
          </cell>
          <cell r="V19">
            <v>15473.91</v>
          </cell>
        </row>
        <row r="20">
          <cell r="A20" t="str">
            <v>CAD-COMM AGAINST DISCRIMINATION</v>
          </cell>
          <cell r="B20"/>
          <cell r="C20">
            <v>48949.49</v>
          </cell>
          <cell r="D20">
            <v>304.57</v>
          </cell>
          <cell r="E20">
            <v>0</v>
          </cell>
          <cell r="F20">
            <v>0</v>
          </cell>
          <cell r="G20"/>
          <cell r="H20">
            <v>0</v>
          </cell>
          <cell r="I20">
            <v>0</v>
          </cell>
          <cell r="J20">
            <v>0</v>
          </cell>
          <cell r="K20">
            <v>29234.83</v>
          </cell>
          <cell r="L20">
            <v>3410.32</v>
          </cell>
          <cell r="M20">
            <v>0</v>
          </cell>
          <cell r="N20">
            <v>96.96</v>
          </cell>
          <cell r="O20">
            <v>6065.97</v>
          </cell>
          <cell r="P20">
            <v>279160.09999999998</v>
          </cell>
          <cell r="Q20">
            <v>0</v>
          </cell>
          <cell r="R20">
            <v>13128.48</v>
          </cell>
          <cell r="S20">
            <v>-15695.83</v>
          </cell>
          <cell r="T20">
            <v>45343.66</v>
          </cell>
          <cell r="U20">
            <v>310.35000000000002</v>
          </cell>
          <cell r="V20">
            <v>2085.11</v>
          </cell>
        </row>
        <row r="21">
          <cell r="A21" t="str">
            <v>CCC-CAPE COD COMM COLLEGE</v>
          </cell>
          <cell r="B21"/>
          <cell r="C21">
            <v>0</v>
          </cell>
          <cell r="D21">
            <v>830.08</v>
          </cell>
          <cell r="E21">
            <v>0</v>
          </cell>
          <cell r="F21">
            <v>0</v>
          </cell>
          <cell r="G21"/>
          <cell r="H21">
            <v>0</v>
          </cell>
          <cell r="I21">
            <v>0</v>
          </cell>
          <cell r="J21">
            <v>0</v>
          </cell>
          <cell r="K21">
            <v>7818.34</v>
          </cell>
          <cell r="L21">
            <v>11002.2</v>
          </cell>
          <cell r="M21">
            <v>0</v>
          </cell>
          <cell r="N21">
            <v>0</v>
          </cell>
          <cell r="O21">
            <v>22562.04</v>
          </cell>
          <cell r="P21">
            <v>30147.200000000001</v>
          </cell>
          <cell r="Q21">
            <v>0</v>
          </cell>
          <cell r="R21">
            <v>44319.06</v>
          </cell>
          <cell r="S21">
            <v>197.83</v>
          </cell>
          <cell r="T21">
            <v>0</v>
          </cell>
          <cell r="U21">
            <v>0</v>
          </cell>
          <cell r="V21">
            <v>11628.02</v>
          </cell>
        </row>
        <row r="22">
          <cell r="A22" t="str">
            <v>CDA-EMERGENCY MGMT AGENCY</v>
          </cell>
          <cell r="B22"/>
          <cell r="C22">
            <v>0</v>
          </cell>
          <cell r="D22">
            <v>3852.36</v>
          </cell>
          <cell r="E22">
            <v>0</v>
          </cell>
          <cell r="F22">
            <v>0</v>
          </cell>
          <cell r="G22"/>
          <cell r="H22">
            <v>0</v>
          </cell>
          <cell r="I22">
            <v>0</v>
          </cell>
          <cell r="J22">
            <v>0</v>
          </cell>
          <cell r="K22">
            <v>2188.34</v>
          </cell>
          <cell r="L22">
            <v>16674.02</v>
          </cell>
          <cell r="M22">
            <v>0</v>
          </cell>
          <cell r="N22">
            <v>186.06</v>
          </cell>
          <cell r="O22">
            <v>25669.82</v>
          </cell>
          <cell r="P22">
            <v>13535.83</v>
          </cell>
          <cell r="Q22">
            <v>0</v>
          </cell>
          <cell r="R22">
            <v>15686.7</v>
          </cell>
          <cell r="S22">
            <v>-19894.060000000001</v>
          </cell>
          <cell r="T22">
            <v>0</v>
          </cell>
          <cell r="U22">
            <v>16740.88</v>
          </cell>
          <cell r="V22">
            <v>4001.65</v>
          </cell>
        </row>
        <row r="23">
          <cell r="A23" t="str">
            <v>CHE-SOLDIERS' HOME IN MASS</v>
          </cell>
          <cell r="B23"/>
          <cell r="C23">
            <v>0</v>
          </cell>
          <cell r="D23">
            <v>3349.57</v>
          </cell>
          <cell r="E23">
            <v>0</v>
          </cell>
          <cell r="F23">
            <v>0</v>
          </cell>
          <cell r="G23"/>
          <cell r="H23">
            <v>0</v>
          </cell>
          <cell r="I23">
            <v>0</v>
          </cell>
          <cell r="J23">
            <v>0</v>
          </cell>
          <cell r="K23">
            <v>3909.17</v>
          </cell>
          <cell r="L23">
            <v>15979.68</v>
          </cell>
          <cell r="M23">
            <v>0</v>
          </cell>
          <cell r="N23">
            <v>190.52</v>
          </cell>
          <cell r="O23">
            <v>27856.17</v>
          </cell>
          <cell r="P23">
            <v>12764.97</v>
          </cell>
          <cell r="Q23">
            <v>0</v>
          </cell>
          <cell r="R23">
            <v>60893.21</v>
          </cell>
          <cell r="S23">
            <v>-6702.97</v>
          </cell>
          <cell r="T23">
            <v>0</v>
          </cell>
          <cell r="U23">
            <v>2396.17</v>
          </cell>
          <cell r="V23">
            <v>8961.77</v>
          </cell>
        </row>
        <row r="24">
          <cell r="A24" t="str">
            <v>CHS-CRIM HISTORY SYSTEMS BRD</v>
          </cell>
          <cell r="B24"/>
          <cell r="C24">
            <v>0</v>
          </cell>
          <cell r="D24">
            <v>672.87</v>
          </cell>
          <cell r="E24">
            <v>0</v>
          </cell>
          <cell r="F24">
            <v>0</v>
          </cell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3421.29</v>
          </cell>
          <cell r="M24">
            <v>0</v>
          </cell>
          <cell r="N24">
            <v>40.1</v>
          </cell>
          <cell r="O24">
            <v>5650.79</v>
          </cell>
          <cell r="P24">
            <v>17630.63</v>
          </cell>
          <cell r="Q24">
            <v>0</v>
          </cell>
          <cell r="R24">
            <v>7717.7</v>
          </cell>
          <cell r="S24">
            <v>-5302.87</v>
          </cell>
          <cell r="T24">
            <v>0</v>
          </cell>
          <cell r="U24">
            <v>1629.08</v>
          </cell>
          <cell r="V24">
            <v>1412.15</v>
          </cell>
        </row>
        <row r="25">
          <cell r="A25" t="str">
            <v>CJC-COMM ON JUDICIAL CONDUCT</v>
          </cell>
          <cell r="B25"/>
          <cell r="C25">
            <v>0</v>
          </cell>
          <cell r="D25">
            <v>54.74</v>
          </cell>
          <cell r="E25">
            <v>0</v>
          </cell>
          <cell r="F25">
            <v>0</v>
          </cell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491.27</v>
          </cell>
          <cell r="M25">
            <v>0</v>
          </cell>
          <cell r="N25">
            <v>0</v>
          </cell>
          <cell r="O25">
            <v>808.97</v>
          </cell>
          <cell r="P25">
            <v>6245.45</v>
          </cell>
          <cell r="Q25">
            <v>0</v>
          </cell>
          <cell r="R25">
            <v>650.21</v>
          </cell>
          <cell r="S25">
            <v>-1683.57</v>
          </cell>
          <cell r="T25">
            <v>0</v>
          </cell>
          <cell r="U25">
            <v>0</v>
          </cell>
          <cell r="V25">
            <v>197.68</v>
          </cell>
        </row>
        <row r="26">
          <cell r="A26" t="str">
            <v>CJT-MUN POLICE TRAIN COMM</v>
          </cell>
          <cell r="B26"/>
          <cell r="C26">
            <v>0</v>
          </cell>
          <cell r="D26">
            <v>543.76</v>
          </cell>
          <cell r="E26">
            <v>0</v>
          </cell>
          <cell r="F26">
            <v>0</v>
          </cell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5716.03</v>
          </cell>
          <cell r="M26">
            <v>0</v>
          </cell>
          <cell r="N26">
            <v>65.069999999999993</v>
          </cell>
          <cell r="O26">
            <v>16981.87</v>
          </cell>
          <cell r="P26">
            <v>18736.560000000001</v>
          </cell>
          <cell r="Q26">
            <v>0</v>
          </cell>
          <cell r="R26">
            <v>74646.399999999994</v>
          </cell>
          <cell r="S26">
            <v>-12611.14</v>
          </cell>
          <cell r="T26">
            <v>0</v>
          </cell>
          <cell r="U26">
            <v>478.01</v>
          </cell>
          <cell r="V26">
            <v>14280.71</v>
          </cell>
        </row>
        <row r="27">
          <cell r="A27" t="str">
            <v>CME-CHIEF MEDICAL EXAMINER</v>
          </cell>
          <cell r="B27"/>
          <cell r="C27">
            <v>0</v>
          </cell>
          <cell r="D27">
            <v>6589.38</v>
          </cell>
          <cell r="E27">
            <v>0</v>
          </cell>
          <cell r="F27">
            <v>0</v>
          </cell>
          <cell r="G27"/>
          <cell r="H27">
            <v>0</v>
          </cell>
          <cell r="I27">
            <v>0</v>
          </cell>
          <cell r="J27">
            <v>0</v>
          </cell>
          <cell r="K27">
            <v>10006.68</v>
          </cell>
          <cell r="L27">
            <v>8493.15</v>
          </cell>
          <cell r="M27">
            <v>0</v>
          </cell>
          <cell r="N27">
            <v>227.66</v>
          </cell>
          <cell r="O27">
            <v>14321.14</v>
          </cell>
          <cell r="P27">
            <v>0</v>
          </cell>
          <cell r="Q27">
            <v>0</v>
          </cell>
          <cell r="R27">
            <v>20901.599999999999</v>
          </cell>
          <cell r="S27">
            <v>-18730.439999999999</v>
          </cell>
          <cell r="T27">
            <v>0</v>
          </cell>
          <cell r="U27">
            <v>1360.28</v>
          </cell>
          <cell r="V27">
            <v>4078.97</v>
          </cell>
        </row>
        <row r="28">
          <cell r="A28" t="str">
            <v>CNB- CANNABIS CONTROL COMMISSION</v>
          </cell>
          <cell r="B28"/>
          <cell r="C28">
            <v>0</v>
          </cell>
          <cell r="D28">
            <v>7164.89</v>
          </cell>
          <cell r="E28">
            <v>0</v>
          </cell>
          <cell r="F28">
            <v>0</v>
          </cell>
          <cell r="G28"/>
          <cell r="H28">
            <v>0</v>
          </cell>
          <cell r="I28">
            <v>0</v>
          </cell>
          <cell r="J28">
            <v>0</v>
          </cell>
          <cell r="K28">
            <v>10941.98</v>
          </cell>
          <cell r="L28">
            <v>6349.36</v>
          </cell>
          <cell r="M28">
            <v>0</v>
          </cell>
          <cell r="N28">
            <v>11.41</v>
          </cell>
          <cell r="O28">
            <v>10548.23</v>
          </cell>
          <cell r="P28">
            <v>12490.79</v>
          </cell>
          <cell r="Q28">
            <v>0</v>
          </cell>
          <cell r="R28">
            <v>8838.1299999999992</v>
          </cell>
          <cell r="S28">
            <v>-18215.29</v>
          </cell>
          <cell r="T28">
            <v>0</v>
          </cell>
          <cell r="U28">
            <v>0</v>
          </cell>
          <cell r="V28">
            <v>2702.58</v>
          </cell>
        </row>
        <row r="29">
          <cell r="A29" t="str">
            <v>CPC-COMMI FOR PUBLIC COUNSEL SVCS</v>
          </cell>
          <cell r="B29"/>
          <cell r="C29">
            <v>0</v>
          </cell>
          <cell r="D29">
            <v>22966.83</v>
          </cell>
          <cell r="E29">
            <v>0</v>
          </cell>
          <cell r="F29">
            <v>0</v>
          </cell>
          <cell r="G29"/>
          <cell r="H29">
            <v>0</v>
          </cell>
          <cell r="I29">
            <v>0</v>
          </cell>
          <cell r="J29">
            <v>0</v>
          </cell>
          <cell r="K29">
            <v>3909.17</v>
          </cell>
          <cell r="L29">
            <v>35048.239999999998</v>
          </cell>
          <cell r="M29">
            <v>0</v>
          </cell>
          <cell r="N29">
            <v>0</v>
          </cell>
          <cell r="O29">
            <v>61653.05</v>
          </cell>
          <cell r="P29">
            <v>124910.09</v>
          </cell>
          <cell r="Q29">
            <v>0</v>
          </cell>
          <cell r="R29">
            <v>72742.289999999994</v>
          </cell>
          <cell r="S29">
            <v>-60349.13</v>
          </cell>
          <cell r="T29">
            <v>0</v>
          </cell>
          <cell r="U29">
            <v>0</v>
          </cell>
          <cell r="V29">
            <v>20343.16</v>
          </cell>
        </row>
        <row r="30">
          <cell r="A30" t="str">
            <v>CPF-CAMPAIGN &amp; POL FIN</v>
          </cell>
          <cell r="B30"/>
          <cell r="C30">
            <v>0</v>
          </cell>
          <cell r="D30">
            <v>64.260000000000005</v>
          </cell>
          <cell r="E30">
            <v>0</v>
          </cell>
          <cell r="F30">
            <v>0</v>
          </cell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913.76</v>
          </cell>
          <cell r="M30">
            <v>0</v>
          </cell>
          <cell r="N30">
            <v>0</v>
          </cell>
          <cell r="O30">
            <v>1567.31</v>
          </cell>
          <cell r="P30">
            <v>0</v>
          </cell>
          <cell r="Q30">
            <v>0</v>
          </cell>
          <cell r="R30">
            <v>1628.49</v>
          </cell>
          <cell r="S30">
            <v>-2518.13</v>
          </cell>
          <cell r="T30">
            <v>0</v>
          </cell>
          <cell r="U30">
            <v>0</v>
          </cell>
          <cell r="V30">
            <v>466.95</v>
          </cell>
        </row>
        <row r="31">
          <cell r="A31" t="str">
            <v>CPI-CAPE &amp; ISLANDS DISTRICT ATTY</v>
          </cell>
          <cell r="B31"/>
          <cell r="C31">
            <v>0</v>
          </cell>
          <cell r="D31">
            <v>471.07</v>
          </cell>
          <cell r="E31">
            <v>0</v>
          </cell>
          <cell r="F31">
            <v>0</v>
          </cell>
          <cell r="G31"/>
          <cell r="H31">
            <v>0</v>
          </cell>
          <cell r="I31">
            <v>0</v>
          </cell>
          <cell r="J31">
            <v>0</v>
          </cell>
          <cell r="K31">
            <v>2188.34</v>
          </cell>
          <cell r="L31">
            <v>2831</v>
          </cell>
          <cell r="M31">
            <v>0</v>
          </cell>
          <cell r="N31">
            <v>0</v>
          </cell>
          <cell r="O31">
            <v>5016.1099999999997</v>
          </cell>
          <cell r="P31">
            <v>12490.79</v>
          </cell>
          <cell r="Q31">
            <v>0</v>
          </cell>
          <cell r="R31">
            <v>6118.04</v>
          </cell>
          <cell r="S31">
            <v>-10639.74</v>
          </cell>
          <cell r="T31">
            <v>0</v>
          </cell>
          <cell r="U31">
            <v>0</v>
          </cell>
          <cell r="V31">
            <v>1700.28</v>
          </cell>
        </row>
        <row r="32">
          <cell r="A32" t="str">
            <v>CSW-COMM ON STATUS OF WOMEN</v>
          </cell>
          <cell r="B32"/>
          <cell r="C32">
            <v>2444.7199999999998</v>
          </cell>
          <cell r="D32">
            <v>51.94</v>
          </cell>
          <cell r="E32">
            <v>0</v>
          </cell>
          <cell r="F32">
            <v>0</v>
          </cell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214.38</v>
          </cell>
          <cell r="M32">
            <v>0</v>
          </cell>
          <cell r="N32">
            <v>0</v>
          </cell>
          <cell r="O32">
            <v>384.17</v>
          </cell>
          <cell r="P32">
            <v>13630.19</v>
          </cell>
          <cell r="Q32">
            <v>0</v>
          </cell>
          <cell r="R32">
            <v>492.66</v>
          </cell>
          <cell r="S32">
            <v>-2812.1</v>
          </cell>
          <cell r="T32">
            <v>2264.6</v>
          </cell>
          <cell r="U32">
            <v>0</v>
          </cell>
          <cell r="V32">
            <v>135.63</v>
          </cell>
        </row>
        <row r="33">
          <cell r="A33" t="str">
            <v>CTF-CHILDREN TRUST FUND</v>
          </cell>
          <cell r="B33"/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6245.45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A34" t="str">
            <v>CZM- COASTAL ZONE MANAGEMENT</v>
          </cell>
          <cell r="B34"/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18736.560000000001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A35" t="str">
            <v>DAA-DISTRICT ATTY ASSC</v>
          </cell>
          <cell r="B35"/>
          <cell r="C35">
            <v>0</v>
          </cell>
          <cell r="D35">
            <v>213.51</v>
          </cell>
          <cell r="E35">
            <v>0</v>
          </cell>
          <cell r="F35">
            <v>0</v>
          </cell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1619.84</v>
          </cell>
          <cell r="M35">
            <v>0</v>
          </cell>
          <cell r="N35">
            <v>0</v>
          </cell>
          <cell r="O35">
            <v>2520.08</v>
          </cell>
          <cell r="P35">
            <v>6245.45</v>
          </cell>
          <cell r="Q35">
            <v>0</v>
          </cell>
          <cell r="R35">
            <v>1464.37</v>
          </cell>
          <cell r="S35">
            <v>-21681.119999999999</v>
          </cell>
          <cell r="T35">
            <v>0</v>
          </cell>
          <cell r="U35">
            <v>0</v>
          </cell>
          <cell r="V35">
            <v>419.02</v>
          </cell>
        </row>
        <row r="36">
          <cell r="A36" t="str">
            <v>DAC-DISABLED PROTECTION COMM</v>
          </cell>
          <cell r="B36"/>
          <cell r="C36">
            <v>0</v>
          </cell>
          <cell r="D36">
            <v>414.09</v>
          </cell>
          <cell r="E36">
            <v>0</v>
          </cell>
          <cell r="F36">
            <v>0</v>
          </cell>
          <cell r="G36"/>
          <cell r="H36">
            <v>0</v>
          </cell>
          <cell r="I36">
            <v>0</v>
          </cell>
          <cell r="J36">
            <v>0</v>
          </cell>
          <cell r="K36">
            <v>3909.17</v>
          </cell>
          <cell r="L36">
            <v>4758.8100000000004</v>
          </cell>
          <cell r="M36">
            <v>0</v>
          </cell>
          <cell r="N36">
            <v>39.409999999999997</v>
          </cell>
          <cell r="O36">
            <v>8384.2199999999993</v>
          </cell>
          <cell r="P36">
            <v>6245.45</v>
          </cell>
          <cell r="Q36">
            <v>0</v>
          </cell>
          <cell r="R36">
            <v>9339.7900000000009</v>
          </cell>
          <cell r="S36">
            <v>-25248.42</v>
          </cell>
          <cell r="T36">
            <v>0</v>
          </cell>
          <cell r="U36">
            <v>724.98</v>
          </cell>
          <cell r="V36">
            <v>2782.88</v>
          </cell>
        </row>
        <row r="37">
          <cell r="A37" t="str">
            <v>DCR - RECEIVING</v>
          </cell>
          <cell r="B37"/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/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2055791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DEP- DEPARTMENT OF ENVIR PROTECTION</v>
          </cell>
          <cell r="B38"/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/>
          <cell r="H38">
            <v>0</v>
          </cell>
          <cell r="I38">
            <v>0</v>
          </cell>
          <cell r="J38">
            <v>0</v>
          </cell>
          <cell r="K38">
            <v>115536.85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A39" t="str">
            <v>DFS- FIRE SVCS</v>
          </cell>
          <cell r="B39"/>
          <cell r="C39">
            <v>0</v>
          </cell>
          <cell r="D39">
            <v>3234.11</v>
          </cell>
          <cell r="E39">
            <v>0</v>
          </cell>
          <cell r="F39">
            <v>0</v>
          </cell>
          <cell r="G39"/>
          <cell r="H39">
            <v>0</v>
          </cell>
          <cell r="I39">
            <v>0</v>
          </cell>
          <cell r="J39">
            <v>0</v>
          </cell>
          <cell r="K39">
            <v>6565.18</v>
          </cell>
          <cell r="L39">
            <v>9805.89</v>
          </cell>
          <cell r="M39">
            <v>0</v>
          </cell>
          <cell r="N39">
            <v>196.32</v>
          </cell>
          <cell r="O39">
            <v>22863.55</v>
          </cell>
          <cell r="P39">
            <v>6245.45</v>
          </cell>
          <cell r="Q39">
            <v>0</v>
          </cell>
          <cell r="R39">
            <v>76662.259999999995</v>
          </cell>
          <cell r="S39">
            <v>-16558.7</v>
          </cell>
          <cell r="T39">
            <v>0</v>
          </cell>
          <cell r="U39">
            <v>3552.74</v>
          </cell>
          <cell r="V39">
            <v>16485.63</v>
          </cell>
        </row>
        <row r="40">
          <cell r="A40" t="str">
            <v>DIA- IND ACCIDENTS</v>
          </cell>
          <cell r="B40"/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/>
          <cell r="H40">
            <v>0</v>
          </cell>
          <cell r="I40">
            <v>0</v>
          </cell>
          <cell r="J40">
            <v>0</v>
          </cell>
          <cell r="K40">
            <v>14383.52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24982.01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36136.06</v>
          </cell>
        </row>
        <row r="41">
          <cell r="A41" t="str">
            <v>DLS- DEPT OF LABOR STANDARDS</v>
          </cell>
          <cell r="B41"/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/>
          <cell r="H41">
            <v>0</v>
          </cell>
          <cell r="I41">
            <v>0</v>
          </cell>
          <cell r="J41">
            <v>0</v>
          </cell>
          <cell r="K41">
            <v>15318.83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6245.45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A42" t="str">
            <v>DMH- MENTAL HEALTH</v>
          </cell>
          <cell r="B42"/>
          <cell r="C42">
            <v>117859.06</v>
          </cell>
          <cell r="D42">
            <v>24563.11</v>
          </cell>
          <cell r="E42">
            <v>0</v>
          </cell>
          <cell r="F42">
            <v>0</v>
          </cell>
          <cell r="G42"/>
          <cell r="H42">
            <v>0</v>
          </cell>
          <cell r="I42">
            <v>0</v>
          </cell>
          <cell r="J42">
            <v>0</v>
          </cell>
          <cell r="K42">
            <v>138524.49</v>
          </cell>
          <cell r="L42">
            <v>436503.26</v>
          </cell>
          <cell r="M42">
            <v>0</v>
          </cell>
          <cell r="N42">
            <v>4072.86</v>
          </cell>
          <cell r="O42">
            <v>686987.38</v>
          </cell>
          <cell r="P42">
            <v>3202488.71</v>
          </cell>
          <cell r="Q42">
            <v>0</v>
          </cell>
          <cell r="R42">
            <v>664886.51</v>
          </cell>
          <cell r="S42">
            <v>-61699.040000000001</v>
          </cell>
          <cell r="T42">
            <v>554747.53</v>
          </cell>
          <cell r="U42">
            <v>261657.23</v>
          </cell>
          <cell r="V42">
            <v>126183.91</v>
          </cell>
        </row>
        <row r="43">
          <cell r="A43" t="str">
            <v>DMR- MENTAL RETARDATION</v>
          </cell>
          <cell r="B43"/>
          <cell r="C43">
            <v>0</v>
          </cell>
          <cell r="D43">
            <v>90867.19</v>
          </cell>
          <cell r="E43">
            <v>0</v>
          </cell>
          <cell r="F43">
            <v>0</v>
          </cell>
          <cell r="G43"/>
          <cell r="H43">
            <v>0</v>
          </cell>
          <cell r="I43">
            <v>0</v>
          </cell>
          <cell r="J43">
            <v>0</v>
          </cell>
          <cell r="K43">
            <v>62696.98</v>
          </cell>
          <cell r="L43">
            <v>1085748.32</v>
          </cell>
          <cell r="M43">
            <v>0</v>
          </cell>
          <cell r="N43">
            <v>4264.16</v>
          </cell>
          <cell r="O43">
            <v>1659813.43</v>
          </cell>
          <cell r="P43">
            <v>232640.49</v>
          </cell>
          <cell r="Q43">
            <v>0</v>
          </cell>
          <cell r="R43">
            <v>1106768.96</v>
          </cell>
          <cell r="S43">
            <v>-96852.97</v>
          </cell>
          <cell r="T43">
            <v>0</v>
          </cell>
          <cell r="U43">
            <v>658533.18000000005</v>
          </cell>
          <cell r="V43">
            <v>234717.74</v>
          </cell>
        </row>
        <row r="44">
          <cell r="A44" t="str">
            <v>DOB- BANKS</v>
          </cell>
          <cell r="B44"/>
          <cell r="C44">
            <v>0</v>
          </cell>
          <cell r="D44">
            <v>356.6</v>
          </cell>
          <cell r="E44">
            <v>0</v>
          </cell>
          <cell r="F44">
            <v>0</v>
          </cell>
          <cell r="G44"/>
          <cell r="H44">
            <v>0</v>
          </cell>
          <cell r="I44">
            <v>0</v>
          </cell>
          <cell r="J44">
            <v>0</v>
          </cell>
          <cell r="K44">
            <v>4376.75</v>
          </cell>
          <cell r="L44">
            <v>9626.76</v>
          </cell>
          <cell r="M44">
            <v>0</v>
          </cell>
          <cell r="N44">
            <v>22</v>
          </cell>
          <cell r="O44">
            <v>16374.94</v>
          </cell>
          <cell r="P44">
            <v>18736.560000000001</v>
          </cell>
          <cell r="Q44">
            <v>0</v>
          </cell>
          <cell r="R44">
            <v>29708.880000000001</v>
          </cell>
          <cell r="S44">
            <v>-6304.29</v>
          </cell>
          <cell r="T44">
            <v>0</v>
          </cell>
          <cell r="U44">
            <v>172.15</v>
          </cell>
          <cell r="V44">
            <v>4702.45</v>
          </cell>
        </row>
        <row r="45">
          <cell r="A45" t="str">
            <v>DOC- CORRECTION</v>
          </cell>
          <cell r="B45"/>
          <cell r="C45">
            <v>0</v>
          </cell>
          <cell r="D45">
            <v>14572.25</v>
          </cell>
          <cell r="E45">
            <v>0</v>
          </cell>
          <cell r="F45">
            <v>0</v>
          </cell>
          <cell r="G45"/>
          <cell r="H45">
            <v>0</v>
          </cell>
          <cell r="I45">
            <v>0</v>
          </cell>
          <cell r="J45">
            <v>0</v>
          </cell>
          <cell r="K45">
            <v>504120.24</v>
          </cell>
          <cell r="L45">
            <v>272842.39</v>
          </cell>
          <cell r="M45">
            <v>0</v>
          </cell>
          <cell r="N45">
            <v>10562.6</v>
          </cell>
          <cell r="O45">
            <v>464867.65</v>
          </cell>
          <cell r="P45">
            <v>180430.24</v>
          </cell>
          <cell r="Q45">
            <v>0</v>
          </cell>
          <cell r="R45">
            <v>775363.44</v>
          </cell>
          <cell r="S45">
            <v>-51592.34</v>
          </cell>
          <cell r="T45">
            <v>0</v>
          </cell>
          <cell r="U45">
            <v>29564.37</v>
          </cell>
          <cell r="V45">
            <v>135743.4</v>
          </cell>
        </row>
        <row r="46">
          <cell r="A46" t="str">
            <v>DOE- EDUCATION</v>
          </cell>
          <cell r="B46"/>
          <cell r="C46">
            <v>0</v>
          </cell>
          <cell r="D46">
            <v>37393.129999999997</v>
          </cell>
          <cell r="E46">
            <v>0</v>
          </cell>
          <cell r="F46">
            <v>0</v>
          </cell>
          <cell r="G46"/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83720.45</v>
          </cell>
          <cell r="M46">
            <v>0</v>
          </cell>
          <cell r="N46">
            <v>199.44</v>
          </cell>
          <cell r="O46">
            <v>128883.81</v>
          </cell>
          <cell r="P46">
            <v>6245.45</v>
          </cell>
          <cell r="Q46">
            <v>0</v>
          </cell>
          <cell r="R46">
            <v>90403.51</v>
          </cell>
          <cell r="S46">
            <v>-113273</v>
          </cell>
          <cell r="T46">
            <v>0</v>
          </cell>
          <cell r="U46">
            <v>11778.24</v>
          </cell>
          <cell r="V46">
            <v>19491.63</v>
          </cell>
        </row>
        <row r="47">
          <cell r="A47" t="str">
            <v>DOI- INSURANCE</v>
          </cell>
          <cell r="B47"/>
          <cell r="C47">
            <v>0</v>
          </cell>
          <cell r="D47">
            <v>1153.42</v>
          </cell>
          <cell r="E47">
            <v>0</v>
          </cell>
          <cell r="F47">
            <v>0</v>
          </cell>
          <cell r="G47"/>
          <cell r="H47">
            <v>0</v>
          </cell>
          <cell r="I47">
            <v>0</v>
          </cell>
          <cell r="J47">
            <v>0</v>
          </cell>
          <cell r="K47">
            <v>1860967.61</v>
          </cell>
          <cell r="L47">
            <v>7403.16</v>
          </cell>
          <cell r="M47">
            <v>0</v>
          </cell>
          <cell r="N47">
            <v>65.790000000000006</v>
          </cell>
          <cell r="O47">
            <v>12608.81</v>
          </cell>
          <cell r="P47">
            <v>6245.45</v>
          </cell>
          <cell r="Q47">
            <v>0</v>
          </cell>
          <cell r="R47">
            <v>21511.05</v>
          </cell>
          <cell r="S47">
            <v>-5498.51</v>
          </cell>
          <cell r="T47">
            <v>0</v>
          </cell>
          <cell r="U47">
            <v>928.43</v>
          </cell>
          <cell r="V47">
            <v>3641.75</v>
          </cell>
        </row>
        <row r="48">
          <cell r="A48" t="str">
            <v>DOR- REVENUE</v>
          </cell>
          <cell r="B48"/>
          <cell r="C48">
            <v>343.03</v>
          </cell>
          <cell r="D48">
            <v>27227.64</v>
          </cell>
          <cell r="E48">
            <v>0</v>
          </cell>
          <cell r="F48">
            <v>0</v>
          </cell>
          <cell r="G48"/>
          <cell r="H48">
            <v>0</v>
          </cell>
          <cell r="I48">
            <v>0</v>
          </cell>
          <cell r="J48">
            <v>0</v>
          </cell>
          <cell r="K48">
            <v>147427.64000000001</v>
          </cell>
          <cell r="L48">
            <v>416982.2</v>
          </cell>
          <cell r="M48">
            <v>0</v>
          </cell>
          <cell r="N48">
            <v>2893.48</v>
          </cell>
          <cell r="O48">
            <v>158092.68</v>
          </cell>
          <cell r="P48">
            <v>441605.09</v>
          </cell>
          <cell r="Q48">
            <v>0</v>
          </cell>
          <cell r="R48">
            <v>252051.76</v>
          </cell>
          <cell r="S48">
            <v>-90769.01</v>
          </cell>
          <cell r="T48">
            <v>1614.51</v>
          </cell>
          <cell r="U48">
            <v>9270.07</v>
          </cell>
          <cell r="V48">
            <v>680515.08</v>
          </cell>
        </row>
        <row r="49">
          <cell r="A49" t="str">
            <v>DOS- STANDARDS</v>
          </cell>
          <cell r="B49"/>
          <cell r="C49">
            <v>7728.69</v>
          </cell>
          <cell r="D49">
            <v>193.92</v>
          </cell>
          <cell r="E49">
            <v>0</v>
          </cell>
          <cell r="F49">
            <v>0</v>
          </cell>
          <cell r="G49"/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933.01</v>
          </cell>
          <cell r="M49">
            <v>0</v>
          </cell>
          <cell r="N49">
            <v>36.86</v>
          </cell>
          <cell r="O49">
            <v>1640.33</v>
          </cell>
          <cell r="P49">
            <v>49336.09</v>
          </cell>
          <cell r="Q49">
            <v>0</v>
          </cell>
          <cell r="R49">
            <v>3211.74</v>
          </cell>
          <cell r="S49">
            <v>-1387.98</v>
          </cell>
          <cell r="T49">
            <v>7159.28</v>
          </cell>
          <cell r="U49">
            <v>11.98</v>
          </cell>
          <cell r="V49">
            <v>540.27</v>
          </cell>
        </row>
        <row r="50">
          <cell r="A50" t="str">
            <v>DOT-TRANSPORTATION</v>
          </cell>
          <cell r="B50"/>
          <cell r="C50">
            <v>0</v>
          </cell>
          <cell r="D50">
            <v>158352.26</v>
          </cell>
          <cell r="E50">
            <v>0</v>
          </cell>
          <cell r="F50">
            <v>0</v>
          </cell>
          <cell r="G50"/>
          <cell r="H50">
            <v>0</v>
          </cell>
          <cell r="I50">
            <v>0</v>
          </cell>
          <cell r="J50">
            <v>0</v>
          </cell>
          <cell r="K50">
            <v>653885.96</v>
          </cell>
          <cell r="L50">
            <v>369424.84</v>
          </cell>
          <cell r="M50">
            <v>0</v>
          </cell>
          <cell r="N50">
            <v>5231.99</v>
          </cell>
          <cell r="O50">
            <v>594955.97</v>
          </cell>
          <cell r="P50">
            <v>162460.14000000001</v>
          </cell>
          <cell r="Q50">
            <v>0</v>
          </cell>
          <cell r="R50">
            <v>713724.93</v>
          </cell>
          <cell r="S50">
            <v>-496885.56</v>
          </cell>
          <cell r="T50">
            <v>0</v>
          </cell>
          <cell r="U50">
            <v>541486.84</v>
          </cell>
          <cell r="V50">
            <v>1088862.46</v>
          </cell>
        </row>
        <row r="51">
          <cell r="A51" t="str">
            <v>DPH- PUBLIC HEALTH</v>
          </cell>
          <cell r="B51"/>
          <cell r="C51">
            <v>3321.07</v>
          </cell>
          <cell r="D51">
            <v>54946.57</v>
          </cell>
          <cell r="E51">
            <v>0</v>
          </cell>
          <cell r="F51">
            <v>0</v>
          </cell>
          <cell r="G51"/>
          <cell r="H51">
            <v>0</v>
          </cell>
          <cell r="I51">
            <v>0</v>
          </cell>
          <cell r="J51">
            <v>0</v>
          </cell>
          <cell r="K51">
            <v>178654.67</v>
          </cell>
          <cell r="L51">
            <v>601202.06999999995</v>
          </cell>
          <cell r="M51">
            <v>0</v>
          </cell>
          <cell r="N51">
            <v>4172.07</v>
          </cell>
          <cell r="O51">
            <v>919508.45</v>
          </cell>
          <cell r="P51">
            <v>341796.31</v>
          </cell>
          <cell r="Q51">
            <v>0</v>
          </cell>
          <cell r="R51">
            <v>576664.03</v>
          </cell>
          <cell r="S51">
            <v>-330638.37</v>
          </cell>
          <cell r="T51">
            <v>3076.34</v>
          </cell>
          <cell r="U51">
            <v>358639.41</v>
          </cell>
          <cell r="V51">
            <v>132382.51</v>
          </cell>
        </row>
        <row r="52">
          <cell r="A52" t="str">
            <v>DPS- PUBLIC SAFETY</v>
          </cell>
          <cell r="B52"/>
          <cell r="C52">
            <v>29359.35</v>
          </cell>
          <cell r="D52">
            <v>0</v>
          </cell>
          <cell r="E52">
            <v>0</v>
          </cell>
          <cell r="F52">
            <v>0</v>
          </cell>
          <cell r="G52"/>
          <cell r="H52">
            <v>0</v>
          </cell>
          <cell r="I52">
            <v>0</v>
          </cell>
          <cell r="J52">
            <v>0</v>
          </cell>
          <cell r="K52">
            <v>32826.07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163691.07</v>
          </cell>
          <cell r="Q52">
            <v>0</v>
          </cell>
          <cell r="R52">
            <v>0</v>
          </cell>
          <cell r="S52">
            <v>0</v>
          </cell>
          <cell r="T52">
            <v>27196.59</v>
          </cell>
          <cell r="U52">
            <v>0</v>
          </cell>
          <cell r="V52">
            <v>0</v>
          </cell>
        </row>
        <row r="53">
          <cell r="A53" t="str">
            <v>DPU- PUBLIC UTILITIES</v>
          </cell>
          <cell r="B53"/>
          <cell r="C53">
            <v>0</v>
          </cell>
          <cell r="D53">
            <v>781.96</v>
          </cell>
          <cell r="E53">
            <v>0</v>
          </cell>
          <cell r="F53">
            <v>0</v>
          </cell>
          <cell r="G53"/>
          <cell r="H53">
            <v>0</v>
          </cell>
          <cell r="I53">
            <v>0</v>
          </cell>
          <cell r="J53">
            <v>0</v>
          </cell>
          <cell r="K53">
            <v>1936734.66</v>
          </cell>
          <cell r="L53">
            <v>12288.4</v>
          </cell>
          <cell r="M53">
            <v>0</v>
          </cell>
          <cell r="N53">
            <v>317.76</v>
          </cell>
          <cell r="O53">
            <v>20794.53</v>
          </cell>
          <cell r="P53">
            <v>6245.45</v>
          </cell>
          <cell r="Q53">
            <v>0</v>
          </cell>
          <cell r="R53">
            <v>33099.339999999997</v>
          </cell>
          <cell r="S53">
            <v>-12461.68</v>
          </cell>
          <cell r="T53">
            <v>0</v>
          </cell>
          <cell r="U53">
            <v>387.32</v>
          </cell>
          <cell r="V53">
            <v>5831.6</v>
          </cell>
        </row>
        <row r="54">
          <cell r="A54" t="str">
            <v>DPW-MASS HIGHWAY DEPT</v>
          </cell>
          <cell r="B54"/>
          <cell r="C54">
            <v>0</v>
          </cell>
          <cell r="D54">
            <v>47.37</v>
          </cell>
          <cell r="E54">
            <v>0</v>
          </cell>
          <cell r="F54">
            <v>0</v>
          </cell>
          <cell r="G54"/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A55" t="str">
            <v>DSS- SOCIAL SERVICES</v>
          </cell>
          <cell r="B55"/>
          <cell r="C55">
            <v>0</v>
          </cell>
          <cell r="D55">
            <v>198502.5</v>
          </cell>
          <cell r="E55">
            <v>0</v>
          </cell>
          <cell r="F55">
            <v>0</v>
          </cell>
          <cell r="G55"/>
          <cell r="H55">
            <v>0</v>
          </cell>
          <cell r="I55">
            <v>0</v>
          </cell>
          <cell r="J55">
            <v>0</v>
          </cell>
          <cell r="K55">
            <v>2188.34</v>
          </cell>
          <cell r="L55">
            <v>511848.49</v>
          </cell>
          <cell r="M55">
            <v>0</v>
          </cell>
          <cell r="N55">
            <v>9789.69</v>
          </cell>
          <cell r="O55">
            <v>808072.82</v>
          </cell>
          <cell r="P55">
            <v>224838.12</v>
          </cell>
          <cell r="Q55">
            <v>0</v>
          </cell>
          <cell r="R55">
            <v>734570.12</v>
          </cell>
          <cell r="S55">
            <v>-30409.279999999999</v>
          </cell>
          <cell r="T55">
            <v>0</v>
          </cell>
          <cell r="U55">
            <v>172850.32</v>
          </cell>
          <cell r="V55">
            <v>150990.69</v>
          </cell>
        </row>
        <row r="56">
          <cell r="A56" t="str">
            <v>DYS- YOUTH SERVICES</v>
          </cell>
          <cell r="B56"/>
          <cell r="C56">
            <v>0</v>
          </cell>
          <cell r="D56">
            <v>8938.6299999999992</v>
          </cell>
          <cell r="E56">
            <v>0</v>
          </cell>
          <cell r="F56">
            <v>0</v>
          </cell>
          <cell r="G56"/>
          <cell r="H56">
            <v>0</v>
          </cell>
          <cell r="I56">
            <v>0</v>
          </cell>
          <cell r="J56">
            <v>0</v>
          </cell>
          <cell r="K56">
            <v>670962.47</v>
          </cell>
          <cell r="L56">
            <v>73752.240000000005</v>
          </cell>
          <cell r="M56">
            <v>0</v>
          </cell>
          <cell r="N56">
            <v>1812.95</v>
          </cell>
          <cell r="O56">
            <v>118986.25</v>
          </cell>
          <cell r="P56">
            <v>107769.34</v>
          </cell>
          <cell r="Q56">
            <v>0</v>
          </cell>
          <cell r="R56">
            <v>133900.85</v>
          </cell>
          <cell r="S56">
            <v>-27014.22</v>
          </cell>
          <cell r="T56">
            <v>0</v>
          </cell>
          <cell r="U56">
            <v>47960.04</v>
          </cell>
          <cell r="V56">
            <v>26492.84</v>
          </cell>
        </row>
        <row r="57">
          <cell r="A57" t="str">
            <v>EAS-EASTERN DISTRICT ATTY</v>
          </cell>
          <cell r="B57"/>
          <cell r="C57">
            <v>0</v>
          </cell>
          <cell r="D57">
            <v>457.12</v>
          </cell>
          <cell r="E57">
            <v>0</v>
          </cell>
          <cell r="F57">
            <v>0</v>
          </cell>
          <cell r="G57"/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6771.87</v>
          </cell>
          <cell r="M57">
            <v>0</v>
          </cell>
          <cell r="N57">
            <v>0</v>
          </cell>
          <cell r="O57">
            <v>12273.29</v>
          </cell>
          <cell r="P57">
            <v>12490.79</v>
          </cell>
          <cell r="Q57">
            <v>0</v>
          </cell>
          <cell r="R57">
            <v>16472.580000000002</v>
          </cell>
          <cell r="S57">
            <v>-18979.77</v>
          </cell>
          <cell r="T57">
            <v>0</v>
          </cell>
          <cell r="U57">
            <v>0</v>
          </cell>
          <cell r="V57">
            <v>4501.8500000000004</v>
          </cell>
        </row>
        <row r="58">
          <cell r="A58" t="str">
            <v>EDU-EXECUTIVE OFFICE OF EDUCATION</v>
          </cell>
          <cell r="B58"/>
          <cell r="C58">
            <v>8035.91</v>
          </cell>
          <cell r="D58">
            <v>803.13</v>
          </cell>
          <cell r="E58">
            <v>0</v>
          </cell>
          <cell r="F58">
            <v>0</v>
          </cell>
          <cell r="G58"/>
          <cell r="H58">
            <v>0</v>
          </cell>
          <cell r="I58">
            <v>0</v>
          </cell>
          <cell r="J58">
            <v>0</v>
          </cell>
          <cell r="K58">
            <v>58469.69</v>
          </cell>
          <cell r="L58">
            <v>15856.84</v>
          </cell>
          <cell r="M58">
            <v>0</v>
          </cell>
          <cell r="N58">
            <v>102.41</v>
          </cell>
          <cell r="O58">
            <v>24056.35</v>
          </cell>
          <cell r="P58">
            <v>44803.54</v>
          </cell>
          <cell r="Q58">
            <v>0</v>
          </cell>
          <cell r="R58">
            <v>5588.65</v>
          </cell>
          <cell r="S58">
            <v>-58804.58</v>
          </cell>
          <cell r="T58">
            <v>7443.81</v>
          </cell>
          <cell r="U58">
            <v>19440.14</v>
          </cell>
          <cell r="V58">
            <v>11378.36</v>
          </cell>
        </row>
        <row r="59">
          <cell r="A59" t="str">
            <v>EEC- EARLY EDU &amp; CARE</v>
          </cell>
          <cell r="B59"/>
          <cell r="C59">
            <v>0</v>
          </cell>
          <cell r="D59">
            <v>9457.76</v>
          </cell>
          <cell r="E59">
            <v>0</v>
          </cell>
          <cell r="F59">
            <v>0</v>
          </cell>
          <cell r="G59"/>
          <cell r="H59">
            <v>0</v>
          </cell>
          <cell r="I59">
            <v>0</v>
          </cell>
          <cell r="J59">
            <v>0</v>
          </cell>
          <cell r="K59">
            <v>41897.61</v>
          </cell>
          <cell r="L59">
            <v>183324.58</v>
          </cell>
          <cell r="M59">
            <v>0</v>
          </cell>
          <cell r="N59">
            <v>454.67</v>
          </cell>
          <cell r="O59">
            <v>269733.02</v>
          </cell>
          <cell r="P59">
            <v>31227.360000000001</v>
          </cell>
          <cell r="Q59">
            <v>0</v>
          </cell>
          <cell r="R59">
            <v>44396.97</v>
          </cell>
          <cell r="S59">
            <v>-53235.01</v>
          </cell>
          <cell r="T59">
            <v>0</v>
          </cell>
          <cell r="U59">
            <v>228529.28</v>
          </cell>
          <cell r="V59">
            <v>25502.25</v>
          </cell>
        </row>
        <row r="60">
          <cell r="A60" t="str">
            <v>EED-EXEC  ECON DEV</v>
          </cell>
          <cell r="B60"/>
          <cell r="C60">
            <v>25239.53</v>
          </cell>
          <cell r="D60">
            <v>828.47</v>
          </cell>
          <cell r="E60">
            <v>0</v>
          </cell>
          <cell r="F60">
            <v>0</v>
          </cell>
          <cell r="G60"/>
          <cell r="H60">
            <v>0</v>
          </cell>
          <cell r="I60">
            <v>0</v>
          </cell>
          <cell r="J60">
            <v>0</v>
          </cell>
          <cell r="K60">
            <v>43936.49</v>
          </cell>
          <cell r="L60">
            <v>5238</v>
          </cell>
          <cell r="M60">
            <v>0</v>
          </cell>
          <cell r="N60">
            <v>28.65</v>
          </cell>
          <cell r="O60">
            <v>8670.44</v>
          </cell>
          <cell r="P60">
            <v>140721.17000000001</v>
          </cell>
          <cell r="Q60">
            <v>0</v>
          </cell>
          <cell r="R60">
            <v>11309.77</v>
          </cell>
          <cell r="S60">
            <v>-32039.63</v>
          </cell>
          <cell r="T60">
            <v>23380.2</v>
          </cell>
          <cell r="U60">
            <v>2353.19</v>
          </cell>
          <cell r="V60">
            <v>68612.509999999995</v>
          </cell>
        </row>
        <row r="61">
          <cell r="A61" t="str">
            <v>EHS-EXEC  HLTH &amp; HUMAN SVCS</v>
          </cell>
          <cell r="B61"/>
          <cell r="C61">
            <v>74476.820000000007</v>
          </cell>
          <cell r="D61">
            <v>435237.77</v>
          </cell>
          <cell r="E61">
            <v>0</v>
          </cell>
          <cell r="F61">
            <v>0</v>
          </cell>
          <cell r="G61"/>
          <cell r="H61">
            <v>0</v>
          </cell>
          <cell r="I61">
            <v>0</v>
          </cell>
          <cell r="J61">
            <v>0</v>
          </cell>
          <cell r="K61">
            <v>333199.59999999998</v>
          </cell>
          <cell r="L61">
            <v>519467.25</v>
          </cell>
          <cell r="M61">
            <v>0</v>
          </cell>
          <cell r="N61">
            <v>2951.79</v>
          </cell>
          <cell r="O61">
            <v>780005.17</v>
          </cell>
          <cell r="P61">
            <v>458958.93</v>
          </cell>
          <cell r="Q61">
            <v>0</v>
          </cell>
          <cell r="R61">
            <v>298498.75</v>
          </cell>
          <cell r="S61">
            <v>-356112.38</v>
          </cell>
          <cell r="T61">
            <v>68990.61</v>
          </cell>
          <cell r="U61">
            <v>145422.79999999999</v>
          </cell>
          <cell r="V61">
            <v>437672.34</v>
          </cell>
        </row>
        <row r="62">
          <cell r="A62" t="str">
            <v>ELD- ELDER AFFAIRS</v>
          </cell>
          <cell r="B62"/>
          <cell r="C62">
            <v>62353.45</v>
          </cell>
          <cell r="D62">
            <v>4611.09</v>
          </cell>
          <cell r="E62">
            <v>0</v>
          </cell>
          <cell r="F62">
            <v>0</v>
          </cell>
          <cell r="G62"/>
          <cell r="H62">
            <v>0</v>
          </cell>
          <cell r="I62">
            <v>0</v>
          </cell>
          <cell r="J62">
            <v>0</v>
          </cell>
          <cell r="K62">
            <v>2188.34</v>
          </cell>
          <cell r="L62">
            <v>257993.66</v>
          </cell>
          <cell r="M62">
            <v>0</v>
          </cell>
          <cell r="N62">
            <v>66.41</v>
          </cell>
          <cell r="O62">
            <v>374743.27</v>
          </cell>
          <cell r="P62">
            <v>347647.43</v>
          </cell>
          <cell r="Q62">
            <v>0</v>
          </cell>
          <cell r="R62">
            <v>8840.57</v>
          </cell>
          <cell r="S62">
            <v>-6698.89</v>
          </cell>
          <cell r="T62">
            <v>57760.22</v>
          </cell>
          <cell r="U62">
            <v>253929.65</v>
          </cell>
          <cell r="V62">
            <v>24573.42</v>
          </cell>
        </row>
        <row r="63">
          <cell r="A63" t="str">
            <v>ELE-ENVIRONMENTAL LAW ENFORCEMENT</v>
          </cell>
          <cell r="B63"/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/>
          <cell r="H63">
            <v>0</v>
          </cell>
          <cell r="I63">
            <v>0</v>
          </cell>
          <cell r="J63">
            <v>0</v>
          </cell>
          <cell r="K63">
            <v>7818.34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37472.949999999997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A64" t="str">
            <v>ENE- ENERGY RESOURCES</v>
          </cell>
          <cell r="B64"/>
          <cell r="C64">
            <v>0</v>
          </cell>
          <cell r="D64">
            <v>652.98</v>
          </cell>
          <cell r="E64">
            <v>0</v>
          </cell>
          <cell r="F64">
            <v>0</v>
          </cell>
          <cell r="G64"/>
          <cell r="H64">
            <v>0</v>
          </cell>
          <cell r="I64">
            <v>0</v>
          </cell>
          <cell r="J64">
            <v>0</v>
          </cell>
          <cell r="K64">
            <v>15636.77</v>
          </cell>
          <cell r="L64">
            <v>4298.32</v>
          </cell>
          <cell r="M64">
            <v>0</v>
          </cell>
          <cell r="N64">
            <v>39.200000000000003</v>
          </cell>
          <cell r="O64">
            <v>7291.11</v>
          </cell>
          <cell r="P64">
            <v>0</v>
          </cell>
          <cell r="Q64">
            <v>0</v>
          </cell>
          <cell r="R64">
            <v>11405.25</v>
          </cell>
          <cell r="S64">
            <v>-5557.88</v>
          </cell>
          <cell r="T64">
            <v>0</v>
          </cell>
          <cell r="U64">
            <v>1519.64</v>
          </cell>
          <cell r="V64">
            <v>2067.56</v>
          </cell>
        </row>
        <row r="65">
          <cell r="A65" t="str">
            <v>ENV-EXEC  ENV AFFAIRS</v>
          </cell>
          <cell r="B65"/>
          <cell r="C65">
            <v>0</v>
          </cell>
          <cell r="D65">
            <v>11393.14</v>
          </cell>
          <cell r="E65">
            <v>0</v>
          </cell>
          <cell r="F65">
            <v>0</v>
          </cell>
          <cell r="G65"/>
          <cell r="H65">
            <v>0</v>
          </cell>
          <cell r="I65">
            <v>0</v>
          </cell>
          <cell r="J65">
            <v>0</v>
          </cell>
          <cell r="K65">
            <v>170074.75</v>
          </cell>
          <cell r="L65">
            <v>30469.67</v>
          </cell>
          <cell r="M65">
            <v>0</v>
          </cell>
          <cell r="N65">
            <v>473.19</v>
          </cell>
          <cell r="O65">
            <v>49281.34</v>
          </cell>
          <cell r="P65">
            <v>31227.360000000001</v>
          </cell>
          <cell r="Q65">
            <v>0</v>
          </cell>
          <cell r="R65">
            <v>56380.67</v>
          </cell>
          <cell r="S65">
            <v>-81613.429999999993</v>
          </cell>
          <cell r="T65">
            <v>0</v>
          </cell>
          <cell r="U65">
            <v>11894.07</v>
          </cell>
          <cell r="V65">
            <v>43698.51</v>
          </cell>
        </row>
        <row r="66">
          <cell r="A66" t="str">
            <v>EOL- WORKFORCE DEV</v>
          </cell>
          <cell r="B66"/>
          <cell r="C66">
            <v>80826.05</v>
          </cell>
          <cell r="D66">
            <v>19927.32</v>
          </cell>
          <cell r="E66">
            <v>0</v>
          </cell>
          <cell r="F66">
            <v>0</v>
          </cell>
          <cell r="G66"/>
          <cell r="H66">
            <v>0</v>
          </cell>
          <cell r="I66">
            <v>0</v>
          </cell>
          <cell r="J66">
            <v>0</v>
          </cell>
          <cell r="K66">
            <v>62061</v>
          </cell>
          <cell r="L66">
            <v>116481.41</v>
          </cell>
          <cell r="M66">
            <v>0</v>
          </cell>
          <cell r="N66">
            <v>2149.5700000000002</v>
          </cell>
          <cell r="O66">
            <v>192326.34</v>
          </cell>
          <cell r="P66">
            <v>-2116671.12</v>
          </cell>
          <cell r="Q66">
            <v>0</v>
          </cell>
          <cell r="R66">
            <v>279538.99</v>
          </cell>
          <cell r="S66">
            <v>-123666.55</v>
          </cell>
          <cell r="T66">
            <v>326497.88</v>
          </cell>
          <cell r="U66">
            <v>91906.19</v>
          </cell>
          <cell r="V66">
            <v>69486.740000000005</v>
          </cell>
        </row>
        <row r="67">
          <cell r="A67" t="str">
            <v>EPS-EXEC OFC PUB. SAFETY &amp; HOMELAND SEC.</v>
          </cell>
          <cell r="B67"/>
          <cell r="C67">
            <v>0</v>
          </cell>
          <cell r="D67">
            <v>5972.65</v>
          </cell>
          <cell r="E67">
            <v>0</v>
          </cell>
          <cell r="F67">
            <v>0</v>
          </cell>
          <cell r="G67"/>
          <cell r="H67">
            <v>0</v>
          </cell>
          <cell r="I67">
            <v>0</v>
          </cell>
          <cell r="J67">
            <v>0</v>
          </cell>
          <cell r="K67">
            <v>288963.83</v>
          </cell>
          <cell r="L67">
            <v>26577.45</v>
          </cell>
          <cell r="M67">
            <v>0</v>
          </cell>
          <cell r="N67">
            <v>329.8</v>
          </cell>
          <cell r="O67">
            <v>42134.7</v>
          </cell>
          <cell r="P67">
            <v>9755.98</v>
          </cell>
          <cell r="Q67">
            <v>0</v>
          </cell>
          <cell r="R67">
            <v>38542.54</v>
          </cell>
          <cell r="S67">
            <v>-203150.19</v>
          </cell>
          <cell r="T67">
            <v>0</v>
          </cell>
          <cell r="U67">
            <v>26002</v>
          </cell>
          <cell r="V67">
            <v>12375.16</v>
          </cell>
        </row>
        <row r="68">
          <cell r="A68" t="str">
            <v>EQE- ENV PROTECTION</v>
          </cell>
          <cell r="B68"/>
          <cell r="C68">
            <v>0</v>
          </cell>
          <cell r="D68">
            <v>16639.09</v>
          </cell>
          <cell r="E68">
            <v>0</v>
          </cell>
          <cell r="F68">
            <v>0</v>
          </cell>
          <cell r="G68"/>
          <cell r="H68">
            <v>0</v>
          </cell>
          <cell r="I68">
            <v>0</v>
          </cell>
          <cell r="J68">
            <v>0</v>
          </cell>
          <cell r="K68">
            <v>1760200.95</v>
          </cell>
          <cell r="L68">
            <v>52608.86</v>
          </cell>
          <cell r="M68">
            <v>0</v>
          </cell>
          <cell r="N68">
            <v>1507.72</v>
          </cell>
          <cell r="O68">
            <v>87760.27</v>
          </cell>
          <cell r="P68">
            <v>55696.53</v>
          </cell>
          <cell r="Q68">
            <v>0</v>
          </cell>
          <cell r="R68">
            <v>126712.17</v>
          </cell>
          <cell r="S68">
            <v>-40016.33</v>
          </cell>
          <cell r="T68">
            <v>0</v>
          </cell>
          <cell r="U68">
            <v>5183.67</v>
          </cell>
          <cell r="V68">
            <v>28352.15</v>
          </cell>
        </row>
        <row r="69">
          <cell r="A69" t="str">
            <v>ETH-ST ETHICS COMM</v>
          </cell>
          <cell r="B69"/>
          <cell r="C69">
            <v>18031.47</v>
          </cell>
          <cell r="D69">
            <v>104.12</v>
          </cell>
          <cell r="E69">
            <v>0</v>
          </cell>
          <cell r="F69">
            <v>0</v>
          </cell>
          <cell r="G69"/>
          <cell r="H69">
            <v>0</v>
          </cell>
          <cell r="I69">
            <v>0</v>
          </cell>
          <cell r="J69">
            <v>0</v>
          </cell>
          <cell r="K69">
            <v>6565.18</v>
          </cell>
          <cell r="L69">
            <v>1517.81</v>
          </cell>
          <cell r="M69">
            <v>0</v>
          </cell>
          <cell r="N69">
            <v>0</v>
          </cell>
          <cell r="O69">
            <v>2636.81</v>
          </cell>
          <cell r="P69">
            <v>100533.17</v>
          </cell>
          <cell r="Q69">
            <v>0</v>
          </cell>
          <cell r="R69">
            <v>2929.27</v>
          </cell>
          <cell r="S69">
            <v>-8984.0400000000009</v>
          </cell>
          <cell r="T69">
            <v>16703.14</v>
          </cell>
          <cell r="U69">
            <v>0</v>
          </cell>
          <cell r="V69">
            <v>923.5</v>
          </cell>
        </row>
        <row r="70">
          <cell r="A70" t="str">
            <v>FRC-FRAMINGHAM ST COLLEGE</v>
          </cell>
          <cell r="B70"/>
          <cell r="C70">
            <v>0</v>
          </cell>
          <cell r="D70">
            <v>2276.06</v>
          </cell>
          <cell r="E70">
            <v>0</v>
          </cell>
          <cell r="F70">
            <v>0</v>
          </cell>
          <cell r="G70"/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20219.39</v>
          </cell>
          <cell r="M70">
            <v>0</v>
          </cell>
          <cell r="N70">
            <v>0</v>
          </cell>
          <cell r="O70">
            <v>59952.99</v>
          </cell>
          <cell r="P70">
            <v>38992.339999999997</v>
          </cell>
          <cell r="Q70">
            <v>0</v>
          </cell>
          <cell r="R70">
            <v>205266.08</v>
          </cell>
          <cell r="S70">
            <v>-3412.79</v>
          </cell>
          <cell r="T70">
            <v>0</v>
          </cell>
          <cell r="U70">
            <v>0</v>
          </cell>
          <cell r="V70">
            <v>50598.41</v>
          </cell>
        </row>
        <row r="71">
          <cell r="A71" t="str">
            <v>FSC-FITCHBURG ST COLLEGE</v>
          </cell>
          <cell r="B71"/>
          <cell r="C71">
            <v>0</v>
          </cell>
          <cell r="D71">
            <v>1117.54</v>
          </cell>
          <cell r="E71">
            <v>0</v>
          </cell>
          <cell r="F71">
            <v>0</v>
          </cell>
          <cell r="G71"/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19485.12</v>
          </cell>
          <cell r="M71">
            <v>0</v>
          </cell>
          <cell r="N71">
            <v>0</v>
          </cell>
          <cell r="O71">
            <v>46586.36</v>
          </cell>
          <cell r="P71">
            <v>132043.65</v>
          </cell>
          <cell r="Q71">
            <v>0</v>
          </cell>
          <cell r="R71">
            <v>122879.41</v>
          </cell>
          <cell r="S71">
            <v>1048.33</v>
          </cell>
          <cell r="T71">
            <v>0</v>
          </cell>
          <cell r="U71">
            <v>0</v>
          </cell>
          <cell r="V71">
            <v>31616.45</v>
          </cell>
        </row>
        <row r="72">
          <cell r="A72" t="str">
            <v>FWE- FISH AND GAME</v>
          </cell>
          <cell r="B72"/>
          <cell r="C72">
            <v>0</v>
          </cell>
          <cell r="D72">
            <v>3457.44</v>
          </cell>
          <cell r="E72">
            <v>0</v>
          </cell>
          <cell r="F72">
            <v>0</v>
          </cell>
          <cell r="G72"/>
          <cell r="H72">
            <v>0</v>
          </cell>
          <cell r="I72">
            <v>0</v>
          </cell>
          <cell r="J72">
            <v>0</v>
          </cell>
          <cell r="K72">
            <v>64312.800000000003</v>
          </cell>
          <cell r="L72">
            <v>16626.3</v>
          </cell>
          <cell r="M72">
            <v>0</v>
          </cell>
          <cell r="N72">
            <v>724.3</v>
          </cell>
          <cell r="O72">
            <v>29264.2</v>
          </cell>
          <cell r="P72">
            <v>6245.45</v>
          </cell>
          <cell r="Q72">
            <v>0</v>
          </cell>
          <cell r="R72">
            <v>56649.38</v>
          </cell>
          <cell r="S72">
            <v>-35405.69</v>
          </cell>
          <cell r="T72">
            <v>0</v>
          </cell>
          <cell r="U72">
            <v>5561.38</v>
          </cell>
          <cell r="V72">
            <v>17602.95</v>
          </cell>
        </row>
        <row r="73">
          <cell r="A73" t="str">
            <v>GCC-GREENFIELD COMM COLLEGE</v>
          </cell>
          <cell r="B73"/>
          <cell r="C73">
            <v>0</v>
          </cell>
          <cell r="D73">
            <v>210.27</v>
          </cell>
          <cell r="E73">
            <v>0</v>
          </cell>
          <cell r="F73">
            <v>0</v>
          </cell>
          <cell r="G73"/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6592.67</v>
          </cell>
          <cell r="M73">
            <v>0</v>
          </cell>
          <cell r="N73">
            <v>0</v>
          </cell>
          <cell r="O73">
            <v>14345.49</v>
          </cell>
          <cell r="P73">
            <v>100091.92</v>
          </cell>
          <cell r="Q73">
            <v>0</v>
          </cell>
          <cell r="R73">
            <v>32088.3</v>
          </cell>
          <cell r="S73">
            <v>-779.81</v>
          </cell>
          <cell r="T73">
            <v>0</v>
          </cell>
          <cell r="U73">
            <v>0</v>
          </cell>
          <cell r="V73">
            <v>8822.69</v>
          </cell>
        </row>
        <row r="74">
          <cell r="A74" t="str">
            <v>GCN-GOVERNORS COUNCIL</v>
          </cell>
          <cell r="B74"/>
          <cell r="C74">
            <v>0</v>
          </cell>
          <cell r="D74">
            <v>5.55</v>
          </cell>
          <cell r="E74">
            <v>0</v>
          </cell>
          <cell r="F74">
            <v>0</v>
          </cell>
          <cell r="G74"/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159.62</v>
          </cell>
          <cell r="M74">
            <v>0</v>
          </cell>
          <cell r="N74">
            <v>0</v>
          </cell>
          <cell r="O74">
            <v>359.22</v>
          </cell>
          <cell r="P74">
            <v>0</v>
          </cell>
          <cell r="Q74">
            <v>0</v>
          </cell>
          <cell r="R74">
            <v>856.97</v>
          </cell>
          <cell r="S74">
            <v>9.24</v>
          </cell>
          <cell r="T74">
            <v>0</v>
          </cell>
          <cell r="U74">
            <v>0</v>
          </cell>
          <cell r="V74">
            <v>216.79</v>
          </cell>
        </row>
        <row r="75">
          <cell r="A75" t="str">
            <v>GIC-GROUP INSURANCE COMM</v>
          </cell>
          <cell r="B75"/>
          <cell r="C75">
            <v>23907.22</v>
          </cell>
          <cell r="D75">
            <v>950.16</v>
          </cell>
          <cell r="E75">
            <v>0</v>
          </cell>
          <cell r="F75">
            <v>0</v>
          </cell>
          <cell r="G75"/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16016.28</v>
          </cell>
          <cell r="M75">
            <v>0</v>
          </cell>
          <cell r="N75">
            <v>95.53</v>
          </cell>
          <cell r="O75">
            <v>6740.92</v>
          </cell>
          <cell r="P75">
            <v>133292.99</v>
          </cell>
          <cell r="Q75">
            <v>0</v>
          </cell>
          <cell r="R75">
            <v>9584.06</v>
          </cell>
          <cell r="S75">
            <v>-11766.79</v>
          </cell>
          <cell r="T75">
            <v>22146</v>
          </cell>
          <cell r="U75">
            <v>1309.83</v>
          </cell>
          <cell r="V75">
            <v>1808.6</v>
          </cell>
        </row>
        <row r="76">
          <cell r="A76" t="str">
            <v>GOV-GOVERNORS OFC</v>
          </cell>
          <cell r="B76"/>
          <cell r="C76">
            <v>0</v>
          </cell>
          <cell r="D76">
            <v>222.97</v>
          </cell>
          <cell r="E76">
            <v>0</v>
          </cell>
          <cell r="F76">
            <v>0</v>
          </cell>
          <cell r="G76"/>
          <cell r="H76">
            <v>0</v>
          </cell>
          <cell r="I76">
            <v>0</v>
          </cell>
          <cell r="J76">
            <v>0</v>
          </cell>
          <cell r="K76">
            <v>124290.46</v>
          </cell>
          <cell r="L76">
            <v>3851.21</v>
          </cell>
          <cell r="M76">
            <v>605153.30000000005</v>
          </cell>
          <cell r="N76">
            <v>0</v>
          </cell>
          <cell r="O76">
            <v>6758.79</v>
          </cell>
          <cell r="P76">
            <v>187334.44</v>
          </cell>
          <cell r="Q76">
            <v>511883.96</v>
          </cell>
          <cell r="R76">
            <v>7887.24</v>
          </cell>
          <cell r="S76">
            <v>-4986.1099999999997</v>
          </cell>
          <cell r="T76">
            <v>0</v>
          </cell>
          <cell r="U76">
            <v>38.53</v>
          </cell>
          <cell r="V76">
            <v>2210.19</v>
          </cell>
        </row>
        <row r="77">
          <cell r="A77" t="str">
            <v>HCC-HOLYOKE COMM COLLEGE</v>
          </cell>
          <cell r="B77"/>
          <cell r="C77">
            <v>0</v>
          </cell>
          <cell r="D77">
            <v>1862.33</v>
          </cell>
          <cell r="E77">
            <v>0</v>
          </cell>
          <cell r="F77">
            <v>0</v>
          </cell>
          <cell r="G77"/>
          <cell r="H77">
            <v>0</v>
          </cell>
          <cell r="I77">
            <v>0</v>
          </cell>
          <cell r="J77">
            <v>0</v>
          </cell>
          <cell r="K77">
            <v>3909.17</v>
          </cell>
          <cell r="L77">
            <v>17341.810000000001</v>
          </cell>
          <cell r="M77">
            <v>0</v>
          </cell>
          <cell r="N77">
            <v>0</v>
          </cell>
          <cell r="O77">
            <v>36660.93</v>
          </cell>
          <cell r="P77">
            <v>60798.87</v>
          </cell>
          <cell r="Q77">
            <v>0</v>
          </cell>
          <cell r="R77">
            <v>77212.740000000005</v>
          </cell>
          <cell r="S77">
            <v>-9588.41</v>
          </cell>
          <cell r="T77">
            <v>0</v>
          </cell>
          <cell r="U77">
            <v>0</v>
          </cell>
          <cell r="V77">
            <v>20140.150000000001</v>
          </cell>
        </row>
        <row r="78">
          <cell r="A78" t="str">
            <v>HCF-HLTH CARE FIN &amp; POLICY</v>
          </cell>
          <cell r="B78"/>
          <cell r="C78">
            <v>0</v>
          </cell>
          <cell r="D78">
            <v>872.16</v>
          </cell>
          <cell r="E78">
            <v>0</v>
          </cell>
          <cell r="F78">
            <v>0</v>
          </cell>
          <cell r="G78"/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13492.51</v>
          </cell>
          <cell r="M78">
            <v>0</v>
          </cell>
          <cell r="N78">
            <v>197.33</v>
          </cell>
          <cell r="O78">
            <v>22178.31</v>
          </cell>
          <cell r="P78">
            <v>12490.79</v>
          </cell>
          <cell r="Q78">
            <v>0</v>
          </cell>
          <cell r="R78">
            <v>25707.119999999999</v>
          </cell>
          <cell r="S78">
            <v>-49395.08</v>
          </cell>
          <cell r="T78">
            <v>0</v>
          </cell>
          <cell r="U78">
            <v>0</v>
          </cell>
          <cell r="V78">
            <v>5392.26</v>
          </cell>
        </row>
        <row r="79">
          <cell r="A79" t="str">
            <v>HLY-SOLDIERS' HOME IN HOLYOKE</v>
          </cell>
          <cell r="B79"/>
          <cell r="C79">
            <v>0</v>
          </cell>
          <cell r="D79">
            <v>3307.19</v>
          </cell>
          <cell r="E79">
            <v>0</v>
          </cell>
          <cell r="F79">
            <v>0</v>
          </cell>
          <cell r="G79"/>
          <cell r="H79">
            <v>0</v>
          </cell>
          <cell r="I79">
            <v>0</v>
          </cell>
          <cell r="J79">
            <v>0</v>
          </cell>
          <cell r="K79">
            <v>11727.58</v>
          </cell>
          <cell r="L79">
            <v>14190.78</v>
          </cell>
          <cell r="M79">
            <v>0</v>
          </cell>
          <cell r="N79">
            <v>143.94</v>
          </cell>
          <cell r="O79">
            <v>25057.53</v>
          </cell>
          <cell r="P79">
            <v>2649.77</v>
          </cell>
          <cell r="Q79">
            <v>0</v>
          </cell>
          <cell r="R79">
            <v>58895.05</v>
          </cell>
          <cell r="S79">
            <v>-16015.09</v>
          </cell>
          <cell r="T79">
            <v>0</v>
          </cell>
          <cell r="U79">
            <v>7410.88</v>
          </cell>
          <cell r="V79">
            <v>8404.3700000000008</v>
          </cell>
        </row>
        <row r="80">
          <cell r="A80" t="str">
            <v>HOU-HOUSE OF REPS</v>
          </cell>
          <cell r="B80"/>
          <cell r="C80">
            <v>0</v>
          </cell>
          <cell r="D80">
            <v>142.11000000000001</v>
          </cell>
          <cell r="E80">
            <v>0</v>
          </cell>
          <cell r="F80">
            <v>0</v>
          </cell>
          <cell r="G80"/>
          <cell r="H80">
            <v>0</v>
          </cell>
          <cell r="I80">
            <v>0</v>
          </cell>
          <cell r="J80">
            <v>0</v>
          </cell>
          <cell r="K80">
            <v>11727.58</v>
          </cell>
          <cell r="L80">
            <v>24000.29</v>
          </cell>
          <cell r="M80">
            <v>1869635</v>
          </cell>
          <cell r="N80">
            <v>0</v>
          </cell>
          <cell r="O80">
            <v>45037.120000000003</v>
          </cell>
          <cell r="P80">
            <v>559478.56999999995</v>
          </cell>
          <cell r="Q80">
            <v>1581477.14</v>
          </cell>
          <cell r="R80">
            <v>68686.41</v>
          </cell>
          <cell r="S80">
            <v>-3200.84</v>
          </cell>
          <cell r="T80">
            <v>0</v>
          </cell>
          <cell r="U80">
            <v>0</v>
          </cell>
          <cell r="V80">
            <v>18391.060000000001</v>
          </cell>
        </row>
        <row r="81">
          <cell r="A81" t="str">
            <v>HPC-HEALTH POLICY COMM</v>
          </cell>
          <cell r="B81"/>
          <cell r="C81">
            <v>0</v>
          </cell>
          <cell r="D81">
            <v>341.69</v>
          </cell>
          <cell r="E81">
            <v>0</v>
          </cell>
          <cell r="F81">
            <v>0</v>
          </cell>
          <cell r="G81"/>
          <cell r="H81">
            <v>0</v>
          </cell>
          <cell r="I81">
            <v>0</v>
          </cell>
          <cell r="J81">
            <v>0</v>
          </cell>
          <cell r="K81">
            <v>2188.34</v>
          </cell>
          <cell r="L81">
            <v>20188.259999999998</v>
          </cell>
          <cell r="M81">
            <v>0</v>
          </cell>
          <cell r="N81">
            <v>2.6</v>
          </cell>
          <cell r="O81">
            <v>7614.2</v>
          </cell>
          <cell r="P81">
            <v>6245.45</v>
          </cell>
          <cell r="Q81">
            <v>0</v>
          </cell>
          <cell r="R81">
            <v>8666.81</v>
          </cell>
          <cell r="S81">
            <v>-10632.26</v>
          </cell>
          <cell r="T81">
            <v>0</v>
          </cell>
          <cell r="U81">
            <v>0</v>
          </cell>
          <cell r="V81">
            <v>2019.21</v>
          </cell>
        </row>
        <row r="82">
          <cell r="A82" t="str">
            <v>HSD-SHERIFF DEPT HAMPSHIRE</v>
          </cell>
          <cell r="B82"/>
          <cell r="C82">
            <v>0</v>
          </cell>
          <cell r="D82">
            <v>1409.19</v>
          </cell>
          <cell r="E82">
            <v>0</v>
          </cell>
          <cell r="F82">
            <v>0</v>
          </cell>
          <cell r="G82"/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8045.99</v>
          </cell>
          <cell r="M82">
            <v>0</v>
          </cell>
          <cell r="N82">
            <v>0</v>
          </cell>
          <cell r="O82">
            <v>14876.48</v>
          </cell>
          <cell r="P82">
            <v>18736.560000000001</v>
          </cell>
          <cell r="Q82">
            <v>0</v>
          </cell>
          <cell r="R82">
            <v>21541.02</v>
          </cell>
          <cell r="S82">
            <v>-19206.66</v>
          </cell>
          <cell r="T82">
            <v>0</v>
          </cell>
          <cell r="U82">
            <v>0</v>
          </cell>
          <cell r="V82">
            <v>5814.21</v>
          </cell>
        </row>
        <row r="83">
          <cell r="A83" t="str">
            <v>HST-HLTH CARE SECURITY TRUST</v>
          </cell>
          <cell r="B83"/>
          <cell r="C83">
            <v>0</v>
          </cell>
          <cell r="D83">
            <v>11.71</v>
          </cell>
          <cell r="E83">
            <v>0</v>
          </cell>
          <cell r="F83">
            <v>0</v>
          </cell>
          <cell r="G83"/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38.29</v>
          </cell>
          <cell r="M83">
            <v>0</v>
          </cell>
          <cell r="N83">
            <v>0</v>
          </cell>
          <cell r="O83">
            <v>65.010000000000005</v>
          </cell>
          <cell r="P83">
            <v>0</v>
          </cell>
          <cell r="Q83">
            <v>0</v>
          </cell>
          <cell r="R83">
            <v>64.16</v>
          </cell>
          <cell r="S83">
            <v>-562.79999999999995</v>
          </cell>
          <cell r="T83">
            <v>0</v>
          </cell>
          <cell r="U83">
            <v>0</v>
          </cell>
          <cell r="V83">
            <v>18.53</v>
          </cell>
        </row>
        <row r="84">
          <cell r="A84" t="str">
            <v>IGO- INSPECTOR GENERAL</v>
          </cell>
          <cell r="B84"/>
          <cell r="C84">
            <v>36800.239999999998</v>
          </cell>
          <cell r="D84">
            <v>446.86</v>
          </cell>
          <cell r="E84">
            <v>0</v>
          </cell>
          <cell r="F84">
            <v>0</v>
          </cell>
          <cell r="G84"/>
          <cell r="H84">
            <v>0</v>
          </cell>
          <cell r="I84">
            <v>0</v>
          </cell>
          <cell r="J84">
            <v>0</v>
          </cell>
          <cell r="K84">
            <v>7818.34</v>
          </cell>
          <cell r="L84">
            <v>3256.98</v>
          </cell>
          <cell r="M84">
            <v>0</v>
          </cell>
          <cell r="N84">
            <v>0</v>
          </cell>
          <cell r="O84">
            <v>6090.97</v>
          </cell>
          <cell r="P84">
            <v>205177.25</v>
          </cell>
          <cell r="Q84">
            <v>0</v>
          </cell>
          <cell r="R84">
            <v>9181.5400000000009</v>
          </cell>
          <cell r="S84">
            <v>-12297.07</v>
          </cell>
          <cell r="T84">
            <v>34089.370000000003</v>
          </cell>
          <cell r="U84">
            <v>0</v>
          </cell>
          <cell r="V84">
            <v>2462.69</v>
          </cell>
        </row>
        <row r="85">
          <cell r="A85" t="str">
            <v>ITD-INFORMATION TECHNOLOGY DIV</v>
          </cell>
          <cell r="B85"/>
          <cell r="C85">
            <v>73700.72</v>
          </cell>
          <cell r="D85">
            <v>3286.54</v>
          </cell>
          <cell r="E85">
            <v>0</v>
          </cell>
          <cell r="F85">
            <v>0</v>
          </cell>
          <cell r="G85"/>
          <cell r="H85">
            <v>0</v>
          </cell>
          <cell r="I85">
            <v>0</v>
          </cell>
          <cell r="J85">
            <v>0</v>
          </cell>
          <cell r="K85">
            <v>3909.17</v>
          </cell>
          <cell r="L85">
            <v>86127.08</v>
          </cell>
          <cell r="M85">
            <v>0</v>
          </cell>
          <cell r="N85">
            <v>564.74</v>
          </cell>
          <cell r="O85">
            <v>132064.4</v>
          </cell>
          <cell r="P85">
            <v>511929.7</v>
          </cell>
          <cell r="Q85">
            <v>0</v>
          </cell>
          <cell r="R85">
            <v>86378.71</v>
          </cell>
          <cell r="S85">
            <v>-234159.42</v>
          </cell>
          <cell r="T85">
            <v>68271.64</v>
          </cell>
          <cell r="U85">
            <v>80244.13</v>
          </cell>
          <cell r="V85">
            <v>40561.31</v>
          </cell>
        </row>
        <row r="86">
          <cell r="A86" t="str">
            <v>LEG-JOINT LEG EXP</v>
          </cell>
          <cell r="B86"/>
          <cell r="C86">
            <v>0</v>
          </cell>
          <cell r="D86">
            <v>207.8</v>
          </cell>
          <cell r="E86">
            <v>0</v>
          </cell>
          <cell r="F86">
            <v>0</v>
          </cell>
          <cell r="G86"/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2949.9</v>
          </cell>
          <cell r="M86">
            <v>0</v>
          </cell>
          <cell r="N86">
            <v>0</v>
          </cell>
          <cell r="O86">
            <v>4684.6000000000004</v>
          </cell>
          <cell r="P86">
            <v>0</v>
          </cell>
          <cell r="Q86">
            <v>0</v>
          </cell>
          <cell r="R86">
            <v>5579.02</v>
          </cell>
          <cell r="S86">
            <v>-6450.35</v>
          </cell>
          <cell r="T86">
            <v>0</v>
          </cell>
          <cell r="U86">
            <v>0</v>
          </cell>
          <cell r="V86">
            <v>913.56</v>
          </cell>
        </row>
        <row r="87">
          <cell r="A87" t="str">
            <v>LIB-GEORGE FINGOLD LIBRARY</v>
          </cell>
          <cell r="B87"/>
          <cell r="C87">
            <v>0</v>
          </cell>
          <cell r="D87">
            <v>81.16</v>
          </cell>
          <cell r="E87">
            <v>0</v>
          </cell>
          <cell r="F87">
            <v>0</v>
          </cell>
          <cell r="G87"/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2938.71</v>
          </cell>
          <cell r="M87">
            <v>0</v>
          </cell>
          <cell r="N87">
            <v>7.75</v>
          </cell>
          <cell r="O87">
            <v>969.83</v>
          </cell>
          <cell r="P87">
            <v>0</v>
          </cell>
          <cell r="Q87">
            <v>0</v>
          </cell>
          <cell r="R87">
            <v>1877</v>
          </cell>
          <cell r="S87">
            <v>-1114.9000000000001</v>
          </cell>
          <cell r="T87">
            <v>0</v>
          </cell>
          <cell r="U87">
            <v>2.16</v>
          </cell>
          <cell r="V87">
            <v>317.66000000000003</v>
          </cell>
        </row>
        <row r="88">
          <cell r="A88" t="str">
            <v>LOT-LOTTERY COMM</v>
          </cell>
          <cell r="B88"/>
          <cell r="C88">
            <v>0</v>
          </cell>
          <cell r="D88">
            <v>20071.599999999999</v>
          </cell>
          <cell r="E88">
            <v>0</v>
          </cell>
          <cell r="F88">
            <v>0</v>
          </cell>
          <cell r="G88"/>
          <cell r="H88">
            <v>0</v>
          </cell>
          <cell r="I88">
            <v>0</v>
          </cell>
          <cell r="J88">
            <v>0</v>
          </cell>
          <cell r="K88">
            <v>22201.95</v>
          </cell>
          <cell r="L88">
            <v>45898.3</v>
          </cell>
          <cell r="M88">
            <v>0</v>
          </cell>
          <cell r="N88">
            <v>0</v>
          </cell>
          <cell r="O88">
            <v>72217.89</v>
          </cell>
          <cell r="P88">
            <v>62454.92</v>
          </cell>
          <cell r="Q88">
            <v>0</v>
          </cell>
          <cell r="R88">
            <v>38195.11</v>
          </cell>
          <cell r="S88">
            <v>-104110.18</v>
          </cell>
          <cell r="T88">
            <v>0</v>
          </cell>
          <cell r="U88">
            <v>0</v>
          </cell>
          <cell r="V88">
            <v>15855.8</v>
          </cell>
        </row>
        <row r="89">
          <cell r="A89" t="str">
            <v>MAS-MASSASOIT COMM COLLEGE</v>
          </cell>
          <cell r="B89"/>
          <cell r="C89">
            <v>0</v>
          </cell>
          <cell r="D89">
            <v>1007.7</v>
          </cell>
          <cell r="E89">
            <v>0</v>
          </cell>
          <cell r="F89">
            <v>0</v>
          </cell>
          <cell r="G89"/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18130.02</v>
          </cell>
          <cell r="M89">
            <v>0</v>
          </cell>
          <cell r="N89">
            <v>0</v>
          </cell>
          <cell r="O89">
            <v>36082.25</v>
          </cell>
          <cell r="P89">
            <v>83527.740000000005</v>
          </cell>
          <cell r="Q89">
            <v>0</v>
          </cell>
          <cell r="R89">
            <v>65687.22</v>
          </cell>
          <cell r="S89">
            <v>711.02</v>
          </cell>
          <cell r="T89">
            <v>0</v>
          </cell>
          <cell r="U89">
            <v>0</v>
          </cell>
          <cell r="V89">
            <v>17686.669999999998</v>
          </cell>
        </row>
        <row r="90">
          <cell r="A90" t="str">
            <v>MBC-MASS BAY COMM COLLEGE</v>
          </cell>
          <cell r="B90"/>
          <cell r="C90">
            <v>0</v>
          </cell>
          <cell r="D90">
            <v>1031.2</v>
          </cell>
          <cell r="E90">
            <v>0</v>
          </cell>
          <cell r="F90">
            <v>0</v>
          </cell>
          <cell r="G90"/>
          <cell r="H90">
            <v>0</v>
          </cell>
          <cell r="I90">
            <v>0</v>
          </cell>
          <cell r="J90">
            <v>0</v>
          </cell>
          <cell r="K90">
            <v>3909.17</v>
          </cell>
          <cell r="L90">
            <v>12868.13</v>
          </cell>
          <cell r="M90">
            <v>0</v>
          </cell>
          <cell r="N90">
            <v>0</v>
          </cell>
          <cell r="O90">
            <v>39385</v>
          </cell>
          <cell r="P90">
            <v>89895.4</v>
          </cell>
          <cell r="Q90">
            <v>0</v>
          </cell>
          <cell r="R90">
            <v>138869.21</v>
          </cell>
          <cell r="S90">
            <v>658.04</v>
          </cell>
          <cell r="T90">
            <v>0</v>
          </cell>
          <cell r="U90">
            <v>0</v>
          </cell>
          <cell r="V90">
            <v>34510.03</v>
          </cell>
        </row>
        <row r="91">
          <cell r="A91" t="str">
            <v>MBT-MASS BAY TRANSPORTATION AUTHORITY</v>
          </cell>
          <cell r="B91"/>
          <cell r="C91">
            <v>0</v>
          </cell>
          <cell r="D91">
            <v>13010.51</v>
          </cell>
          <cell r="E91">
            <v>0</v>
          </cell>
          <cell r="F91">
            <v>0</v>
          </cell>
          <cell r="G91"/>
          <cell r="H91">
            <v>0</v>
          </cell>
          <cell r="I91">
            <v>0</v>
          </cell>
          <cell r="J91">
            <v>0</v>
          </cell>
          <cell r="K91">
            <v>8285.92</v>
          </cell>
          <cell r="L91">
            <v>0</v>
          </cell>
          <cell r="M91">
            <v>0</v>
          </cell>
          <cell r="N91">
            <v>531.02</v>
          </cell>
          <cell r="O91">
            <v>580800.18000000005</v>
          </cell>
          <cell r="P91">
            <v>0</v>
          </cell>
          <cell r="Q91">
            <v>0</v>
          </cell>
          <cell r="R91">
            <v>655543.47</v>
          </cell>
          <cell r="S91">
            <v>7187.72</v>
          </cell>
          <cell r="T91">
            <v>0</v>
          </cell>
          <cell r="U91">
            <v>0</v>
          </cell>
          <cell r="V91">
            <v>186807.69</v>
          </cell>
        </row>
        <row r="92">
          <cell r="A92" t="str">
            <v>MCA-MASS COLLEGE OF ART</v>
          </cell>
          <cell r="B92"/>
          <cell r="C92">
            <v>0</v>
          </cell>
          <cell r="D92">
            <v>1258.75</v>
          </cell>
          <cell r="E92">
            <v>0</v>
          </cell>
          <cell r="F92">
            <v>0</v>
          </cell>
          <cell r="G92"/>
          <cell r="H92">
            <v>0</v>
          </cell>
          <cell r="I92">
            <v>0</v>
          </cell>
          <cell r="J92">
            <v>0</v>
          </cell>
          <cell r="K92">
            <v>3909.17</v>
          </cell>
          <cell r="L92">
            <v>19654.91</v>
          </cell>
          <cell r="M92">
            <v>0</v>
          </cell>
          <cell r="N92">
            <v>0</v>
          </cell>
          <cell r="O92">
            <v>48392.39</v>
          </cell>
          <cell r="P92">
            <v>6721.97</v>
          </cell>
          <cell r="Q92">
            <v>0</v>
          </cell>
          <cell r="R92">
            <v>133325.89000000001</v>
          </cell>
          <cell r="S92">
            <v>-1655.91</v>
          </cell>
          <cell r="T92">
            <v>0</v>
          </cell>
          <cell r="U92">
            <v>0</v>
          </cell>
          <cell r="V92">
            <v>33323.42</v>
          </cell>
        </row>
        <row r="93">
          <cell r="A93" t="str">
            <v>MCB-MASS COMM FOR THE BLIND</v>
          </cell>
          <cell r="B93"/>
          <cell r="C93">
            <v>1409.92</v>
          </cell>
          <cell r="D93">
            <v>4141.16</v>
          </cell>
          <cell r="E93">
            <v>0</v>
          </cell>
          <cell r="F93">
            <v>0</v>
          </cell>
          <cell r="G93"/>
          <cell r="H93">
            <v>0</v>
          </cell>
          <cell r="I93">
            <v>0</v>
          </cell>
          <cell r="J93">
            <v>0</v>
          </cell>
          <cell r="K93">
            <v>2188.34</v>
          </cell>
          <cell r="L93">
            <v>14560.39</v>
          </cell>
          <cell r="M93">
            <v>0</v>
          </cell>
          <cell r="N93">
            <v>286.49</v>
          </cell>
          <cell r="O93">
            <v>23195.25</v>
          </cell>
          <cell r="P93">
            <v>14106.16</v>
          </cell>
          <cell r="Q93">
            <v>0</v>
          </cell>
          <cell r="R93">
            <v>9486.2999999999993</v>
          </cell>
          <cell r="S93">
            <v>-30839.07</v>
          </cell>
          <cell r="T93">
            <v>1305.97</v>
          </cell>
          <cell r="U93">
            <v>6481.66</v>
          </cell>
          <cell r="V93">
            <v>4624.57</v>
          </cell>
        </row>
        <row r="94">
          <cell r="A94" t="str">
            <v>MCC-MIDDLESEX COMM COLLEGE</v>
          </cell>
          <cell r="B94"/>
          <cell r="C94">
            <v>0</v>
          </cell>
          <cell r="D94">
            <v>2345.35</v>
          </cell>
          <cell r="E94">
            <v>0</v>
          </cell>
          <cell r="F94">
            <v>0</v>
          </cell>
          <cell r="G94"/>
          <cell r="H94">
            <v>0</v>
          </cell>
          <cell r="I94">
            <v>0</v>
          </cell>
          <cell r="J94">
            <v>0</v>
          </cell>
          <cell r="K94">
            <v>7818.34</v>
          </cell>
          <cell r="L94">
            <v>20187.75</v>
          </cell>
          <cell r="M94">
            <v>0</v>
          </cell>
          <cell r="N94">
            <v>0</v>
          </cell>
          <cell r="O94">
            <v>41315.89</v>
          </cell>
          <cell r="P94">
            <v>150973.01999999999</v>
          </cell>
          <cell r="Q94">
            <v>0</v>
          </cell>
          <cell r="R94">
            <v>80766.080000000002</v>
          </cell>
          <cell r="S94">
            <v>-2224.92</v>
          </cell>
          <cell r="T94">
            <v>0</v>
          </cell>
          <cell r="U94">
            <v>0</v>
          </cell>
          <cell r="V94">
            <v>21943.06</v>
          </cell>
        </row>
        <row r="95">
          <cell r="A95" t="str">
            <v>MCD-COMM FOR THE DEAF</v>
          </cell>
          <cell r="B95"/>
          <cell r="C95">
            <v>0</v>
          </cell>
          <cell r="D95">
            <v>2614.6</v>
          </cell>
          <cell r="E95">
            <v>0</v>
          </cell>
          <cell r="F95">
            <v>0</v>
          </cell>
          <cell r="G95"/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4096.4799999999996</v>
          </cell>
          <cell r="M95">
            <v>0</v>
          </cell>
          <cell r="N95">
            <v>2.6</v>
          </cell>
          <cell r="O95">
            <v>6716.73</v>
          </cell>
          <cell r="P95">
            <v>6245.45</v>
          </cell>
          <cell r="Q95">
            <v>0</v>
          </cell>
          <cell r="R95">
            <v>5183.88</v>
          </cell>
          <cell r="S95">
            <v>-51782.75</v>
          </cell>
          <cell r="T95">
            <v>0</v>
          </cell>
          <cell r="U95">
            <v>2585.88</v>
          </cell>
          <cell r="V95">
            <v>1603.15</v>
          </cell>
        </row>
        <row r="96">
          <cell r="A96" t="str">
            <v>MGC-MASSACHUSETTS GAMING COMMISSION</v>
          </cell>
          <cell r="B96"/>
          <cell r="C96">
            <v>0</v>
          </cell>
          <cell r="D96">
            <v>1675.41</v>
          </cell>
          <cell r="E96">
            <v>0</v>
          </cell>
          <cell r="F96">
            <v>0</v>
          </cell>
          <cell r="G96"/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12784.4</v>
          </cell>
          <cell r="M96">
            <v>0</v>
          </cell>
          <cell r="N96">
            <v>0</v>
          </cell>
          <cell r="O96">
            <v>20131.59</v>
          </cell>
          <cell r="P96">
            <v>6245.45</v>
          </cell>
          <cell r="Q96">
            <v>0</v>
          </cell>
          <cell r="R96">
            <v>13602.89</v>
          </cell>
          <cell r="S96">
            <v>-22140.880000000001</v>
          </cell>
          <cell r="T96">
            <v>0</v>
          </cell>
          <cell r="U96">
            <v>6102.82</v>
          </cell>
          <cell r="V96">
            <v>3689.51</v>
          </cell>
        </row>
        <row r="97">
          <cell r="A97" t="str">
            <v>MHL-MENTAL HLTH LEGAL ADVISORS</v>
          </cell>
          <cell r="B97"/>
          <cell r="C97">
            <v>0</v>
          </cell>
          <cell r="D97">
            <v>100.67</v>
          </cell>
          <cell r="E97">
            <v>0</v>
          </cell>
          <cell r="F97">
            <v>0</v>
          </cell>
          <cell r="G97"/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1086.67</v>
          </cell>
          <cell r="M97">
            <v>0</v>
          </cell>
          <cell r="N97">
            <v>0</v>
          </cell>
          <cell r="O97">
            <v>1837.48</v>
          </cell>
          <cell r="P97">
            <v>6245.45</v>
          </cell>
          <cell r="Q97">
            <v>0</v>
          </cell>
          <cell r="R97">
            <v>1760.14</v>
          </cell>
          <cell r="S97">
            <v>-8714.8700000000008</v>
          </cell>
          <cell r="T97">
            <v>0</v>
          </cell>
          <cell r="U97">
            <v>0</v>
          </cell>
          <cell r="V97">
            <v>513.58000000000004</v>
          </cell>
        </row>
        <row r="98">
          <cell r="A98" t="str">
            <v>MID-WORCESTER (MIDDLE) DISTRICT ATTY</v>
          </cell>
          <cell r="B98"/>
          <cell r="C98">
            <v>0</v>
          </cell>
          <cell r="D98">
            <v>711.84</v>
          </cell>
          <cell r="E98">
            <v>0</v>
          </cell>
          <cell r="F98">
            <v>0</v>
          </cell>
          <cell r="G98"/>
          <cell r="H98">
            <v>0</v>
          </cell>
          <cell r="I98">
            <v>0</v>
          </cell>
          <cell r="J98">
            <v>0</v>
          </cell>
          <cell r="K98">
            <v>2188.34</v>
          </cell>
          <cell r="L98">
            <v>7932.44</v>
          </cell>
          <cell r="M98">
            <v>0</v>
          </cell>
          <cell r="N98">
            <v>0</v>
          </cell>
          <cell r="O98">
            <v>14187.43</v>
          </cell>
          <cell r="P98">
            <v>6245.45</v>
          </cell>
          <cell r="Q98">
            <v>0</v>
          </cell>
          <cell r="R98">
            <v>18027.39</v>
          </cell>
          <cell r="S98">
            <v>-27696.75</v>
          </cell>
          <cell r="T98">
            <v>0</v>
          </cell>
          <cell r="U98">
            <v>0</v>
          </cell>
          <cell r="V98">
            <v>4973.6400000000003</v>
          </cell>
        </row>
        <row r="99">
          <cell r="A99" t="str">
            <v>MIL-MILITARY DIV</v>
          </cell>
          <cell r="B99"/>
          <cell r="C99">
            <v>0</v>
          </cell>
          <cell r="D99">
            <v>5544.62</v>
          </cell>
          <cell r="E99">
            <v>0</v>
          </cell>
          <cell r="F99">
            <v>0</v>
          </cell>
          <cell r="G99"/>
          <cell r="H99">
            <v>0</v>
          </cell>
          <cell r="I99">
            <v>0</v>
          </cell>
          <cell r="J99">
            <v>0</v>
          </cell>
          <cell r="K99">
            <v>7818.34</v>
          </cell>
          <cell r="L99">
            <v>19438.150000000001</v>
          </cell>
          <cell r="M99">
            <v>0</v>
          </cell>
          <cell r="N99">
            <v>349.73</v>
          </cell>
          <cell r="O99">
            <v>42466.09</v>
          </cell>
          <cell r="P99">
            <v>228204.91</v>
          </cell>
          <cell r="Q99">
            <v>0</v>
          </cell>
          <cell r="R99">
            <v>138021.57999999999</v>
          </cell>
          <cell r="S99">
            <v>-15867.84</v>
          </cell>
          <cell r="T99">
            <v>0</v>
          </cell>
          <cell r="U99">
            <v>9770.11</v>
          </cell>
          <cell r="V99">
            <v>25479.97</v>
          </cell>
        </row>
        <row r="100">
          <cell r="A100" t="str">
            <v>MMA-MASS MARITIME ACADEMY</v>
          </cell>
          <cell r="B100"/>
          <cell r="C100">
            <v>0</v>
          </cell>
          <cell r="D100">
            <v>945.32</v>
          </cell>
          <cell r="E100">
            <v>0</v>
          </cell>
          <cell r="F100">
            <v>0</v>
          </cell>
          <cell r="G100"/>
          <cell r="H100">
            <v>0</v>
          </cell>
          <cell r="I100">
            <v>0</v>
          </cell>
          <cell r="J100">
            <v>0</v>
          </cell>
          <cell r="K100">
            <v>3909.17</v>
          </cell>
          <cell r="L100">
            <v>12506.67</v>
          </cell>
          <cell r="M100">
            <v>0</v>
          </cell>
          <cell r="N100">
            <v>0</v>
          </cell>
          <cell r="O100">
            <v>24583.17</v>
          </cell>
          <cell r="P100">
            <v>95488.639999999999</v>
          </cell>
          <cell r="Q100">
            <v>0</v>
          </cell>
          <cell r="R100">
            <v>43254.04</v>
          </cell>
          <cell r="S100">
            <v>468.13</v>
          </cell>
          <cell r="T100">
            <v>0</v>
          </cell>
          <cell r="U100">
            <v>0</v>
          </cell>
          <cell r="V100">
            <v>12004.68</v>
          </cell>
        </row>
        <row r="101">
          <cell r="A101" t="str">
            <v>MMP-MASS MKTING PARTNERSHIP</v>
          </cell>
          <cell r="B101"/>
          <cell r="C101">
            <v>0</v>
          </cell>
          <cell r="D101">
            <v>389.49</v>
          </cell>
          <cell r="E101">
            <v>0</v>
          </cell>
          <cell r="F101">
            <v>0</v>
          </cell>
          <cell r="G101"/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2971.05</v>
          </cell>
          <cell r="M101">
            <v>0</v>
          </cell>
          <cell r="N101">
            <v>2.6</v>
          </cell>
          <cell r="O101">
            <v>4527.07</v>
          </cell>
          <cell r="P101">
            <v>0</v>
          </cell>
          <cell r="Q101">
            <v>0</v>
          </cell>
          <cell r="R101">
            <v>2414.1</v>
          </cell>
          <cell r="S101">
            <v>-3928.27</v>
          </cell>
          <cell r="T101">
            <v>0</v>
          </cell>
          <cell r="U101">
            <v>8904.18</v>
          </cell>
          <cell r="V101">
            <v>1117.46</v>
          </cell>
        </row>
        <row r="102">
          <cell r="A102" t="str">
            <v>MRC-MASS REHAB COMM</v>
          </cell>
          <cell r="B102"/>
          <cell r="C102">
            <v>0</v>
          </cell>
          <cell r="D102">
            <v>88852.77</v>
          </cell>
          <cell r="E102">
            <v>0</v>
          </cell>
          <cell r="F102">
            <v>0</v>
          </cell>
          <cell r="G102"/>
          <cell r="H102">
            <v>0</v>
          </cell>
          <cell r="I102">
            <v>0</v>
          </cell>
          <cell r="J102">
            <v>0</v>
          </cell>
          <cell r="K102">
            <v>8753.59</v>
          </cell>
          <cell r="L102">
            <v>80680.98</v>
          </cell>
          <cell r="M102">
            <v>0</v>
          </cell>
          <cell r="N102">
            <v>1766.73</v>
          </cell>
          <cell r="O102">
            <v>130131.57</v>
          </cell>
          <cell r="P102">
            <v>112418.99</v>
          </cell>
          <cell r="Q102">
            <v>0</v>
          </cell>
          <cell r="R102">
            <v>119137.66</v>
          </cell>
          <cell r="S102">
            <v>-1701831.12</v>
          </cell>
          <cell r="T102">
            <v>0</v>
          </cell>
          <cell r="U102">
            <v>37980.629999999997</v>
          </cell>
          <cell r="V102">
            <v>29363</v>
          </cell>
        </row>
        <row r="103">
          <cell r="A103" t="str">
            <v>MSD- MASS ST 911 DEPT</v>
          </cell>
          <cell r="B103"/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/>
          <cell r="H103">
            <v>0</v>
          </cell>
          <cell r="I103">
            <v>0</v>
          </cell>
          <cell r="J103">
            <v>0</v>
          </cell>
          <cell r="K103">
            <v>2188.34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12490.79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 t="str">
            <v>MWC-MT WACHUSETT COMM COLLEGE</v>
          </cell>
          <cell r="B104"/>
          <cell r="C104">
            <v>0</v>
          </cell>
          <cell r="D104">
            <v>355.02</v>
          </cell>
          <cell r="E104">
            <v>0</v>
          </cell>
          <cell r="F104">
            <v>0</v>
          </cell>
          <cell r="G104"/>
          <cell r="H104">
            <v>0</v>
          </cell>
          <cell r="I104">
            <v>0</v>
          </cell>
          <cell r="J104">
            <v>0</v>
          </cell>
          <cell r="K104">
            <v>7818.34</v>
          </cell>
          <cell r="L104">
            <v>9300.8799999999992</v>
          </cell>
          <cell r="M104">
            <v>0</v>
          </cell>
          <cell r="N104">
            <v>0</v>
          </cell>
          <cell r="O104">
            <v>22623.77</v>
          </cell>
          <cell r="P104">
            <v>206283.74</v>
          </cell>
          <cell r="Q104">
            <v>0</v>
          </cell>
          <cell r="R104">
            <v>61242.35</v>
          </cell>
          <cell r="S104">
            <v>381.07</v>
          </cell>
          <cell r="T104">
            <v>0</v>
          </cell>
          <cell r="U104">
            <v>0</v>
          </cell>
          <cell r="V104">
            <v>16601.77</v>
          </cell>
        </row>
        <row r="105">
          <cell r="A105" t="str">
            <v>NAC-MASS COLLEGE OF LIBERAL ARTS</v>
          </cell>
          <cell r="B105"/>
          <cell r="C105">
            <v>0</v>
          </cell>
          <cell r="D105">
            <v>680.98</v>
          </cell>
          <cell r="E105">
            <v>0</v>
          </cell>
          <cell r="F105">
            <v>0</v>
          </cell>
          <cell r="G105"/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11090.17</v>
          </cell>
          <cell r="M105">
            <v>0</v>
          </cell>
          <cell r="N105">
            <v>0</v>
          </cell>
          <cell r="O105">
            <v>25514.23</v>
          </cell>
          <cell r="P105">
            <v>106098.44</v>
          </cell>
          <cell r="Q105">
            <v>0</v>
          </cell>
          <cell r="R105">
            <v>63234.29</v>
          </cell>
          <cell r="S105">
            <v>-3259.87</v>
          </cell>
          <cell r="T105">
            <v>0</v>
          </cell>
          <cell r="U105">
            <v>0</v>
          </cell>
          <cell r="V105">
            <v>16328.2</v>
          </cell>
        </row>
        <row r="106">
          <cell r="A106" t="str">
            <v>NEC-NORTHERN ESSEX COMM COLLEGE</v>
          </cell>
          <cell r="B106"/>
          <cell r="C106">
            <v>0</v>
          </cell>
          <cell r="D106">
            <v>1862.86</v>
          </cell>
          <cell r="E106">
            <v>0</v>
          </cell>
          <cell r="F106">
            <v>0</v>
          </cell>
          <cell r="G106"/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12450.79</v>
          </cell>
          <cell r="M106">
            <v>0</v>
          </cell>
          <cell r="N106">
            <v>0</v>
          </cell>
          <cell r="O106">
            <v>30079.759999999998</v>
          </cell>
          <cell r="P106">
            <v>78220.17</v>
          </cell>
          <cell r="Q106">
            <v>0</v>
          </cell>
          <cell r="R106">
            <v>80606.34</v>
          </cell>
          <cell r="S106">
            <v>-254.61</v>
          </cell>
          <cell r="T106">
            <v>0</v>
          </cell>
          <cell r="U106">
            <v>0</v>
          </cell>
          <cell r="V106">
            <v>20622.27</v>
          </cell>
        </row>
        <row r="107">
          <cell r="A107" t="str">
            <v>NFK-NORFOLK DISTRICT ATTY</v>
          </cell>
          <cell r="B107"/>
          <cell r="C107">
            <v>0</v>
          </cell>
          <cell r="D107">
            <v>548.91999999999996</v>
          </cell>
          <cell r="E107">
            <v>0</v>
          </cell>
          <cell r="F107">
            <v>0</v>
          </cell>
          <cell r="G107"/>
          <cell r="H107">
            <v>0</v>
          </cell>
          <cell r="I107">
            <v>0</v>
          </cell>
          <cell r="J107">
            <v>0</v>
          </cell>
          <cell r="K107">
            <v>3909.17</v>
          </cell>
          <cell r="L107">
            <v>6616.55</v>
          </cell>
          <cell r="M107">
            <v>0</v>
          </cell>
          <cell r="N107">
            <v>0</v>
          </cell>
          <cell r="O107">
            <v>11637.38</v>
          </cell>
          <cell r="P107">
            <v>6245.45</v>
          </cell>
          <cell r="Q107">
            <v>0</v>
          </cell>
          <cell r="R107">
            <v>13721.92</v>
          </cell>
          <cell r="S107">
            <v>-31969.32</v>
          </cell>
          <cell r="T107">
            <v>0</v>
          </cell>
          <cell r="U107">
            <v>0</v>
          </cell>
          <cell r="V107">
            <v>3837.85</v>
          </cell>
        </row>
        <row r="108">
          <cell r="A108" t="str">
            <v>NOR-MIDDLESEX (NORTHERN) DISTRICT ATTY</v>
          </cell>
          <cell r="B108"/>
          <cell r="C108">
            <v>0</v>
          </cell>
          <cell r="D108">
            <v>477.16</v>
          </cell>
          <cell r="E108">
            <v>0</v>
          </cell>
          <cell r="F108">
            <v>0</v>
          </cell>
          <cell r="G108"/>
          <cell r="H108">
            <v>0</v>
          </cell>
          <cell r="I108">
            <v>0</v>
          </cell>
          <cell r="J108">
            <v>0</v>
          </cell>
          <cell r="K108">
            <v>13915.92</v>
          </cell>
          <cell r="L108">
            <v>10863.76</v>
          </cell>
          <cell r="M108">
            <v>0</v>
          </cell>
          <cell r="N108">
            <v>0</v>
          </cell>
          <cell r="O108">
            <v>19443.310000000001</v>
          </cell>
          <cell r="P108">
            <v>18736.560000000001</v>
          </cell>
          <cell r="Q108">
            <v>0</v>
          </cell>
          <cell r="R108">
            <v>24778.23</v>
          </cell>
          <cell r="S108">
            <v>-22270.66</v>
          </cell>
          <cell r="T108">
            <v>0</v>
          </cell>
          <cell r="U108">
            <v>0</v>
          </cell>
          <cell r="V108">
            <v>6832.7</v>
          </cell>
        </row>
        <row r="109">
          <cell r="A109" t="str">
            <v>NSC-NORTH SHORE COMM COLLEGE</v>
          </cell>
          <cell r="B109"/>
          <cell r="C109">
            <v>0</v>
          </cell>
          <cell r="D109">
            <v>1241.49</v>
          </cell>
          <cell r="E109">
            <v>0</v>
          </cell>
          <cell r="F109">
            <v>0</v>
          </cell>
          <cell r="G109"/>
          <cell r="H109">
            <v>0</v>
          </cell>
          <cell r="I109">
            <v>0</v>
          </cell>
          <cell r="J109">
            <v>0</v>
          </cell>
          <cell r="K109">
            <v>7818.34</v>
          </cell>
          <cell r="L109">
            <v>13906.82</v>
          </cell>
          <cell r="M109">
            <v>0</v>
          </cell>
          <cell r="N109">
            <v>0</v>
          </cell>
          <cell r="O109">
            <v>35315.72</v>
          </cell>
          <cell r="P109">
            <v>138479.34</v>
          </cell>
          <cell r="Q109">
            <v>0</v>
          </cell>
          <cell r="R109">
            <v>101539.38</v>
          </cell>
          <cell r="S109">
            <v>1099.17</v>
          </cell>
          <cell r="T109">
            <v>0</v>
          </cell>
          <cell r="U109">
            <v>0</v>
          </cell>
          <cell r="V109">
            <v>26201.599999999999</v>
          </cell>
        </row>
        <row r="110">
          <cell r="A110" t="str">
            <v>NSD-SHERIFF DEPT NANTUCKET</v>
          </cell>
          <cell r="B110"/>
          <cell r="C110">
            <v>0</v>
          </cell>
          <cell r="D110">
            <v>80.260000000000005</v>
          </cell>
          <cell r="E110">
            <v>0</v>
          </cell>
          <cell r="F110">
            <v>0</v>
          </cell>
          <cell r="G110"/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258.5</v>
          </cell>
          <cell r="M110">
            <v>0</v>
          </cell>
          <cell r="N110">
            <v>0</v>
          </cell>
          <cell r="O110">
            <v>459.55</v>
          </cell>
          <cell r="P110">
            <v>6245.45</v>
          </cell>
          <cell r="Q110">
            <v>0</v>
          </cell>
          <cell r="R110">
            <v>568.67999999999995</v>
          </cell>
          <cell r="S110">
            <v>-10699.82</v>
          </cell>
          <cell r="T110">
            <v>0</v>
          </cell>
          <cell r="U110">
            <v>0</v>
          </cell>
          <cell r="V110">
            <v>157.53</v>
          </cell>
        </row>
        <row r="111">
          <cell r="A111" t="str">
            <v>NWD-NORTHWESTERN DISTRICT ATTY</v>
          </cell>
          <cell r="B111"/>
          <cell r="C111">
            <v>0</v>
          </cell>
          <cell r="D111">
            <v>484.82</v>
          </cell>
          <cell r="E111">
            <v>0</v>
          </cell>
          <cell r="F111">
            <v>0</v>
          </cell>
          <cell r="G111"/>
          <cell r="H111">
            <v>0</v>
          </cell>
          <cell r="I111">
            <v>0</v>
          </cell>
          <cell r="J111">
            <v>0</v>
          </cell>
          <cell r="K111">
            <v>3909.17</v>
          </cell>
          <cell r="L111">
            <v>4270.1899999999996</v>
          </cell>
          <cell r="M111">
            <v>0</v>
          </cell>
          <cell r="N111">
            <v>0</v>
          </cell>
          <cell r="O111">
            <v>7589.51</v>
          </cell>
          <cell r="P111">
            <v>12490.79</v>
          </cell>
          <cell r="Q111">
            <v>0</v>
          </cell>
          <cell r="R111">
            <v>9385.2000000000007</v>
          </cell>
          <cell r="S111">
            <v>-10322.68</v>
          </cell>
          <cell r="T111">
            <v>0</v>
          </cell>
          <cell r="U111">
            <v>0</v>
          </cell>
          <cell r="V111">
            <v>2601.91</v>
          </cell>
        </row>
        <row r="112">
          <cell r="A112" t="str">
            <v>OCA-OFFICE OF CHILD ADVOCATE</v>
          </cell>
          <cell r="B112"/>
          <cell r="C112">
            <v>7657.56</v>
          </cell>
          <cell r="D112">
            <v>75.37</v>
          </cell>
          <cell r="E112">
            <v>0</v>
          </cell>
          <cell r="F112">
            <v>0</v>
          </cell>
          <cell r="G112"/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1318.64</v>
          </cell>
          <cell r="M112">
            <v>0</v>
          </cell>
          <cell r="N112">
            <v>0</v>
          </cell>
          <cell r="O112">
            <v>2156.81</v>
          </cell>
          <cell r="P112">
            <v>42694.09</v>
          </cell>
          <cell r="Q112">
            <v>0</v>
          </cell>
          <cell r="R112">
            <v>1646.68</v>
          </cell>
          <cell r="S112">
            <v>-5335.25</v>
          </cell>
          <cell r="T112">
            <v>7093.42</v>
          </cell>
          <cell r="U112">
            <v>0</v>
          </cell>
          <cell r="V112">
            <v>507.62</v>
          </cell>
        </row>
        <row r="113">
          <cell r="A113" t="str">
            <v>OCD- HOUSING &amp; COMM DEV</v>
          </cell>
          <cell r="B113"/>
          <cell r="C113">
            <v>0</v>
          </cell>
          <cell r="D113">
            <v>9010.8799999999992</v>
          </cell>
          <cell r="E113">
            <v>0</v>
          </cell>
          <cell r="F113">
            <v>0</v>
          </cell>
          <cell r="G113"/>
          <cell r="H113">
            <v>0</v>
          </cell>
          <cell r="I113">
            <v>0</v>
          </cell>
          <cell r="J113">
            <v>0</v>
          </cell>
          <cell r="K113">
            <v>95523.17</v>
          </cell>
          <cell r="L113">
            <v>133504.88</v>
          </cell>
          <cell r="M113">
            <v>0</v>
          </cell>
          <cell r="N113">
            <v>593.57000000000005</v>
          </cell>
          <cell r="O113">
            <v>198607.46</v>
          </cell>
          <cell r="P113">
            <v>0</v>
          </cell>
          <cell r="Q113">
            <v>0</v>
          </cell>
          <cell r="R113">
            <v>54895.14</v>
          </cell>
          <cell r="S113">
            <v>-60200.78</v>
          </cell>
          <cell r="T113">
            <v>0</v>
          </cell>
          <cell r="U113">
            <v>147658.26</v>
          </cell>
          <cell r="V113">
            <v>108753.25</v>
          </cell>
        </row>
        <row r="114">
          <cell r="A114" t="str">
            <v>OHA-MASS OFC ON DISABILITY</v>
          </cell>
          <cell r="B114"/>
          <cell r="C114">
            <v>10609.98</v>
          </cell>
          <cell r="D114">
            <v>133.1</v>
          </cell>
          <cell r="E114">
            <v>0</v>
          </cell>
          <cell r="F114">
            <v>0</v>
          </cell>
          <cell r="G114"/>
          <cell r="H114">
            <v>0</v>
          </cell>
          <cell r="I114">
            <v>0</v>
          </cell>
          <cell r="J114">
            <v>0</v>
          </cell>
          <cell r="K114">
            <v>6097.51</v>
          </cell>
          <cell r="L114">
            <v>2912.9</v>
          </cell>
          <cell r="M114">
            <v>0</v>
          </cell>
          <cell r="N114">
            <v>19.93</v>
          </cell>
          <cell r="O114">
            <v>1040.48</v>
          </cell>
          <cell r="P114">
            <v>59155.14</v>
          </cell>
          <cell r="Q114">
            <v>0</v>
          </cell>
          <cell r="R114">
            <v>2040.38</v>
          </cell>
          <cell r="S114">
            <v>-6747.16</v>
          </cell>
          <cell r="T114">
            <v>9828.27</v>
          </cell>
          <cell r="U114">
            <v>2.8</v>
          </cell>
          <cell r="V114">
            <v>871.74</v>
          </cell>
        </row>
        <row r="115">
          <cell r="A115" t="str">
            <v>ORI-OFC FOR REFUGEES AND IMMIGRANTS</v>
          </cell>
          <cell r="B115"/>
          <cell r="C115">
            <v>0</v>
          </cell>
          <cell r="D115">
            <v>8172.51</v>
          </cell>
          <cell r="E115">
            <v>0</v>
          </cell>
          <cell r="F115">
            <v>0</v>
          </cell>
          <cell r="G115"/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11123.46</v>
          </cell>
          <cell r="M115">
            <v>0</v>
          </cell>
          <cell r="N115">
            <v>14.46</v>
          </cell>
          <cell r="O115">
            <v>16337.66</v>
          </cell>
          <cell r="P115">
            <v>6245.45</v>
          </cell>
          <cell r="Q115">
            <v>0</v>
          </cell>
          <cell r="R115">
            <v>2526.31</v>
          </cell>
          <cell r="S115">
            <v>-1956.49</v>
          </cell>
          <cell r="T115">
            <v>0</v>
          </cell>
          <cell r="U115">
            <v>965.02</v>
          </cell>
          <cell r="V115">
            <v>1344.88</v>
          </cell>
        </row>
        <row r="116">
          <cell r="A116" t="str">
            <v>OSC- OFFICE OF THE COMPTROLLER</v>
          </cell>
          <cell r="B116"/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/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 t="str">
            <v>OST- THE ST TREASURER</v>
          </cell>
          <cell r="B117"/>
          <cell r="C117">
            <v>0</v>
          </cell>
          <cell r="D117">
            <v>290.68</v>
          </cell>
          <cell r="E117">
            <v>0</v>
          </cell>
          <cell r="F117">
            <v>0</v>
          </cell>
          <cell r="G117"/>
          <cell r="H117">
            <v>0</v>
          </cell>
          <cell r="I117">
            <v>0</v>
          </cell>
          <cell r="J117">
            <v>0</v>
          </cell>
          <cell r="K117">
            <v>20481.169999999998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 t="str">
            <v>PAR-PAROLE BRD</v>
          </cell>
          <cell r="B118"/>
          <cell r="C118">
            <v>0</v>
          </cell>
          <cell r="D118">
            <v>536.69000000000005</v>
          </cell>
          <cell r="E118">
            <v>0</v>
          </cell>
          <cell r="F118">
            <v>0</v>
          </cell>
          <cell r="G118"/>
          <cell r="H118">
            <v>0</v>
          </cell>
          <cell r="I118">
            <v>0</v>
          </cell>
          <cell r="J118">
            <v>0</v>
          </cell>
          <cell r="K118">
            <v>2188.34</v>
          </cell>
          <cell r="L118">
            <v>10405.219999999999</v>
          </cell>
          <cell r="M118">
            <v>0</v>
          </cell>
          <cell r="N118">
            <v>365.6</v>
          </cell>
          <cell r="O118">
            <v>17946.04</v>
          </cell>
          <cell r="P118">
            <v>37472.949999999997</v>
          </cell>
          <cell r="Q118">
            <v>0</v>
          </cell>
          <cell r="R118">
            <v>32289.119999999999</v>
          </cell>
          <cell r="S118">
            <v>-5708.75</v>
          </cell>
          <cell r="T118">
            <v>0</v>
          </cell>
          <cell r="U118">
            <v>319.23</v>
          </cell>
          <cell r="V118">
            <v>5490.09</v>
          </cell>
        </row>
        <row r="119">
          <cell r="A119" t="str">
            <v>PER-PUBLIC EMPLOYEE RETIRE ADMIN</v>
          </cell>
          <cell r="B119"/>
          <cell r="C119">
            <v>0</v>
          </cell>
          <cell r="D119">
            <v>1597.26</v>
          </cell>
          <cell r="E119">
            <v>0</v>
          </cell>
          <cell r="F119">
            <v>0</v>
          </cell>
          <cell r="G119"/>
          <cell r="H119">
            <v>0</v>
          </cell>
          <cell r="I119">
            <v>0</v>
          </cell>
          <cell r="J119">
            <v>0</v>
          </cell>
          <cell r="K119">
            <v>23604.75</v>
          </cell>
          <cell r="L119">
            <v>14316.7</v>
          </cell>
          <cell r="M119">
            <v>0</v>
          </cell>
          <cell r="N119">
            <v>0</v>
          </cell>
          <cell r="O119">
            <v>5663.51</v>
          </cell>
          <cell r="P119">
            <v>6245.45</v>
          </cell>
          <cell r="Q119">
            <v>0</v>
          </cell>
          <cell r="R119">
            <v>7056.16</v>
          </cell>
          <cell r="S119">
            <v>-10927.48</v>
          </cell>
          <cell r="T119">
            <v>0</v>
          </cell>
          <cell r="U119">
            <v>731.14</v>
          </cell>
          <cell r="V119">
            <v>1617.12</v>
          </cell>
        </row>
        <row r="120">
          <cell r="A120" t="str">
            <v>PLY-PLYMOUTH DISTRICT ATTY</v>
          </cell>
          <cell r="B120"/>
          <cell r="C120">
            <v>0</v>
          </cell>
          <cell r="D120">
            <v>729.67</v>
          </cell>
          <cell r="E120">
            <v>0</v>
          </cell>
          <cell r="F120">
            <v>0</v>
          </cell>
          <cell r="G120"/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5941.41</v>
          </cell>
          <cell r="M120">
            <v>0</v>
          </cell>
          <cell r="N120">
            <v>0</v>
          </cell>
          <cell r="O120">
            <v>10676.53</v>
          </cell>
          <cell r="P120">
            <v>6245.45</v>
          </cell>
          <cell r="Q120">
            <v>0</v>
          </cell>
          <cell r="R120">
            <v>13839.69</v>
          </cell>
          <cell r="S120">
            <v>-26333.360000000001</v>
          </cell>
          <cell r="T120">
            <v>0</v>
          </cell>
          <cell r="U120">
            <v>0</v>
          </cell>
          <cell r="V120">
            <v>3804.93</v>
          </cell>
        </row>
        <row r="121">
          <cell r="A121" t="str">
            <v>POLICE - RECEIVING</v>
          </cell>
          <cell r="B121"/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/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4066683.44</v>
          </cell>
          <cell r="U121">
            <v>0</v>
          </cell>
          <cell r="V121">
            <v>0</v>
          </cell>
        </row>
        <row r="122">
          <cell r="A122" t="str">
            <v>PRM-PENSION RESERVES BOARD</v>
          </cell>
          <cell r="B122"/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/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6245.45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 t="str">
            <v>PST-PEACE OFFICER STANDARDS</v>
          </cell>
          <cell r="B123"/>
          <cell r="C123">
            <v>0</v>
          </cell>
          <cell r="D123">
            <v>55.18</v>
          </cell>
          <cell r="E123">
            <v>0</v>
          </cell>
          <cell r="F123">
            <v>0</v>
          </cell>
          <cell r="G123"/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788.26</v>
          </cell>
          <cell r="M123">
            <v>0</v>
          </cell>
          <cell r="N123">
            <v>0</v>
          </cell>
          <cell r="O123">
            <v>1276.58</v>
          </cell>
          <cell r="P123">
            <v>6245.45</v>
          </cell>
          <cell r="Q123">
            <v>0</v>
          </cell>
          <cell r="R123">
            <v>1138.8699999999999</v>
          </cell>
          <cell r="S123">
            <v>-2526.0300000000002</v>
          </cell>
          <cell r="T123">
            <v>0</v>
          </cell>
          <cell r="U123">
            <v>0</v>
          </cell>
          <cell r="V123">
            <v>283.36</v>
          </cell>
        </row>
        <row r="124">
          <cell r="A124" t="str">
            <v>QCC-QUINSIGAMOND COMM COLLEGE</v>
          </cell>
          <cell r="B124"/>
          <cell r="C124">
            <v>0</v>
          </cell>
          <cell r="D124">
            <v>1561.15</v>
          </cell>
          <cell r="E124">
            <v>0</v>
          </cell>
          <cell r="F124">
            <v>0</v>
          </cell>
          <cell r="G124"/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14785.43</v>
          </cell>
          <cell r="M124">
            <v>0</v>
          </cell>
          <cell r="N124">
            <v>0</v>
          </cell>
          <cell r="O124">
            <v>39497.730000000003</v>
          </cell>
          <cell r="P124">
            <v>136054.39999999999</v>
          </cell>
          <cell r="Q124">
            <v>0</v>
          </cell>
          <cell r="R124">
            <v>121018.22</v>
          </cell>
          <cell r="S124">
            <v>746.51</v>
          </cell>
          <cell r="T124">
            <v>0</v>
          </cell>
          <cell r="U124">
            <v>0</v>
          </cell>
          <cell r="V124">
            <v>30609.42</v>
          </cell>
        </row>
        <row r="125">
          <cell r="A125" t="str">
            <v>RCC-ROXBURY COMM COLLEGE</v>
          </cell>
          <cell r="B125"/>
          <cell r="C125">
            <v>0</v>
          </cell>
          <cell r="D125">
            <v>523.07000000000005</v>
          </cell>
          <cell r="E125">
            <v>0</v>
          </cell>
          <cell r="F125">
            <v>0</v>
          </cell>
          <cell r="G125"/>
          <cell r="H125">
            <v>0</v>
          </cell>
          <cell r="I125">
            <v>0</v>
          </cell>
          <cell r="J125">
            <v>0</v>
          </cell>
          <cell r="K125">
            <v>11727.58</v>
          </cell>
          <cell r="L125">
            <v>7065.65</v>
          </cell>
          <cell r="M125">
            <v>0</v>
          </cell>
          <cell r="N125">
            <v>0</v>
          </cell>
          <cell r="O125">
            <v>14827.95</v>
          </cell>
          <cell r="P125">
            <v>24179.81</v>
          </cell>
          <cell r="Q125">
            <v>0</v>
          </cell>
          <cell r="R125">
            <v>30729.72</v>
          </cell>
          <cell r="S125">
            <v>-1358</v>
          </cell>
          <cell r="T125">
            <v>0</v>
          </cell>
          <cell r="U125">
            <v>0</v>
          </cell>
          <cell r="V125">
            <v>8064.14</v>
          </cell>
        </row>
        <row r="126">
          <cell r="A126" t="str">
            <v>REG- PROF LICENSURE</v>
          </cell>
          <cell r="B126"/>
          <cell r="C126">
            <v>0</v>
          </cell>
          <cell r="D126">
            <v>1660.05</v>
          </cell>
          <cell r="E126">
            <v>0</v>
          </cell>
          <cell r="F126">
            <v>0</v>
          </cell>
          <cell r="G126"/>
          <cell r="H126">
            <v>0</v>
          </cell>
          <cell r="I126">
            <v>0</v>
          </cell>
          <cell r="J126">
            <v>0</v>
          </cell>
          <cell r="K126">
            <v>142882.57999999999</v>
          </cell>
          <cell r="L126">
            <v>16250.7</v>
          </cell>
          <cell r="M126">
            <v>0</v>
          </cell>
          <cell r="N126">
            <v>483.33</v>
          </cell>
          <cell r="O126">
            <v>27837.84</v>
          </cell>
          <cell r="P126">
            <v>6245.45</v>
          </cell>
          <cell r="Q126">
            <v>0</v>
          </cell>
          <cell r="R126">
            <v>46162.25</v>
          </cell>
          <cell r="S126">
            <v>-21382.91</v>
          </cell>
          <cell r="T126">
            <v>0</v>
          </cell>
          <cell r="U126">
            <v>1670.61</v>
          </cell>
          <cell r="V126">
            <v>8247.31</v>
          </cell>
        </row>
        <row r="127">
          <cell r="A127" t="str">
            <v>RGT-BRD OF HIGHER ED</v>
          </cell>
          <cell r="B127"/>
          <cell r="C127">
            <v>26604.18</v>
          </cell>
          <cell r="D127">
            <v>2098.89</v>
          </cell>
          <cell r="E127">
            <v>0</v>
          </cell>
          <cell r="F127">
            <v>0</v>
          </cell>
          <cell r="G127"/>
          <cell r="H127">
            <v>0</v>
          </cell>
          <cell r="I127">
            <v>0</v>
          </cell>
          <cell r="J127">
            <v>0</v>
          </cell>
          <cell r="K127">
            <v>39559.65</v>
          </cell>
          <cell r="L127">
            <v>4683.34</v>
          </cell>
          <cell r="M127">
            <v>0</v>
          </cell>
          <cell r="N127">
            <v>4.55</v>
          </cell>
          <cell r="O127">
            <v>7850.72</v>
          </cell>
          <cell r="P127">
            <v>148329.76999999999</v>
          </cell>
          <cell r="Q127">
            <v>0</v>
          </cell>
          <cell r="R127">
            <v>8944.67</v>
          </cell>
          <cell r="S127">
            <v>-22743.57</v>
          </cell>
          <cell r="T127">
            <v>24644.34</v>
          </cell>
          <cell r="U127">
            <v>281.29000000000002</v>
          </cell>
          <cell r="V127">
            <v>2104.67</v>
          </cell>
        </row>
        <row r="128">
          <cell r="A128" t="str">
            <v>SAO-ST AUDITORS OFC</v>
          </cell>
          <cell r="B128"/>
          <cell r="C128">
            <v>43959.79</v>
          </cell>
          <cell r="D128">
            <v>378.22</v>
          </cell>
          <cell r="E128">
            <v>0</v>
          </cell>
          <cell r="F128">
            <v>0</v>
          </cell>
          <cell r="G128"/>
          <cell r="H128">
            <v>0</v>
          </cell>
          <cell r="I128">
            <v>0</v>
          </cell>
          <cell r="J128">
            <v>0</v>
          </cell>
          <cell r="K128">
            <v>2188.34</v>
          </cell>
          <cell r="L128">
            <v>10476.030000000001</v>
          </cell>
          <cell r="M128">
            <v>37640.980000000003</v>
          </cell>
          <cell r="N128">
            <v>0</v>
          </cell>
          <cell r="O128">
            <v>18540.82</v>
          </cell>
          <cell r="P128">
            <v>281340.63</v>
          </cell>
          <cell r="Q128">
            <v>31839.59</v>
          </cell>
          <cell r="R128">
            <v>22496.87</v>
          </cell>
          <cell r="S128">
            <v>-33283.07</v>
          </cell>
          <cell r="T128">
            <v>40721.519999999997</v>
          </cell>
          <cell r="U128">
            <v>0</v>
          </cell>
          <cell r="V128">
            <v>6323.15</v>
          </cell>
        </row>
        <row r="129">
          <cell r="A129" t="str">
            <v>SBA- SMALL BUSINESS ADMINISTRATION</v>
          </cell>
          <cell r="B129"/>
          <cell r="C129">
            <v>0</v>
          </cell>
          <cell r="D129">
            <v>70.87</v>
          </cell>
          <cell r="E129">
            <v>0</v>
          </cell>
          <cell r="F129">
            <v>0</v>
          </cell>
          <cell r="G129"/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4147.3599999999997</v>
          </cell>
          <cell r="M129">
            <v>0</v>
          </cell>
          <cell r="N129">
            <v>0</v>
          </cell>
          <cell r="O129">
            <v>7214.12</v>
          </cell>
          <cell r="P129">
            <v>0</v>
          </cell>
          <cell r="Q129">
            <v>0</v>
          </cell>
          <cell r="R129">
            <v>10205.4</v>
          </cell>
          <cell r="S129">
            <v>87.21</v>
          </cell>
          <cell r="T129">
            <v>0</v>
          </cell>
          <cell r="U129">
            <v>0</v>
          </cell>
          <cell r="V129">
            <v>2278.31</v>
          </cell>
        </row>
        <row r="130">
          <cell r="A130" t="str">
            <v>SCA- CONSUMER AFFAIRS &amp; BUS REG</v>
          </cell>
          <cell r="B130"/>
          <cell r="C130">
            <v>0</v>
          </cell>
          <cell r="D130">
            <v>159.52000000000001</v>
          </cell>
          <cell r="E130">
            <v>0</v>
          </cell>
          <cell r="F130">
            <v>0</v>
          </cell>
          <cell r="G130"/>
          <cell r="H130">
            <v>0</v>
          </cell>
          <cell r="I130">
            <v>0</v>
          </cell>
          <cell r="J130">
            <v>0</v>
          </cell>
          <cell r="K130">
            <v>17507.25</v>
          </cell>
          <cell r="L130">
            <v>1550.19</v>
          </cell>
          <cell r="M130">
            <v>0</v>
          </cell>
          <cell r="N130">
            <v>12.33</v>
          </cell>
          <cell r="O130">
            <v>2714.43</v>
          </cell>
          <cell r="P130">
            <v>6245.45</v>
          </cell>
          <cell r="Q130">
            <v>0</v>
          </cell>
          <cell r="R130">
            <v>5054.1000000000004</v>
          </cell>
          <cell r="S130">
            <v>-1656.67</v>
          </cell>
          <cell r="T130">
            <v>0</v>
          </cell>
          <cell r="U130">
            <v>18.61</v>
          </cell>
          <cell r="V130">
            <v>879.99</v>
          </cell>
        </row>
        <row r="131">
          <cell r="A131" t="str">
            <v>SDA-SHERIFFS DEPT ASSC</v>
          </cell>
          <cell r="B131"/>
          <cell r="C131">
            <v>0</v>
          </cell>
          <cell r="D131">
            <v>69.53</v>
          </cell>
          <cell r="E131">
            <v>0</v>
          </cell>
          <cell r="F131">
            <v>0</v>
          </cell>
          <cell r="G131"/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204.17</v>
          </cell>
          <cell r="M131">
            <v>0</v>
          </cell>
          <cell r="N131">
            <v>2.63</v>
          </cell>
          <cell r="O131">
            <v>374</v>
          </cell>
          <cell r="P131">
            <v>0</v>
          </cell>
          <cell r="Q131">
            <v>0</v>
          </cell>
          <cell r="R131">
            <v>481.77</v>
          </cell>
          <cell r="S131">
            <v>-3093.56</v>
          </cell>
          <cell r="T131">
            <v>0</v>
          </cell>
          <cell r="U131">
            <v>0</v>
          </cell>
          <cell r="V131">
            <v>142.08000000000001</v>
          </cell>
        </row>
        <row r="132">
          <cell r="A132" t="str">
            <v>SDB-SHERIFF DEPT BERKSHIRE</v>
          </cell>
          <cell r="B132"/>
          <cell r="C132">
            <v>0</v>
          </cell>
          <cell r="D132">
            <v>1340.46</v>
          </cell>
          <cell r="E132">
            <v>0</v>
          </cell>
          <cell r="F132">
            <v>0</v>
          </cell>
          <cell r="G132"/>
          <cell r="H132">
            <v>0</v>
          </cell>
          <cell r="I132">
            <v>0</v>
          </cell>
          <cell r="J132">
            <v>0</v>
          </cell>
          <cell r="K132">
            <v>23455.22</v>
          </cell>
          <cell r="L132">
            <v>10618.84</v>
          </cell>
          <cell r="M132">
            <v>0</v>
          </cell>
          <cell r="N132">
            <v>0</v>
          </cell>
          <cell r="O132">
            <v>19111.59</v>
          </cell>
          <cell r="P132">
            <v>8318.18</v>
          </cell>
          <cell r="Q132">
            <v>0</v>
          </cell>
          <cell r="R132">
            <v>24933.58</v>
          </cell>
          <cell r="S132">
            <v>-33820.19</v>
          </cell>
          <cell r="T132">
            <v>0</v>
          </cell>
          <cell r="U132">
            <v>0</v>
          </cell>
          <cell r="V132">
            <v>6904.62</v>
          </cell>
        </row>
        <row r="133">
          <cell r="A133" t="str">
            <v>SDC-SHERIFF DEPT BARNSTABLE</v>
          </cell>
          <cell r="B133"/>
          <cell r="C133">
            <v>0</v>
          </cell>
          <cell r="D133">
            <v>1545.68</v>
          </cell>
          <cell r="E133">
            <v>0</v>
          </cell>
          <cell r="F133">
            <v>0</v>
          </cell>
          <cell r="G133"/>
          <cell r="H133">
            <v>0</v>
          </cell>
          <cell r="I133">
            <v>0</v>
          </cell>
          <cell r="J133">
            <v>0</v>
          </cell>
          <cell r="K133">
            <v>15636.77</v>
          </cell>
          <cell r="L133">
            <v>15347.91</v>
          </cell>
          <cell r="M133">
            <v>0</v>
          </cell>
          <cell r="N133">
            <v>0</v>
          </cell>
          <cell r="O133">
            <v>26513.439999999999</v>
          </cell>
          <cell r="P133">
            <v>48370.44</v>
          </cell>
          <cell r="Q133">
            <v>0</v>
          </cell>
          <cell r="R133">
            <v>28605.68</v>
          </cell>
          <cell r="S133">
            <v>-41950.74</v>
          </cell>
          <cell r="T133">
            <v>0</v>
          </cell>
          <cell r="U133">
            <v>0</v>
          </cell>
          <cell r="V133">
            <v>8430.49</v>
          </cell>
        </row>
        <row r="134">
          <cell r="A134" t="str">
            <v>SDD-SHERIFF DEPT DUKES</v>
          </cell>
          <cell r="B134"/>
          <cell r="C134">
            <v>0</v>
          </cell>
          <cell r="D134">
            <v>534.9</v>
          </cell>
          <cell r="E134">
            <v>0</v>
          </cell>
          <cell r="F134">
            <v>0</v>
          </cell>
          <cell r="G134"/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1858.09</v>
          </cell>
          <cell r="M134">
            <v>0</v>
          </cell>
          <cell r="N134">
            <v>0</v>
          </cell>
          <cell r="O134">
            <v>3299.75</v>
          </cell>
          <cell r="P134">
            <v>0</v>
          </cell>
          <cell r="Q134">
            <v>0</v>
          </cell>
          <cell r="R134">
            <v>4066.11</v>
          </cell>
          <cell r="S134">
            <v>-7281.23</v>
          </cell>
          <cell r="T134">
            <v>0</v>
          </cell>
          <cell r="U134">
            <v>0</v>
          </cell>
          <cell r="V134">
            <v>1127.9100000000001</v>
          </cell>
        </row>
        <row r="135">
          <cell r="A135" t="str">
            <v>SDE-SHERIFF DEPT ESSEX</v>
          </cell>
          <cell r="B135"/>
          <cell r="C135">
            <v>0</v>
          </cell>
          <cell r="D135">
            <v>1886.62</v>
          </cell>
          <cell r="E135">
            <v>0</v>
          </cell>
          <cell r="F135">
            <v>0</v>
          </cell>
          <cell r="G135"/>
          <cell r="H135">
            <v>0</v>
          </cell>
          <cell r="I135">
            <v>0</v>
          </cell>
          <cell r="J135">
            <v>0</v>
          </cell>
          <cell r="K135">
            <v>72554.12</v>
          </cell>
          <cell r="L135">
            <v>30646.95</v>
          </cell>
          <cell r="M135">
            <v>0</v>
          </cell>
          <cell r="N135">
            <v>0</v>
          </cell>
          <cell r="O135">
            <v>53518.53</v>
          </cell>
          <cell r="P135">
            <v>59110.76</v>
          </cell>
          <cell r="Q135">
            <v>0</v>
          </cell>
          <cell r="R135">
            <v>60979.85</v>
          </cell>
          <cell r="S135">
            <v>-32021.34</v>
          </cell>
          <cell r="T135">
            <v>0</v>
          </cell>
          <cell r="U135">
            <v>0</v>
          </cell>
          <cell r="V135">
            <v>17359.37</v>
          </cell>
        </row>
        <row r="136">
          <cell r="A136" t="str">
            <v>SDF-SHERIFF DEPT FRANKLIN</v>
          </cell>
          <cell r="B136"/>
          <cell r="C136">
            <v>0</v>
          </cell>
          <cell r="D136">
            <v>1627.73</v>
          </cell>
          <cell r="E136">
            <v>0</v>
          </cell>
          <cell r="F136">
            <v>0</v>
          </cell>
          <cell r="G136"/>
          <cell r="H136">
            <v>0</v>
          </cell>
          <cell r="I136">
            <v>0</v>
          </cell>
          <cell r="J136">
            <v>0</v>
          </cell>
          <cell r="K136">
            <v>3909.17</v>
          </cell>
          <cell r="L136">
            <v>10161.11</v>
          </cell>
          <cell r="M136">
            <v>0</v>
          </cell>
          <cell r="N136">
            <v>0</v>
          </cell>
          <cell r="O136">
            <v>17862.12</v>
          </cell>
          <cell r="P136">
            <v>7600.96</v>
          </cell>
          <cell r="Q136">
            <v>0</v>
          </cell>
          <cell r="R136">
            <v>21008.44</v>
          </cell>
          <cell r="S136">
            <v>-16113.38</v>
          </cell>
          <cell r="T136">
            <v>0</v>
          </cell>
          <cell r="U136">
            <v>0</v>
          </cell>
          <cell r="V136">
            <v>5887.84</v>
          </cell>
        </row>
        <row r="137">
          <cell r="A137" t="str">
            <v>SDH-SHERIFF DEPT HAMPDEN</v>
          </cell>
          <cell r="B137"/>
          <cell r="C137">
            <v>0</v>
          </cell>
          <cell r="D137">
            <v>3069.47</v>
          </cell>
          <cell r="E137">
            <v>0</v>
          </cell>
          <cell r="F137">
            <v>0</v>
          </cell>
          <cell r="G137"/>
          <cell r="H137">
            <v>0</v>
          </cell>
          <cell r="I137">
            <v>0</v>
          </cell>
          <cell r="J137">
            <v>0</v>
          </cell>
          <cell r="K137">
            <v>43001.4</v>
          </cell>
          <cell r="L137">
            <v>42900.59</v>
          </cell>
          <cell r="M137">
            <v>0</v>
          </cell>
          <cell r="N137">
            <v>0</v>
          </cell>
          <cell r="O137">
            <v>82780.11</v>
          </cell>
          <cell r="P137">
            <v>239644.33</v>
          </cell>
          <cell r="Q137">
            <v>0</v>
          </cell>
          <cell r="R137">
            <v>138018.38</v>
          </cell>
          <cell r="S137">
            <v>-42456.63</v>
          </cell>
          <cell r="T137">
            <v>0</v>
          </cell>
          <cell r="U137">
            <v>0</v>
          </cell>
          <cell r="V137">
            <v>38172.79</v>
          </cell>
        </row>
        <row r="138">
          <cell r="A138" t="str">
            <v>SDM-SHERIFF DEPT MIDDLESEX</v>
          </cell>
          <cell r="B138"/>
          <cell r="C138">
            <v>0</v>
          </cell>
          <cell r="D138">
            <v>2272.2399999999998</v>
          </cell>
          <cell r="E138">
            <v>0</v>
          </cell>
          <cell r="F138">
            <v>0</v>
          </cell>
          <cell r="G138"/>
          <cell r="H138">
            <v>0</v>
          </cell>
          <cell r="I138">
            <v>0</v>
          </cell>
          <cell r="J138">
            <v>0</v>
          </cell>
          <cell r="K138">
            <v>54728.959999999999</v>
          </cell>
          <cell r="L138">
            <v>34750.959999999999</v>
          </cell>
          <cell r="M138">
            <v>0</v>
          </cell>
          <cell r="N138">
            <v>0</v>
          </cell>
          <cell r="O138">
            <v>60524.62</v>
          </cell>
          <cell r="P138">
            <v>18736.560000000001</v>
          </cell>
          <cell r="Q138">
            <v>0</v>
          </cell>
          <cell r="R138">
            <v>68070.25</v>
          </cell>
          <cell r="S138">
            <v>-13631.76</v>
          </cell>
          <cell r="T138">
            <v>0</v>
          </cell>
          <cell r="U138">
            <v>0</v>
          </cell>
          <cell r="V138">
            <v>19212.22</v>
          </cell>
        </row>
        <row r="139">
          <cell r="A139" t="str">
            <v>SDN-SHERIFF DEPT NORFOLK</v>
          </cell>
          <cell r="B139"/>
          <cell r="C139">
            <v>0</v>
          </cell>
          <cell r="D139">
            <v>1582.88</v>
          </cell>
          <cell r="E139">
            <v>0</v>
          </cell>
          <cell r="F139">
            <v>0</v>
          </cell>
          <cell r="G139"/>
          <cell r="H139">
            <v>0</v>
          </cell>
          <cell r="I139">
            <v>0</v>
          </cell>
          <cell r="J139">
            <v>0</v>
          </cell>
          <cell r="K139">
            <v>23455.22</v>
          </cell>
          <cell r="L139">
            <v>16721.37</v>
          </cell>
          <cell r="M139">
            <v>0</v>
          </cell>
          <cell r="N139">
            <v>0</v>
          </cell>
          <cell r="O139">
            <v>30101.87</v>
          </cell>
          <cell r="P139">
            <v>89357.53</v>
          </cell>
          <cell r="Q139">
            <v>0</v>
          </cell>
          <cell r="R139">
            <v>39308.559999999998</v>
          </cell>
          <cell r="S139">
            <v>-21831.77</v>
          </cell>
          <cell r="T139">
            <v>0</v>
          </cell>
          <cell r="U139">
            <v>0</v>
          </cell>
          <cell r="V139">
            <v>11322.91</v>
          </cell>
        </row>
        <row r="140">
          <cell r="A140" t="str">
            <v>SDP-SHERIFF DEPT PLYMOUTH</v>
          </cell>
          <cell r="B140"/>
          <cell r="C140">
            <v>0</v>
          </cell>
          <cell r="D140">
            <v>2052.0100000000002</v>
          </cell>
          <cell r="E140">
            <v>0</v>
          </cell>
          <cell r="F140">
            <v>0</v>
          </cell>
          <cell r="G140"/>
          <cell r="H140">
            <v>0</v>
          </cell>
          <cell r="I140">
            <v>0</v>
          </cell>
          <cell r="J140">
            <v>0</v>
          </cell>
          <cell r="K140">
            <v>31273.759999999998</v>
          </cell>
          <cell r="L140">
            <v>27267.09</v>
          </cell>
          <cell r="M140">
            <v>0</v>
          </cell>
          <cell r="N140">
            <v>0</v>
          </cell>
          <cell r="O140">
            <v>49576.86</v>
          </cell>
          <cell r="P140">
            <v>0</v>
          </cell>
          <cell r="Q140">
            <v>0</v>
          </cell>
          <cell r="R140">
            <v>67384.570000000007</v>
          </cell>
          <cell r="S140">
            <v>-31106.7</v>
          </cell>
          <cell r="T140">
            <v>0</v>
          </cell>
          <cell r="U140">
            <v>0</v>
          </cell>
          <cell r="V140">
            <v>18377.28</v>
          </cell>
        </row>
        <row r="141">
          <cell r="A141" t="str">
            <v>SDS-SHERIFF DEPT SUFFOLK</v>
          </cell>
          <cell r="B141"/>
          <cell r="C141">
            <v>0</v>
          </cell>
          <cell r="D141">
            <v>1963.41</v>
          </cell>
          <cell r="E141">
            <v>0</v>
          </cell>
          <cell r="F141">
            <v>0</v>
          </cell>
          <cell r="G141"/>
          <cell r="H141">
            <v>0</v>
          </cell>
          <cell r="I141">
            <v>0</v>
          </cell>
          <cell r="J141">
            <v>0</v>
          </cell>
          <cell r="K141">
            <v>23455.22</v>
          </cell>
          <cell r="L141">
            <v>48449.279999999999</v>
          </cell>
          <cell r="M141">
            <v>0</v>
          </cell>
          <cell r="N141">
            <v>0</v>
          </cell>
          <cell r="O141">
            <v>85459.09</v>
          </cell>
          <cell r="P141">
            <v>36766.129999999997</v>
          </cell>
          <cell r="Q141">
            <v>0</v>
          </cell>
          <cell r="R141">
            <v>102112.52</v>
          </cell>
          <cell r="S141">
            <v>-18052.7</v>
          </cell>
          <cell r="T141">
            <v>0</v>
          </cell>
          <cell r="U141">
            <v>0</v>
          </cell>
          <cell r="V141">
            <v>28699.87</v>
          </cell>
        </row>
        <row r="142">
          <cell r="A142" t="str">
            <v>SDW-SHERIFF DEPT WORCESTER</v>
          </cell>
          <cell r="B142"/>
          <cell r="C142">
            <v>0</v>
          </cell>
          <cell r="D142">
            <v>1815.87</v>
          </cell>
          <cell r="E142">
            <v>0</v>
          </cell>
          <cell r="F142">
            <v>0</v>
          </cell>
          <cell r="G142"/>
          <cell r="H142">
            <v>0</v>
          </cell>
          <cell r="I142">
            <v>0</v>
          </cell>
          <cell r="J142">
            <v>0</v>
          </cell>
          <cell r="K142">
            <v>92100.2</v>
          </cell>
          <cell r="L142">
            <v>23318.799999999999</v>
          </cell>
          <cell r="M142">
            <v>0</v>
          </cell>
          <cell r="N142">
            <v>0</v>
          </cell>
          <cell r="O142">
            <v>42794.27</v>
          </cell>
          <cell r="P142">
            <v>15167.18</v>
          </cell>
          <cell r="Q142">
            <v>0</v>
          </cell>
          <cell r="R142">
            <v>60279.99</v>
          </cell>
          <cell r="S142">
            <v>-27521.07</v>
          </cell>
          <cell r="T142">
            <v>0</v>
          </cell>
          <cell r="U142">
            <v>0</v>
          </cell>
          <cell r="V142">
            <v>16361.51</v>
          </cell>
        </row>
        <row r="143">
          <cell r="A143" t="str">
            <v>SEA- BUSINESS &amp; TECH</v>
          </cell>
          <cell r="B143"/>
          <cell r="C143">
            <v>0</v>
          </cell>
          <cell r="D143">
            <v>78.150000000000006</v>
          </cell>
          <cell r="E143">
            <v>0</v>
          </cell>
          <cell r="F143">
            <v>0</v>
          </cell>
          <cell r="G143"/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629.38</v>
          </cell>
          <cell r="M143">
            <v>0</v>
          </cell>
          <cell r="N143">
            <v>0</v>
          </cell>
          <cell r="O143">
            <v>1095.24</v>
          </cell>
          <cell r="P143">
            <v>0</v>
          </cell>
          <cell r="Q143">
            <v>0</v>
          </cell>
          <cell r="R143">
            <v>1723.78</v>
          </cell>
          <cell r="S143">
            <v>-268.57</v>
          </cell>
          <cell r="T143">
            <v>0</v>
          </cell>
          <cell r="U143">
            <v>1.4</v>
          </cell>
          <cell r="V143">
            <v>346.32</v>
          </cell>
        </row>
        <row r="144">
          <cell r="A144" t="str">
            <v>SEC-SECRETARY OF ST</v>
          </cell>
          <cell r="B144"/>
          <cell r="C144">
            <v>98814.14</v>
          </cell>
          <cell r="D144">
            <v>3102.92</v>
          </cell>
          <cell r="E144">
            <v>0</v>
          </cell>
          <cell r="F144">
            <v>0</v>
          </cell>
          <cell r="G144"/>
          <cell r="H144">
            <v>0</v>
          </cell>
          <cell r="I144">
            <v>0</v>
          </cell>
          <cell r="J144">
            <v>0</v>
          </cell>
          <cell r="K144">
            <v>115517.99</v>
          </cell>
          <cell r="L144">
            <v>26341.53</v>
          </cell>
          <cell r="M144">
            <v>61541.69</v>
          </cell>
          <cell r="N144">
            <v>0</v>
          </cell>
          <cell r="O144">
            <v>45759.39</v>
          </cell>
          <cell r="P144">
            <v>606820.71</v>
          </cell>
          <cell r="Q144">
            <v>52056.58</v>
          </cell>
          <cell r="R144">
            <v>50801.9</v>
          </cell>
          <cell r="S144">
            <v>-127639.52</v>
          </cell>
          <cell r="T144">
            <v>91535.16</v>
          </cell>
          <cell r="U144">
            <v>0</v>
          </cell>
          <cell r="V144">
            <v>14863.4</v>
          </cell>
        </row>
        <row r="145">
          <cell r="A145" t="str">
            <v>SEN-SENATE</v>
          </cell>
          <cell r="B145"/>
          <cell r="C145">
            <v>0</v>
          </cell>
          <cell r="D145">
            <v>134.08000000000001</v>
          </cell>
          <cell r="E145">
            <v>0</v>
          </cell>
          <cell r="F145">
            <v>0</v>
          </cell>
          <cell r="G145"/>
          <cell r="H145">
            <v>0</v>
          </cell>
          <cell r="I145">
            <v>0</v>
          </cell>
          <cell r="J145">
            <v>0</v>
          </cell>
          <cell r="K145">
            <v>3909.17</v>
          </cell>
          <cell r="L145">
            <v>11406.3</v>
          </cell>
          <cell r="M145">
            <v>1175376.49</v>
          </cell>
          <cell r="N145">
            <v>0</v>
          </cell>
          <cell r="O145">
            <v>21105.21</v>
          </cell>
          <cell r="P145">
            <v>351725.31</v>
          </cell>
          <cell r="Q145">
            <v>994221.36</v>
          </cell>
          <cell r="R145">
            <v>30641.82</v>
          </cell>
          <cell r="S145">
            <v>-3049.35</v>
          </cell>
          <cell r="T145">
            <v>0</v>
          </cell>
          <cell r="U145">
            <v>0</v>
          </cell>
          <cell r="V145">
            <v>8267.33</v>
          </cell>
        </row>
        <row r="146">
          <cell r="A146" t="str">
            <v>SJC-SUPREME JUDICIAL COURT</v>
          </cell>
          <cell r="B146"/>
          <cell r="C146">
            <v>0</v>
          </cell>
          <cell r="D146">
            <v>417.25</v>
          </cell>
          <cell r="E146">
            <v>0</v>
          </cell>
          <cell r="F146">
            <v>0</v>
          </cell>
          <cell r="G146"/>
          <cell r="H146">
            <v>0</v>
          </cell>
          <cell r="I146">
            <v>0</v>
          </cell>
          <cell r="J146">
            <v>0</v>
          </cell>
          <cell r="K146">
            <v>30955.599999999999</v>
          </cell>
          <cell r="L146">
            <v>7174.33</v>
          </cell>
          <cell r="M146">
            <v>0</v>
          </cell>
          <cell r="N146">
            <v>0</v>
          </cell>
          <cell r="O146">
            <v>11792.18</v>
          </cell>
          <cell r="P146">
            <v>0</v>
          </cell>
          <cell r="Q146">
            <v>0</v>
          </cell>
          <cell r="R146">
            <v>9344.5</v>
          </cell>
          <cell r="S146">
            <v>-18775.28</v>
          </cell>
          <cell r="T146">
            <v>0</v>
          </cell>
          <cell r="U146">
            <v>0</v>
          </cell>
          <cell r="V146">
            <v>2853.47</v>
          </cell>
        </row>
        <row r="147">
          <cell r="A147" t="str">
            <v>SMU- UMASS DARTMOUTH</v>
          </cell>
          <cell r="B147"/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/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6245.45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 t="str">
            <v>SOR-SEX OFFENDER REGISTRY</v>
          </cell>
          <cell r="B148"/>
          <cell r="C148">
            <v>0</v>
          </cell>
          <cell r="D148">
            <v>224.4</v>
          </cell>
          <cell r="E148">
            <v>0</v>
          </cell>
          <cell r="F148">
            <v>0</v>
          </cell>
          <cell r="G148"/>
          <cell r="H148">
            <v>0</v>
          </cell>
          <cell r="I148">
            <v>0</v>
          </cell>
          <cell r="J148">
            <v>0</v>
          </cell>
          <cell r="K148">
            <v>470825.67</v>
          </cell>
          <cell r="L148">
            <v>3236.62</v>
          </cell>
          <cell r="M148">
            <v>0</v>
          </cell>
          <cell r="N148">
            <v>12.23</v>
          </cell>
          <cell r="O148">
            <v>5591.09</v>
          </cell>
          <cell r="P148">
            <v>6245.45</v>
          </cell>
          <cell r="Q148">
            <v>0</v>
          </cell>
          <cell r="R148">
            <v>10945.37</v>
          </cell>
          <cell r="S148">
            <v>-2752.15</v>
          </cell>
          <cell r="T148">
            <v>0</v>
          </cell>
          <cell r="U148">
            <v>874.63</v>
          </cell>
          <cell r="V148">
            <v>1716.54</v>
          </cell>
        </row>
        <row r="149">
          <cell r="A149" t="str">
            <v>SRB-ST RECLAMATION BRD</v>
          </cell>
          <cell r="B149"/>
          <cell r="C149">
            <v>0</v>
          </cell>
          <cell r="D149">
            <v>1901</v>
          </cell>
          <cell r="E149">
            <v>0</v>
          </cell>
          <cell r="F149">
            <v>0</v>
          </cell>
          <cell r="G149"/>
          <cell r="H149">
            <v>0</v>
          </cell>
          <cell r="I149">
            <v>0</v>
          </cell>
          <cell r="J149">
            <v>0</v>
          </cell>
          <cell r="K149">
            <v>3909.17</v>
          </cell>
          <cell r="L149">
            <v>5169.1400000000003</v>
          </cell>
          <cell r="M149">
            <v>0</v>
          </cell>
          <cell r="N149">
            <v>11.9</v>
          </cell>
          <cell r="O149">
            <v>9441.39</v>
          </cell>
          <cell r="P149">
            <v>62454.92</v>
          </cell>
          <cell r="Q149">
            <v>0</v>
          </cell>
          <cell r="R149">
            <v>16610.86</v>
          </cell>
          <cell r="S149">
            <v>-20707.16</v>
          </cell>
          <cell r="T149">
            <v>0</v>
          </cell>
          <cell r="U149">
            <v>251.85</v>
          </cell>
          <cell r="V149">
            <v>3551.72</v>
          </cell>
        </row>
        <row r="150">
          <cell r="A150" t="str">
            <v>SSA-SALEM ST COLLEGE</v>
          </cell>
          <cell r="B150"/>
          <cell r="C150">
            <v>0</v>
          </cell>
          <cell r="D150">
            <v>2140.1</v>
          </cell>
          <cell r="E150">
            <v>0</v>
          </cell>
          <cell r="F150">
            <v>0</v>
          </cell>
          <cell r="G150"/>
          <cell r="H150">
            <v>0</v>
          </cell>
          <cell r="I150">
            <v>0</v>
          </cell>
          <cell r="J150">
            <v>0</v>
          </cell>
          <cell r="K150">
            <v>7818.34</v>
          </cell>
          <cell r="L150">
            <v>45371.78</v>
          </cell>
          <cell r="M150">
            <v>0</v>
          </cell>
          <cell r="N150">
            <v>0</v>
          </cell>
          <cell r="O150">
            <v>96181.89</v>
          </cell>
          <cell r="P150">
            <v>53858.32</v>
          </cell>
          <cell r="Q150">
            <v>0</v>
          </cell>
          <cell r="R150">
            <v>203785.17</v>
          </cell>
          <cell r="S150">
            <v>-611.41</v>
          </cell>
          <cell r="T150">
            <v>0</v>
          </cell>
          <cell r="U150">
            <v>0</v>
          </cell>
          <cell r="V150">
            <v>52612.81</v>
          </cell>
        </row>
        <row r="151">
          <cell r="A151" t="str">
            <v>STC-SPRINGFIELD TECH COMM COLLEGE</v>
          </cell>
          <cell r="B151"/>
          <cell r="C151">
            <v>0</v>
          </cell>
          <cell r="D151">
            <v>1628.11</v>
          </cell>
          <cell r="E151">
            <v>0</v>
          </cell>
          <cell r="F151">
            <v>0</v>
          </cell>
          <cell r="G151"/>
          <cell r="H151">
            <v>0</v>
          </cell>
          <cell r="I151">
            <v>0</v>
          </cell>
          <cell r="J151">
            <v>0</v>
          </cell>
          <cell r="K151">
            <v>6097.51</v>
          </cell>
          <cell r="L151">
            <v>17829.96</v>
          </cell>
          <cell r="M151">
            <v>0</v>
          </cell>
          <cell r="N151">
            <v>0</v>
          </cell>
          <cell r="O151">
            <v>42343.03</v>
          </cell>
          <cell r="P151">
            <v>116511.76</v>
          </cell>
          <cell r="Q151">
            <v>0</v>
          </cell>
          <cell r="R151">
            <v>110525.45</v>
          </cell>
          <cell r="S151">
            <v>-212.44</v>
          </cell>
          <cell r="T151">
            <v>0</v>
          </cell>
          <cell r="U151">
            <v>0</v>
          </cell>
          <cell r="V151">
            <v>28526.85</v>
          </cell>
        </row>
        <row r="152">
          <cell r="A152" t="str">
            <v>SUF-SUFFOLK DISTRICT ATTY</v>
          </cell>
          <cell r="B152"/>
          <cell r="C152">
            <v>0</v>
          </cell>
          <cell r="D152">
            <v>631.05999999999995</v>
          </cell>
          <cell r="E152">
            <v>0</v>
          </cell>
          <cell r="F152">
            <v>0</v>
          </cell>
          <cell r="G152"/>
          <cell r="H152">
            <v>0</v>
          </cell>
          <cell r="I152">
            <v>0</v>
          </cell>
          <cell r="J152">
            <v>0</v>
          </cell>
          <cell r="K152">
            <v>16104.33</v>
          </cell>
          <cell r="L152">
            <v>12589.6</v>
          </cell>
          <cell r="M152">
            <v>0</v>
          </cell>
          <cell r="N152">
            <v>0</v>
          </cell>
          <cell r="O152">
            <v>22442.73</v>
          </cell>
          <cell r="P152">
            <v>6245.45</v>
          </cell>
          <cell r="Q152">
            <v>0</v>
          </cell>
          <cell r="R152">
            <v>28114.98</v>
          </cell>
          <cell r="S152">
            <v>-30404.880000000001</v>
          </cell>
          <cell r="T152">
            <v>0</v>
          </cell>
          <cell r="U152">
            <v>0</v>
          </cell>
          <cell r="V152">
            <v>7776.53</v>
          </cell>
        </row>
        <row r="153">
          <cell r="A153" t="str">
            <v>TAC- TELECOM &amp; CABLE</v>
          </cell>
          <cell r="B153"/>
          <cell r="C153">
            <v>0</v>
          </cell>
          <cell r="D153">
            <v>180.69</v>
          </cell>
          <cell r="E153">
            <v>0</v>
          </cell>
          <cell r="F153">
            <v>0</v>
          </cell>
          <cell r="G153"/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1321.39</v>
          </cell>
          <cell r="M153">
            <v>0</v>
          </cell>
          <cell r="N153">
            <v>39.130000000000003</v>
          </cell>
          <cell r="O153">
            <v>2299.4499999999998</v>
          </cell>
          <cell r="P153">
            <v>6245.45</v>
          </cell>
          <cell r="Q153">
            <v>0</v>
          </cell>
          <cell r="R153">
            <v>1954.55</v>
          </cell>
          <cell r="S153">
            <v>-3634.82</v>
          </cell>
          <cell r="T153">
            <v>0</v>
          </cell>
          <cell r="U153">
            <v>65.510000000000005</v>
          </cell>
          <cell r="V153">
            <v>727.43</v>
          </cell>
        </row>
        <row r="154">
          <cell r="A154" t="str">
            <v>TRB-TEACHERS RETIREMENT BRD</v>
          </cell>
          <cell r="B154"/>
          <cell r="C154">
            <v>0</v>
          </cell>
          <cell r="D154">
            <v>545.04</v>
          </cell>
          <cell r="E154">
            <v>0</v>
          </cell>
          <cell r="F154">
            <v>0</v>
          </cell>
          <cell r="G154"/>
          <cell r="H154">
            <v>0</v>
          </cell>
          <cell r="I154">
            <v>0</v>
          </cell>
          <cell r="J154">
            <v>0</v>
          </cell>
          <cell r="K154">
            <v>41579.74</v>
          </cell>
          <cell r="L154">
            <v>24143.55</v>
          </cell>
          <cell r="M154">
            <v>0</v>
          </cell>
          <cell r="N154">
            <v>66.430000000000007</v>
          </cell>
          <cell r="O154">
            <v>10397.44</v>
          </cell>
          <cell r="P154">
            <v>12490.79</v>
          </cell>
          <cell r="Q154">
            <v>0</v>
          </cell>
          <cell r="R154">
            <v>9249.8799999999992</v>
          </cell>
          <cell r="S154">
            <v>-20173.47</v>
          </cell>
          <cell r="T154">
            <v>0</v>
          </cell>
          <cell r="U154">
            <v>1819.46</v>
          </cell>
          <cell r="V154">
            <v>535930.68999999994</v>
          </cell>
        </row>
        <row r="155">
          <cell r="A155" t="str">
            <v>TRC-TRIAL COURT</v>
          </cell>
          <cell r="B155"/>
          <cell r="C155">
            <v>41427.75</v>
          </cell>
          <cell r="D155">
            <v>20573.77</v>
          </cell>
          <cell r="E155">
            <v>0</v>
          </cell>
          <cell r="F155">
            <v>0</v>
          </cell>
          <cell r="G155"/>
          <cell r="H155">
            <v>0</v>
          </cell>
          <cell r="I155">
            <v>0</v>
          </cell>
          <cell r="J155">
            <v>0</v>
          </cell>
          <cell r="K155">
            <v>409326.27</v>
          </cell>
          <cell r="L155">
            <v>364929.26</v>
          </cell>
          <cell r="M155">
            <v>0</v>
          </cell>
          <cell r="N155">
            <v>0</v>
          </cell>
          <cell r="O155">
            <v>628935.74</v>
          </cell>
          <cell r="P155">
            <v>725217.9</v>
          </cell>
          <cell r="Q155">
            <v>0</v>
          </cell>
          <cell r="R155">
            <v>1201463.42</v>
          </cell>
          <cell r="S155">
            <v>-445484.95</v>
          </cell>
          <cell r="T155">
            <v>38375.93</v>
          </cell>
          <cell r="U155">
            <v>0</v>
          </cell>
          <cell r="V155">
            <v>155952.14000000001</v>
          </cell>
        </row>
        <row r="156">
          <cell r="A156" t="str">
            <v>UMS-UNIVERSITY OF MASS SYSTEM</v>
          </cell>
          <cell r="B156"/>
          <cell r="C156">
            <v>0</v>
          </cell>
          <cell r="D156">
            <v>1365.35</v>
          </cell>
          <cell r="E156">
            <v>0</v>
          </cell>
          <cell r="F156">
            <v>0</v>
          </cell>
          <cell r="G156"/>
          <cell r="H156">
            <v>0</v>
          </cell>
          <cell r="I156">
            <v>0</v>
          </cell>
          <cell r="J156">
            <v>0</v>
          </cell>
          <cell r="K156">
            <v>208123.48</v>
          </cell>
          <cell r="L156">
            <v>362304.84</v>
          </cell>
          <cell r="M156">
            <v>0</v>
          </cell>
          <cell r="N156">
            <v>0</v>
          </cell>
          <cell r="O156">
            <v>525040.46</v>
          </cell>
          <cell r="P156">
            <v>1123408.45</v>
          </cell>
          <cell r="Q156">
            <v>0</v>
          </cell>
          <cell r="R156">
            <v>0</v>
          </cell>
          <cell r="S156">
            <v>-17749.37</v>
          </cell>
          <cell r="T156">
            <v>0</v>
          </cell>
          <cell r="U156">
            <v>0</v>
          </cell>
          <cell r="V156">
            <v>40319.99</v>
          </cell>
        </row>
        <row r="157">
          <cell r="A157" t="str">
            <v>VET- VETERANS SVCS</v>
          </cell>
          <cell r="B157"/>
          <cell r="C157">
            <v>0</v>
          </cell>
          <cell r="D157">
            <v>13312.34</v>
          </cell>
          <cell r="E157">
            <v>0</v>
          </cell>
          <cell r="F157">
            <v>0</v>
          </cell>
          <cell r="G157"/>
          <cell r="H157">
            <v>0</v>
          </cell>
          <cell r="I157">
            <v>0</v>
          </cell>
          <cell r="J157">
            <v>0</v>
          </cell>
          <cell r="K157">
            <v>8285.92</v>
          </cell>
          <cell r="L157">
            <v>8191.52</v>
          </cell>
          <cell r="M157">
            <v>0</v>
          </cell>
          <cell r="N157">
            <v>132.63999999999999</v>
          </cell>
          <cell r="O157">
            <v>12883.29</v>
          </cell>
          <cell r="P157">
            <v>6245.45</v>
          </cell>
          <cell r="Q157">
            <v>0</v>
          </cell>
          <cell r="R157">
            <v>11017.53</v>
          </cell>
          <cell r="S157">
            <v>-5843.19</v>
          </cell>
          <cell r="T157">
            <v>0</v>
          </cell>
          <cell r="U157">
            <v>1989.7</v>
          </cell>
          <cell r="V157">
            <v>2339.11</v>
          </cell>
        </row>
        <row r="158">
          <cell r="A158" t="str">
            <v>VWA-VICTIM &amp; WITNESS ASSIST BRD</v>
          </cell>
          <cell r="B158"/>
          <cell r="C158">
            <v>9711</v>
          </cell>
          <cell r="D158">
            <v>1425.25</v>
          </cell>
          <cell r="E158">
            <v>0</v>
          </cell>
          <cell r="F158">
            <v>0</v>
          </cell>
          <cell r="G158"/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1348.75</v>
          </cell>
          <cell r="M158">
            <v>0</v>
          </cell>
          <cell r="N158">
            <v>5.21</v>
          </cell>
          <cell r="O158">
            <v>2373.4699999999998</v>
          </cell>
          <cell r="P158">
            <v>60388.36</v>
          </cell>
          <cell r="Q158">
            <v>0</v>
          </cell>
          <cell r="R158">
            <v>3467.16</v>
          </cell>
          <cell r="S158">
            <v>-26452.81</v>
          </cell>
          <cell r="T158">
            <v>8995.5400000000009</v>
          </cell>
          <cell r="U158">
            <v>0</v>
          </cell>
          <cell r="V158">
            <v>784.13</v>
          </cell>
        </row>
        <row r="159">
          <cell r="A159" t="str">
            <v>WEL- TRANSITIONAL ASSIST</v>
          </cell>
          <cell r="B159"/>
          <cell r="C159">
            <v>0</v>
          </cell>
          <cell r="D159">
            <v>5922.35</v>
          </cell>
          <cell r="E159">
            <v>0</v>
          </cell>
          <cell r="F159">
            <v>0</v>
          </cell>
          <cell r="G159"/>
          <cell r="H159">
            <v>0</v>
          </cell>
          <cell r="I159">
            <v>0</v>
          </cell>
          <cell r="J159">
            <v>0</v>
          </cell>
          <cell r="K159">
            <v>29234.83</v>
          </cell>
          <cell r="L159">
            <v>93093.42</v>
          </cell>
          <cell r="M159">
            <v>0</v>
          </cell>
          <cell r="N159">
            <v>3720.39</v>
          </cell>
          <cell r="O159">
            <v>159915.48000000001</v>
          </cell>
          <cell r="P159">
            <v>149892</v>
          </cell>
          <cell r="Q159">
            <v>0</v>
          </cell>
          <cell r="R159">
            <v>275370.95</v>
          </cell>
          <cell r="S159">
            <v>-12837.52</v>
          </cell>
          <cell r="T159">
            <v>0</v>
          </cell>
          <cell r="U159">
            <v>11392.91</v>
          </cell>
          <cell r="V159">
            <v>47950.46</v>
          </cell>
        </row>
        <row r="160">
          <cell r="A160" t="str">
            <v>WES-WESTERN DISTRICT ATTY</v>
          </cell>
          <cell r="B160"/>
          <cell r="C160">
            <v>0</v>
          </cell>
          <cell r="D160">
            <v>478.59</v>
          </cell>
          <cell r="E160">
            <v>0</v>
          </cell>
          <cell r="F160">
            <v>0</v>
          </cell>
          <cell r="G160"/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7274.52</v>
          </cell>
          <cell r="M160">
            <v>0</v>
          </cell>
          <cell r="N160">
            <v>0</v>
          </cell>
          <cell r="O160">
            <v>13171.96</v>
          </cell>
          <cell r="P160">
            <v>6245.45</v>
          </cell>
          <cell r="Q160">
            <v>0</v>
          </cell>
          <cell r="R160">
            <v>17612.7</v>
          </cell>
          <cell r="S160">
            <v>-13614.46</v>
          </cell>
          <cell r="T160">
            <v>0</v>
          </cell>
          <cell r="U160">
            <v>0</v>
          </cell>
          <cell r="V160">
            <v>4816.4799999999996</v>
          </cell>
        </row>
        <row r="161">
          <cell r="A161" t="str">
            <v>WOR-WORCESTER ST COLLEGE</v>
          </cell>
          <cell r="B161"/>
          <cell r="C161">
            <v>0</v>
          </cell>
          <cell r="D161">
            <v>1511.6</v>
          </cell>
          <cell r="E161">
            <v>0</v>
          </cell>
          <cell r="F161">
            <v>0</v>
          </cell>
          <cell r="G161"/>
          <cell r="H161">
            <v>0</v>
          </cell>
          <cell r="I161">
            <v>0</v>
          </cell>
          <cell r="J161">
            <v>0</v>
          </cell>
          <cell r="K161">
            <v>7818.34</v>
          </cell>
          <cell r="L161">
            <v>28485.23</v>
          </cell>
          <cell r="M161">
            <v>0</v>
          </cell>
          <cell r="N161">
            <v>0</v>
          </cell>
          <cell r="O161">
            <v>56557.91</v>
          </cell>
          <cell r="P161">
            <v>105910.7</v>
          </cell>
          <cell r="Q161">
            <v>0</v>
          </cell>
          <cell r="R161">
            <v>102312.92</v>
          </cell>
          <cell r="S161">
            <v>-19.62</v>
          </cell>
          <cell r="T161">
            <v>0</v>
          </cell>
          <cell r="U161">
            <v>0</v>
          </cell>
          <cell r="V161">
            <v>27428.2</v>
          </cell>
        </row>
        <row r="162">
          <cell r="A162" t="str">
            <v>WPA-WATER POLLUTE ABATEMENT</v>
          </cell>
          <cell r="B162"/>
          <cell r="C162">
            <v>0</v>
          </cell>
          <cell r="D162">
            <v>3.9</v>
          </cell>
          <cell r="E162">
            <v>0</v>
          </cell>
          <cell r="F162">
            <v>0</v>
          </cell>
          <cell r="G162"/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 t="str">
            <v>WSC-WESTFIELD ST COLLEGE</v>
          </cell>
          <cell r="B163"/>
          <cell r="C163">
            <v>0</v>
          </cell>
          <cell r="D163">
            <v>1571.28</v>
          </cell>
          <cell r="E163">
            <v>0</v>
          </cell>
          <cell r="F163">
            <v>0</v>
          </cell>
          <cell r="G163"/>
          <cell r="H163">
            <v>0</v>
          </cell>
          <cell r="I163">
            <v>0</v>
          </cell>
          <cell r="J163">
            <v>0</v>
          </cell>
          <cell r="K163">
            <v>7818.34</v>
          </cell>
          <cell r="L163">
            <v>30950.14</v>
          </cell>
          <cell r="M163">
            <v>0</v>
          </cell>
          <cell r="N163">
            <v>0</v>
          </cell>
          <cell r="O163">
            <v>59533.2</v>
          </cell>
          <cell r="P163">
            <v>145682.22</v>
          </cell>
          <cell r="Q163">
            <v>0</v>
          </cell>
          <cell r="R163">
            <v>98316.08</v>
          </cell>
          <cell r="S163">
            <v>1064.29</v>
          </cell>
          <cell r="T163">
            <v>0</v>
          </cell>
          <cell r="U163">
            <v>0</v>
          </cell>
          <cell r="V163">
            <v>27022.21</v>
          </cell>
        </row>
        <row r="164">
          <cell r="A164" t="str">
            <v>MOTOR VEHICLE MGMT</v>
          </cell>
          <cell r="B164"/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/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403960.79</v>
          </cell>
          <cell r="T164">
            <v>0</v>
          </cell>
          <cell r="U164">
            <v>0</v>
          </cell>
          <cell r="V164">
            <v>0</v>
          </cell>
        </row>
        <row r="165">
          <cell r="A165" t="str">
            <v>OTHER</v>
          </cell>
          <cell r="B165"/>
          <cell r="C165">
            <v>235153.23</v>
          </cell>
          <cell r="D165">
            <v>3.9</v>
          </cell>
          <cell r="E165">
            <v>0</v>
          </cell>
          <cell r="F165">
            <v>0</v>
          </cell>
          <cell r="G165"/>
          <cell r="H165">
            <v>0</v>
          </cell>
          <cell r="I165">
            <v>0</v>
          </cell>
          <cell r="J165">
            <v>0</v>
          </cell>
          <cell r="K165">
            <v>2127281.63</v>
          </cell>
          <cell r="L165">
            <v>0</v>
          </cell>
          <cell r="M165">
            <v>88980.96</v>
          </cell>
          <cell r="N165">
            <v>0</v>
          </cell>
          <cell r="O165">
            <v>0</v>
          </cell>
          <cell r="P165">
            <v>23470447.079999998</v>
          </cell>
          <cell r="Q165">
            <v>75266.77</v>
          </cell>
          <cell r="R165">
            <v>0</v>
          </cell>
          <cell r="S165">
            <v>0</v>
          </cell>
          <cell r="T165">
            <v>144894.99</v>
          </cell>
          <cell r="U165">
            <v>5374.95</v>
          </cell>
          <cell r="V165">
            <v>0</v>
          </cell>
        </row>
        <row r="166">
          <cell r="A166" t="str">
            <v>Total Allocated</v>
          </cell>
          <cell r="B166"/>
          <cell r="C166">
            <v>1088724.3700000001</v>
          </cell>
          <cell r="D166">
            <v>1463177.86</v>
          </cell>
          <cell r="E166">
            <v>0</v>
          </cell>
          <cell r="F166">
            <v>0</v>
          </cell>
          <cell r="G166"/>
          <cell r="H166">
            <v>0</v>
          </cell>
          <cell r="I166">
            <v>0</v>
          </cell>
          <cell r="J166">
            <v>0</v>
          </cell>
          <cell r="K166">
            <v>14069090.65</v>
          </cell>
          <cell r="L166">
            <v>8124656.04</v>
          </cell>
          <cell r="M166">
            <v>3838328.42</v>
          </cell>
          <cell r="N166">
            <v>63022.39</v>
          </cell>
          <cell r="O166">
            <v>12275667.59</v>
          </cell>
          <cell r="P166">
            <v>37012412.340000004</v>
          </cell>
          <cell r="Q166">
            <v>5302536.4000000004</v>
          </cell>
          <cell r="R166">
            <v>13095953.890000001</v>
          </cell>
          <cell r="S166">
            <v>-6172140.8600000003</v>
          </cell>
          <cell r="T166">
            <v>5700763.96</v>
          </cell>
          <cell r="U166">
            <v>3247933.67</v>
          </cell>
          <cell r="V166">
            <v>5715547.8499999996</v>
          </cell>
          <cell r="W166">
            <v>104825674.56999999</v>
          </cell>
        </row>
        <row r="167">
          <cell r="A167" t="str">
            <v>Direct Billed</v>
          </cell>
          <cell r="B167"/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/>
          <cell r="H167">
            <v>0</v>
          </cell>
          <cell r="I167">
            <v>0</v>
          </cell>
          <cell r="J167">
            <v>0</v>
          </cell>
          <cell r="K167">
            <v>3634850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5817718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 t="str">
            <v>Unallocated</v>
          </cell>
          <cell r="B168"/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/>
          <cell r="H168">
            <v>0</v>
          </cell>
          <cell r="I168">
            <v>0</v>
          </cell>
          <cell r="J168">
            <v>0</v>
          </cell>
          <cell r="K168">
            <v>81071443.920000002</v>
          </cell>
          <cell r="L168">
            <v>957682203.20000005</v>
          </cell>
          <cell r="M168">
            <v>311878.07</v>
          </cell>
          <cell r="N168">
            <v>1301393.6299999999</v>
          </cell>
          <cell r="O168">
            <v>8265836.96</v>
          </cell>
          <cell r="P168">
            <v>493241515.82999998</v>
          </cell>
          <cell r="Q168">
            <v>341335917.50999999</v>
          </cell>
          <cell r="R168">
            <v>97215228.459999993</v>
          </cell>
          <cell r="S168">
            <v>7429941.9900000002</v>
          </cell>
          <cell r="T168">
            <v>671361823.38</v>
          </cell>
          <cell r="U168">
            <v>83093.69</v>
          </cell>
          <cell r="V168">
            <v>14537317350.790001</v>
          </cell>
        </row>
        <row r="169">
          <cell r="A169" t="str">
            <v>Cost Adjustments</v>
          </cell>
          <cell r="B169"/>
          <cell r="C169">
            <v>-1707791</v>
          </cell>
          <cell r="D169">
            <v>-1966378</v>
          </cell>
          <cell r="E169">
            <v>-236351647</v>
          </cell>
          <cell r="F169">
            <v>-1666944</v>
          </cell>
          <cell r="G169"/>
          <cell r="H169">
            <v>-8896796</v>
          </cell>
          <cell r="I169">
            <v>-818351</v>
          </cell>
          <cell r="J169">
            <v>-5585972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6751302</v>
          </cell>
          <cell r="S169">
            <v>21450239</v>
          </cell>
          <cell r="T169">
            <v>0</v>
          </cell>
          <cell r="U169">
            <v>0</v>
          </cell>
          <cell r="V169">
            <v>294425</v>
          </cell>
        </row>
        <row r="170">
          <cell r="A170" t="str">
            <v>Disallowed</v>
          </cell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zoomScaleNormal="100" workbookViewId="0">
      <selection activeCell="I31" sqref="I31"/>
    </sheetView>
  </sheetViews>
  <sheetFormatPr defaultRowHeight="13.2" x14ac:dyDescent="0.25"/>
  <cols>
    <col min="1" max="1" width="40" bestFit="1" customWidth="1"/>
    <col min="2" max="2" width="13.21875" customWidth="1"/>
    <col min="3" max="3" width="9.109375" style="27"/>
  </cols>
  <sheetData>
    <row r="1" spans="1:5" x14ac:dyDescent="0.25">
      <c r="A1" s="90" t="s">
        <v>221</v>
      </c>
      <c r="B1" s="90"/>
    </row>
    <row r="2" spans="1:5" x14ac:dyDescent="0.25">
      <c r="C2" s="15"/>
    </row>
    <row r="5" spans="1:5" x14ac:dyDescent="0.25">
      <c r="A5" s="14" t="s">
        <v>261</v>
      </c>
      <c r="B5" s="58">
        <f>[1]RptScheduleA_Inv!$W$166</f>
        <v>137421511.5</v>
      </c>
      <c r="E5" s="34" t="s">
        <v>258</v>
      </c>
    </row>
    <row r="6" spans="1:5" ht="13.8" thickBot="1" x14ac:dyDescent="0.3">
      <c r="A6" s="59"/>
      <c r="B6" s="60"/>
    </row>
    <row r="7" spans="1:5" x14ac:dyDescent="0.25">
      <c r="A7" s="14" t="s">
        <v>262</v>
      </c>
      <c r="B7" s="16">
        <f>SUM(B5:B6)</f>
        <v>137421511.5</v>
      </c>
      <c r="C7" s="61" t="s">
        <v>222</v>
      </c>
    </row>
    <row r="8" spans="1:5" x14ac:dyDescent="0.25">
      <c r="B8" s="16"/>
    </row>
    <row r="9" spans="1:5" x14ac:dyDescent="0.25">
      <c r="A9" s="14" t="s">
        <v>263</v>
      </c>
      <c r="B9" s="16">
        <f>[2]RptScheduleA_Inv!$W$166</f>
        <v>104825674.56999999</v>
      </c>
      <c r="E9" s="34" t="s">
        <v>256</v>
      </c>
    </row>
    <row r="10" spans="1:5" ht="13.8" thickBot="1" x14ac:dyDescent="0.3">
      <c r="A10" s="59"/>
      <c r="B10" s="60"/>
    </row>
    <row r="11" spans="1:5" x14ac:dyDescent="0.25">
      <c r="A11" s="14" t="s">
        <v>264</v>
      </c>
      <c r="B11" s="16">
        <f>SUM(B9:B10)</f>
        <v>104825674.56999999</v>
      </c>
      <c r="C11" s="61" t="s">
        <v>223</v>
      </c>
    </row>
    <row r="12" spans="1:5" x14ac:dyDescent="0.25">
      <c r="B12" s="16"/>
    </row>
    <row r="13" spans="1:5" x14ac:dyDescent="0.25">
      <c r="A13" s="14" t="s">
        <v>0</v>
      </c>
      <c r="B13" s="16">
        <f>B7-B11</f>
        <v>32595836.930000007</v>
      </c>
      <c r="C13" s="27" t="s">
        <v>224</v>
      </c>
    </row>
    <row r="14" spans="1:5" x14ac:dyDescent="0.25">
      <c r="A14" s="62" t="s">
        <v>216</v>
      </c>
      <c r="B14" s="63">
        <f>reconcile!W22</f>
        <v>32595836.929999996</v>
      </c>
      <c r="C14" s="15"/>
    </row>
    <row r="15" spans="1:5" x14ac:dyDescent="0.25">
      <c r="A15" s="14" t="s">
        <v>217</v>
      </c>
      <c r="B15" s="16">
        <f>B13-B14</f>
        <v>0</v>
      </c>
    </row>
    <row r="16" spans="1:5" hidden="1" x14ac:dyDescent="0.25">
      <c r="B16" s="16"/>
    </row>
    <row r="17" spans="1:3" hidden="1" x14ac:dyDescent="0.25"/>
    <row r="18" spans="1:3" hidden="1" x14ac:dyDescent="0.25">
      <c r="B18" s="16"/>
    </row>
    <row r="19" spans="1:3" hidden="1" x14ac:dyDescent="0.25">
      <c r="B19" s="16"/>
    </row>
    <row r="20" spans="1:3" hidden="1" x14ac:dyDescent="0.25">
      <c r="B20" s="16"/>
    </row>
    <row r="21" spans="1:3" hidden="1" x14ac:dyDescent="0.25">
      <c r="B21" s="16"/>
    </row>
    <row r="22" spans="1:3" hidden="1" x14ac:dyDescent="0.25">
      <c r="B22" s="16"/>
    </row>
    <row r="23" spans="1:3" hidden="1" x14ac:dyDescent="0.25">
      <c r="B23" s="16"/>
    </row>
    <row r="24" spans="1:3" hidden="1" x14ac:dyDescent="0.25">
      <c r="B24" s="16"/>
    </row>
    <row r="25" spans="1:3" hidden="1" x14ac:dyDescent="0.25">
      <c r="B25" s="16"/>
    </row>
    <row r="26" spans="1:3" hidden="1" x14ac:dyDescent="0.25">
      <c r="B26" s="16"/>
    </row>
    <row r="27" spans="1:3" hidden="1" x14ac:dyDescent="0.25">
      <c r="A27" s="14" t="s">
        <v>218</v>
      </c>
      <c r="B27" s="16">
        <f>SUM(B18:B25)</f>
        <v>0</v>
      </c>
    </row>
    <row r="29" spans="1:3" x14ac:dyDescent="0.25">
      <c r="A29" t="s">
        <v>219</v>
      </c>
      <c r="B29" s="16">
        <f>B13-B27</f>
        <v>32595836.930000007</v>
      </c>
      <c r="C29" s="61" t="s">
        <v>225</v>
      </c>
    </row>
    <row r="31" spans="1:3" x14ac:dyDescent="0.25">
      <c r="A31" t="s">
        <v>226</v>
      </c>
      <c r="B31" s="16">
        <f>B7+B29</f>
        <v>170017348.43000001</v>
      </c>
      <c r="C31" s="15" t="s">
        <v>237</v>
      </c>
    </row>
    <row r="32" spans="1:3" x14ac:dyDescent="0.25">
      <c r="A32" t="s">
        <v>220</v>
      </c>
      <c r="B32" s="64">
        <f>'Summary of Fixed Costs'!AJ173</f>
        <v>170017348.42999998</v>
      </c>
    </row>
    <row r="34" spans="1:2" x14ac:dyDescent="0.25">
      <c r="A34" s="14" t="s">
        <v>217</v>
      </c>
      <c r="B34" s="16">
        <f>B31-B32</f>
        <v>0</v>
      </c>
    </row>
  </sheetData>
  <mergeCells count="1">
    <mergeCell ref="A1:B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Z31"/>
  <sheetViews>
    <sheetView zoomScaleNormal="100" workbookViewId="0">
      <pane xSplit="4" ySplit="2" topLeftCell="E3" activePane="bottomRight" state="frozen"/>
      <selection activeCell="I31" sqref="I31"/>
      <selection pane="topRight" activeCell="I31" sqref="I31"/>
      <selection pane="bottomLeft" activeCell="I31" sqref="I31"/>
      <selection pane="bottomRight" activeCell="I31" sqref="I31"/>
    </sheetView>
  </sheetViews>
  <sheetFormatPr defaultRowHeight="13.2" x14ac:dyDescent="0.25"/>
  <cols>
    <col min="1" max="3" width="3" customWidth="1"/>
    <col min="4" max="4" width="37.44140625" bestFit="1" customWidth="1"/>
    <col min="5" max="5" width="13.88671875" customWidth="1"/>
    <col min="6" max="6" width="14.44140625" customWidth="1"/>
    <col min="7" max="7" width="14" customWidth="1"/>
    <col min="8" max="8" width="3.44140625" customWidth="1"/>
    <col min="9" max="9" width="12.33203125" customWidth="1"/>
    <col min="10" max="10" width="14.6640625" bestFit="1" customWidth="1"/>
    <col min="11" max="11" width="24.109375" customWidth="1"/>
    <col min="12" max="12" width="2" customWidth="1"/>
    <col min="13" max="13" width="17.5546875" hidden="1" customWidth="1"/>
    <col min="14" max="14" width="18" hidden="1" customWidth="1"/>
    <col min="15" max="15" width="13.33203125" hidden="1" customWidth="1"/>
    <col min="16" max="16" width="1.88671875" customWidth="1"/>
    <col min="17" max="17" width="1.6640625" customWidth="1"/>
    <col min="18" max="18" width="3.88671875" customWidth="1"/>
    <col min="19" max="19" width="5.33203125" customWidth="1"/>
    <col min="20" max="20" width="18.109375" bestFit="1" customWidth="1"/>
    <col min="21" max="21" width="14.109375" bestFit="1" customWidth="1"/>
    <col min="22" max="22" width="12.88671875" bestFit="1" customWidth="1"/>
    <col min="23" max="23" width="16.109375" style="11" bestFit="1" customWidth="1"/>
    <col min="24" max="24" width="14.5546875" style="11" bestFit="1" customWidth="1"/>
    <col min="25" max="25" width="13.5546875" style="28" hidden="1" customWidth="1"/>
    <col min="26" max="26" width="14.5546875" style="11" bestFit="1" customWidth="1"/>
  </cols>
  <sheetData>
    <row r="1" spans="1:26" x14ac:dyDescent="0.25">
      <c r="E1" s="91" t="s">
        <v>255</v>
      </c>
      <c r="F1" s="92"/>
      <c r="G1" s="92"/>
      <c r="H1" s="12"/>
      <c r="I1" s="91" t="s">
        <v>257</v>
      </c>
      <c r="J1" s="92"/>
      <c r="K1" s="92"/>
      <c r="M1" s="93"/>
      <c r="N1" s="93"/>
      <c r="O1" s="93"/>
      <c r="P1" s="12"/>
      <c r="R1" s="90" t="s">
        <v>192</v>
      </c>
      <c r="S1" s="90"/>
      <c r="T1" s="93"/>
      <c r="U1" s="93"/>
      <c r="W1" s="73" t="s">
        <v>197</v>
      </c>
    </row>
    <row r="2" spans="1:26" x14ac:dyDescent="0.25">
      <c r="A2" s="14" t="s">
        <v>10</v>
      </c>
      <c r="B2" t="s">
        <v>9</v>
      </c>
      <c r="C2" t="s">
        <v>10</v>
      </c>
      <c r="E2" s="12" t="s">
        <v>6</v>
      </c>
      <c r="F2" s="12" t="s">
        <v>7</v>
      </c>
      <c r="G2" s="12" t="s">
        <v>8</v>
      </c>
      <c r="H2" s="12"/>
      <c r="I2" s="12" t="s">
        <v>6</v>
      </c>
      <c r="J2" s="12" t="s">
        <v>7</v>
      </c>
      <c r="K2" s="12" t="s">
        <v>8</v>
      </c>
      <c r="M2" s="12"/>
      <c r="N2" s="12"/>
      <c r="O2" s="12"/>
      <c r="P2" s="12"/>
      <c r="R2" s="12"/>
      <c r="S2" s="12"/>
      <c r="T2" s="15" t="s">
        <v>193</v>
      </c>
      <c r="U2" s="15" t="s">
        <v>194</v>
      </c>
      <c r="V2" s="15"/>
      <c r="W2" s="73" t="s">
        <v>198</v>
      </c>
      <c r="X2" s="72" t="s">
        <v>199</v>
      </c>
      <c r="Y2" s="30" t="s">
        <v>200</v>
      </c>
      <c r="Z2" s="72" t="s">
        <v>8</v>
      </c>
    </row>
    <row r="3" spans="1:26" x14ac:dyDescent="0.25">
      <c r="A3">
        <v>3</v>
      </c>
      <c r="B3">
        <v>3</v>
      </c>
      <c r="C3">
        <v>2</v>
      </c>
      <c r="D3" s="10" t="s">
        <v>164</v>
      </c>
      <c r="E3" s="35">
        <f>VLOOKUP("Total Allocated",[2]RptScheduleA_Inv!$A$3:$V$170,A3,)</f>
        <v>1088724.3700000001</v>
      </c>
      <c r="F3" s="13">
        <f>'Roll Forward Calculation'!D174</f>
        <v>1088724.3700000001</v>
      </c>
      <c r="G3" s="9">
        <f>F3-E3</f>
        <v>0</v>
      </c>
      <c r="I3" s="35">
        <f>VLOOKUP("Total Allocated",[1]RptScheduleA_Inv!$A$3:$W$169,B3,)</f>
        <v>2525105.9</v>
      </c>
      <c r="J3" s="13">
        <f>'Roll Forward Calculation'!E174</f>
        <v>2525105.9000000004</v>
      </c>
      <c r="K3" s="9">
        <f>J3-I3</f>
        <v>0</v>
      </c>
      <c r="M3" s="13"/>
      <c r="R3" s="27">
        <v>6</v>
      </c>
      <c r="S3">
        <v>2</v>
      </c>
      <c r="T3" s="9">
        <f>VLOOKUP("Total",'Roll Forward Calculation'!$B:$BS,R3,FALSE)</f>
        <v>3961487.4299999997</v>
      </c>
      <c r="U3" s="9">
        <f>VLOOKUP("Total",'Summary of Fixed Costs'!$A:$AJ,S3,FALSE)</f>
        <v>3961487.4299999997</v>
      </c>
      <c r="V3" s="9">
        <f>U3-T3</f>
        <v>0</v>
      </c>
      <c r="W3" s="11">
        <f>I3-E3-Y3</f>
        <v>1436381.5299999998</v>
      </c>
      <c r="X3" s="11">
        <f>VLOOKUP("Total",'Summary of Roll Forwards'!$A:$AJ,S3,FALSE)</f>
        <v>1436381.53</v>
      </c>
      <c r="Y3" s="28">
        <v>0</v>
      </c>
      <c r="Z3" s="11">
        <f>W3-X3</f>
        <v>0</v>
      </c>
    </row>
    <row r="4" spans="1:26" x14ac:dyDescent="0.25">
      <c r="A4">
        <v>4</v>
      </c>
      <c r="B4">
        <v>4</v>
      </c>
      <c r="C4">
        <v>3</v>
      </c>
      <c r="D4" s="10" t="s">
        <v>4</v>
      </c>
      <c r="E4" s="35">
        <f>VLOOKUP("Total Allocated",[2]RptScheduleA_Inv!$A$3:$V$170,A4,)</f>
        <v>1463177.86</v>
      </c>
      <c r="F4" s="13">
        <f>'Roll Forward Calculation'!H174</f>
        <v>1463177.8600000006</v>
      </c>
      <c r="G4" s="9">
        <f t="shared" ref="G4:G21" si="0">F4-E4</f>
        <v>0</v>
      </c>
      <c r="I4" s="35">
        <f>VLOOKUP("Total Allocated",[1]RptScheduleA_Inv!$A$3:$W$169,B4,)</f>
        <v>4431595.8099999996</v>
      </c>
      <c r="J4" s="36">
        <f>'Roll Forward Calculation'!I174</f>
        <v>4431595.8099999996</v>
      </c>
      <c r="K4" s="9">
        <f t="shared" ref="K4:K21" si="1">J4-I4</f>
        <v>0</v>
      </c>
      <c r="M4" s="9"/>
      <c r="N4" s="9"/>
      <c r="O4" s="9"/>
      <c r="P4" s="9"/>
      <c r="R4" s="27">
        <v>10</v>
      </c>
      <c r="S4">
        <v>4</v>
      </c>
      <c r="T4" s="9">
        <f>VLOOKUP("Total",'Roll Forward Calculation'!$B:$BS,R4,FALSE)</f>
        <v>7400013.7599999961</v>
      </c>
      <c r="U4" s="9">
        <f>VLOOKUP("Total",'Summary of Fixed Costs'!$A:$AJ,S4,FALSE)</f>
        <v>7400013.7599999961</v>
      </c>
      <c r="V4" s="9">
        <f t="shared" ref="V4:V21" si="2">U4-T4</f>
        <v>0</v>
      </c>
      <c r="W4" s="11">
        <f>I4-E4-Y4</f>
        <v>2968417.9499999993</v>
      </c>
      <c r="X4" s="11">
        <f>VLOOKUP("Total",'Summary of Roll Forwards'!$A:$AJ,S4,FALSE)</f>
        <v>2968417.950000002</v>
      </c>
      <c r="Y4" s="29">
        <v>0</v>
      </c>
      <c r="Z4" s="11">
        <f t="shared" ref="Z4:Z21" si="3">W4-X4</f>
        <v>0</v>
      </c>
    </row>
    <row r="5" spans="1:26" x14ac:dyDescent="0.25">
      <c r="B5">
        <v>5</v>
      </c>
      <c r="C5">
        <v>4</v>
      </c>
      <c r="D5" s="10" t="s">
        <v>161</v>
      </c>
      <c r="E5" s="64"/>
      <c r="G5" s="9">
        <f t="shared" si="0"/>
        <v>0</v>
      </c>
      <c r="I5" s="35">
        <f>VLOOKUP("Total Allocated",[1]RptScheduleA_Inv!$A$3:$W$169,B5,)</f>
        <v>0</v>
      </c>
      <c r="J5" s="36"/>
      <c r="K5" s="9">
        <f t="shared" si="1"/>
        <v>0</v>
      </c>
      <c r="M5" s="9"/>
      <c r="N5" s="9"/>
      <c r="O5" s="9"/>
      <c r="P5" s="9"/>
      <c r="R5" s="27"/>
      <c r="T5" s="9"/>
      <c r="U5" s="9"/>
      <c r="V5" s="9">
        <f t="shared" si="2"/>
        <v>0</v>
      </c>
      <c r="Z5" s="11">
        <f t="shared" si="3"/>
        <v>0</v>
      </c>
    </row>
    <row r="6" spans="1:26" x14ac:dyDescent="0.25">
      <c r="B6">
        <v>6</v>
      </c>
      <c r="C6">
        <v>6</v>
      </c>
      <c r="D6" s="10" t="s">
        <v>162</v>
      </c>
      <c r="E6" s="64"/>
      <c r="G6" s="9">
        <f t="shared" si="0"/>
        <v>0</v>
      </c>
      <c r="I6" s="35">
        <f>VLOOKUP("Total Allocated",[1]RptScheduleA_Inv!$A$3:$W$169,B6,)</f>
        <v>0</v>
      </c>
      <c r="J6" s="36">
        <f>'Roll Forward Calculation'!M174</f>
        <v>0</v>
      </c>
      <c r="K6" s="9">
        <f t="shared" si="1"/>
        <v>0</v>
      </c>
      <c r="M6" s="9"/>
      <c r="N6" s="9"/>
      <c r="O6" s="9"/>
      <c r="P6" s="9"/>
      <c r="R6" s="27">
        <v>14</v>
      </c>
      <c r="S6">
        <v>6</v>
      </c>
      <c r="T6" s="9">
        <f>VLOOKUP("Total",'Roll Forward Calculation'!$B:$BS,R6,FALSE)</f>
        <v>0</v>
      </c>
      <c r="U6" s="9">
        <f>VLOOKUP("Total",'Summary of Fixed Costs'!$A:$AJ,S6,FALSE)</f>
        <v>0</v>
      </c>
      <c r="V6" s="9">
        <f t="shared" si="2"/>
        <v>0</v>
      </c>
      <c r="W6" s="11">
        <f>I6-E6</f>
        <v>0</v>
      </c>
      <c r="X6" s="11">
        <f>VLOOKUP("Total",'Summary of Roll Forwards'!$A:$AJ,S6,FALSE)</f>
        <v>0</v>
      </c>
      <c r="Z6" s="11">
        <f t="shared" si="3"/>
        <v>0</v>
      </c>
    </row>
    <row r="7" spans="1:26" x14ac:dyDescent="0.25">
      <c r="B7">
        <v>8</v>
      </c>
      <c r="C7">
        <v>7</v>
      </c>
      <c r="D7" s="10" t="s">
        <v>163</v>
      </c>
      <c r="E7" s="64"/>
      <c r="G7" s="9">
        <f t="shared" si="0"/>
        <v>0</v>
      </c>
      <c r="I7" s="35">
        <f>VLOOKUP("Total Allocated",[1]RptScheduleA_Inv!$A$3:$W$169,B7,)</f>
        <v>0</v>
      </c>
      <c r="J7" s="36"/>
      <c r="K7" s="9">
        <f t="shared" si="1"/>
        <v>0</v>
      </c>
      <c r="M7" s="9"/>
      <c r="N7" s="9"/>
      <c r="O7" s="9"/>
      <c r="P7" s="9"/>
      <c r="R7" s="27"/>
      <c r="T7" s="9"/>
      <c r="V7" s="9">
        <f t="shared" si="2"/>
        <v>0</v>
      </c>
      <c r="Z7" s="11">
        <f t="shared" si="3"/>
        <v>0</v>
      </c>
    </row>
    <row r="8" spans="1:26" x14ac:dyDescent="0.25">
      <c r="B8">
        <v>9</v>
      </c>
      <c r="C8">
        <v>5</v>
      </c>
      <c r="D8" s="10" t="s">
        <v>166</v>
      </c>
      <c r="E8" s="64"/>
      <c r="G8" s="9">
        <f t="shared" si="0"/>
        <v>0</v>
      </c>
      <c r="I8" s="35">
        <f>VLOOKUP("Total Allocated",[1]RptScheduleA_Inv!$A$3:$W$169,B8,)</f>
        <v>0</v>
      </c>
      <c r="J8" s="36">
        <f>'Roll Forward Calculation'!Q174</f>
        <v>0</v>
      </c>
      <c r="K8" s="9">
        <f t="shared" si="1"/>
        <v>0</v>
      </c>
      <c r="M8" s="9"/>
      <c r="N8" s="9"/>
      <c r="O8" s="9"/>
      <c r="P8" s="9"/>
      <c r="R8" s="27">
        <f>R6+4</f>
        <v>18</v>
      </c>
      <c r="S8">
        <f>S6+2</f>
        <v>8</v>
      </c>
      <c r="T8" s="9">
        <f>VLOOKUP("Total",'Roll Forward Calculation'!$B:$BS,R8,FALSE)</f>
        <v>0</v>
      </c>
      <c r="U8" s="9">
        <f>VLOOKUP("Total",'Summary of Fixed Costs'!$A:$AJ,S8,FALSE)</f>
        <v>0</v>
      </c>
      <c r="V8" s="9">
        <f t="shared" si="2"/>
        <v>0</v>
      </c>
      <c r="W8" s="11">
        <f t="shared" ref="W8:W9" si="4">I8-E8</f>
        <v>0</v>
      </c>
      <c r="X8" s="11">
        <f>VLOOKUP("Total",'Summary of Roll Forwards'!$A:$AJ,S8,FALSE)</f>
        <v>0</v>
      </c>
      <c r="Z8" s="11">
        <f t="shared" si="3"/>
        <v>0</v>
      </c>
    </row>
    <row r="9" spans="1:26" x14ac:dyDescent="0.25">
      <c r="A9">
        <v>10</v>
      </c>
      <c r="B9">
        <v>10</v>
      </c>
      <c r="D9" s="14" t="s">
        <v>247</v>
      </c>
      <c r="E9" s="35">
        <f>VLOOKUP("Total Allocated",[2]RptScheduleA_Inv!$A$3:$V$170,A9,)</f>
        <v>0</v>
      </c>
      <c r="F9" s="9">
        <f>'Roll Forward Calculation'!T174</f>
        <v>0</v>
      </c>
      <c r="G9" s="9">
        <f t="shared" si="0"/>
        <v>0</v>
      </c>
      <c r="I9" s="35">
        <f>VLOOKUP("Total Allocated",[1]RptScheduleA_Inv!$A$3:$W$169,B9,)</f>
        <v>0</v>
      </c>
      <c r="J9" s="36">
        <f>'Roll Forward Calculation'!U174</f>
        <v>0</v>
      </c>
      <c r="K9" s="9">
        <f t="shared" si="1"/>
        <v>0</v>
      </c>
      <c r="M9" s="9"/>
      <c r="N9" s="9"/>
      <c r="O9" s="9"/>
      <c r="P9" s="9"/>
      <c r="R9" s="27">
        <f>R8+4</f>
        <v>22</v>
      </c>
      <c r="S9">
        <f>S8+2</f>
        <v>10</v>
      </c>
      <c r="T9" s="9">
        <f>VLOOKUP("Total",'Roll Forward Calculation'!$B:$BS,R9,FALSE)</f>
        <v>0</v>
      </c>
      <c r="U9" s="9">
        <f>VLOOKUP("Total",'Summary of Fixed Costs'!$A:$AJ,S9,FALSE)</f>
        <v>0</v>
      </c>
      <c r="V9" s="9">
        <f t="shared" si="2"/>
        <v>0</v>
      </c>
      <c r="W9" s="11">
        <f t="shared" si="4"/>
        <v>0</v>
      </c>
      <c r="X9" s="11">
        <f>VLOOKUP("Total",'Summary of Roll Forwards'!$A:$AJ,S9,FALSE)</f>
        <v>0</v>
      </c>
      <c r="Z9" s="11">
        <f t="shared" si="3"/>
        <v>0</v>
      </c>
    </row>
    <row r="10" spans="1:26" x14ac:dyDescent="0.25">
      <c r="A10">
        <v>11</v>
      </c>
      <c r="B10">
        <v>11</v>
      </c>
      <c r="C10">
        <v>9</v>
      </c>
      <c r="D10" s="10" t="s">
        <v>14</v>
      </c>
      <c r="E10" s="35">
        <f>VLOOKUP("Total Allocated",[2]RptScheduleA_Inv!$A$3:$V$170,A10,)</f>
        <v>14069090.65</v>
      </c>
      <c r="F10" s="9">
        <f>'Roll Forward Calculation'!X174</f>
        <v>14069090.649999999</v>
      </c>
      <c r="G10" s="9">
        <f t="shared" si="0"/>
        <v>0</v>
      </c>
      <c r="I10" s="35">
        <f>VLOOKUP("Total Allocated",[1]RptScheduleA_Inv!$A$3:$W$169,B10,)</f>
        <v>16581730.560000001</v>
      </c>
      <c r="J10" s="9">
        <f>'Roll Forward Calculation'!Y174</f>
        <v>16581730.560000008</v>
      </c>
      <c r="K10" s="9">
        <f t="shared" si="1"/>
        <v>0</v>
      </c>
      <c r="M10" s="9"/>
      <c r="N10" s="9"/>
      <c r="O10" s="9"/>
      <c r="P10" s="9"/>
      <c r="R10" s="27">
        <f>R9+4</f>
        <v>26</v>
      </c>
      <c r="S10">
        <f>S9+2</f>
        <v>12</v>
      </c>
      <c r="T10" s="9">
        <f>VLOOKUP("Total",'Roll Forward Calculation'!$B:$BS,R10,FALSE)</f>
        <v>19094370.469999995</v>
      </c>
      <c r="U10" s="9">
        <f>VLOOKUP("Total",'Summary of Fixed Costs'!$A:$AJ,S10,FALSE)</f>
        <v>19094370.469999995</v>
      </c>
      <c r="V10" s="9">
        <f t="shared" si="2"/>
        <v>0</v>
      </c>
      <c r="W10" s="11">
        <f>I10-E10</f>
        <v>2512639.91</v>
      </c>
      <c r="X10" s="11">
        <f>VLOOKUP("Total",'Summary of Roll Forwards'!$A:$AJ,S10,FALSE)</f>
        <v>2512639.9099999992</v>
      </c>
      <c r="Z10" s="11">
        <f t="shared" si="3"/>
        <v>0</v>
      </c>
    </row>
    <row r="11" spans="1:26" x14ac:dyDescent="0.25">
      <c r="A11">
        <f>A10+1</f>
        <v>12</v>
      </c>
      <c r="B11">
        <v>12</v>
      </c>
      <c r="C11">
        <v>10</v>
      </c>
      <c r="D11" s="10" t="s">
        <v>15</v>
      </c>
      <c r="E11" s="35">
        <f>VLOOKUP("Total Allocated",[2]RptScheduleA_Inv!$A$3:$V$170,A11,)</f>
        <v>8124656.04</v>
      </c>
      <c r="F11" s="9">
        <f>'Roll Forward Calculation'!AB174</f>
        <v>8124656.040000001</v>
      </c>
      <c r="G11" s="9">
        <f t="shared" si="0"/>
        <v>0</v>
      </c>
      <c r="I11" s="35">
        <f>VLOOKUP("Total Allocated",[1]RptScheduleA_Inv!$A$3:$W$169,B11,)</f>
        <v>11163685.48</v>
      </c>
      <c r="J11" s="9">
        <f>'Roll Forward Calculation'!AC174</f>
        <v>11163685.480000004</v>
      </c>
      <c r="K11" s="9">
        <f t="shared" si="1"/>
        <v>0</v>
      </c>
      <c r="M11" s="9"/>
      <c r="N11" s="9"/>
      <c r="O11" s="9"/>
      <c r="P11" s="9"/>
      <c r="R11" s="27">
        <f>R10+4</f>
        <v>30</v>
      </c>
      <c r="S11">
        <f>S10+2</f>
        <v>14</v>
      </c>
      <c r="T11" s="9">
        <f>VLOOKUP("Total",'Roll Forward Calculation'!$B:$BS,R11,FALSE)</f>
        <v>14202714.919999991</v>
      </c>
      <c r="U11" s="9">
        <f>VLOOKUP("Total",'Summary of Fixed Costs'!$A:$AJ,S11,FALSE)</f>
        <v>14202714.919999991</v>
      </c>
      <c r="V11" s="9">
        <f t="shared" si="2"/>
        <v>0</v>
      </c>
      <c r="W11" s="11">
        <f t="shared" ref="W11:W21" si="5">I11-E11</f>
        <v>3039029.4400000004</v>
      </c>
      <c r="X11" s="11">
        <f>VLOOKUP("Total",'Summary of Roll Forwards'!$A:$AJ,S11,FALSE)</f>
        <v>3039029.4399999981</v>
      </c>
      <c r="Z11" s="11">
        <f t="shared" si="3"/>
        <v>0</v>
      </c>
    </row>
    <row r="12" spans="1:26" x14ac:dyDescent="0.25">
      <c r="A12">
        <f t="shared" ref="A12:A19" si="6">A11+1</f>
        <v>13</v>
      </c>
      <c r="B12">
        <v>13</v>
      </c>
      <c r="C12">
        <v>11</v>
      </c>
      <c r="D12" s="10" t="s">
        <v>16</v>
      </c>
      <c r="E12" s="35">
        <f>VLOOKUP("Total Allocated",[2]RptScheduleA_Inv!$A$3:$V$170,A12,)</f>
        <v>3838328.42</v>
      </c>
      <c r="F12" s="9">
        <f>'Roll Forward Calculation'!AF174</f>
        <v>3838328.42</v>
      </c>
      <c r="G12" s="9">
        <f t="shared" si="0"/>
        <v>0</v>
      </c>
      <c r="I12" s="35">
        <f>VLOOKUP("Total Allocated",[1]RptScheduleA_Inv!$A$3:$W$169,B12,)</f>
        <v>4307819.59</v>
      </c>
      <c r="J12" s="9">
        <f>'Roll Forward Calculation'!AG174</f>
        <v>4307819.5899999989</v>
      </c>
      <c r="K12" s="9">
        <f t="shared" si="1"/>
        <v>0</v>
      </c>
      <c r="M12" s="9"/>
      <c r="N12" s="9"/>
      <c r="O12" s="9"/>
      <c r="P12" s="9"/>
      <c r="R12" s="27">
        <f t="shared" ref="R12:R19" si="7">R11+4</f>
        <v>34</v>
      </c>
      <c r="S12">
        <f t="shared" ref="S12:S19" si="8">S11+2</f>
        <v>16</v>
      </c>
      <c r="T12" s="9">
        <f>VLOOKUP("Total",'Roll Forward Calculation'!$B:$BS,R12,FALSE)</f>
        <v>4777310.76</v>
      </c>
      <c r="U12" s="9">
        <f>VLOOKUP("Total",'Summary of Fixed Costs'!$A:$AJ,S12,FALSE)</f>
        <v>4777310.76</v>
      </c>
      <c r="V12" s="9">
        <f t="shared" si="2"/>
        <v>0</v>
      </c>
      <c r="W12" s="11">
        <f t="shared" si="5"/>
        <v>469491.16999999993</v>
      </c>
      <c r="X12" s="11">
        <f>VLOOKUP("Total",'Summary of Roll Forwards'!$A:$AJ,S12,FALSE)</f>
        <v>469491.16999999969</v>
      </c>
      <c r="Z12" s="11">
        <f t="shared" si="3"/>
        <v>0</v>
      </c>
    </row>
    <row r="13" spans="1:26" x14ac:dyDescent="0.25">
      <c r="A13">
        <f t="shared" si="6"/>
        <v>14</v>
      </c>
      <c r="B13">
        <v>14</v>
      </c>
      <c r="C13">
        <v>12</v>
      </c>
      <c r="D13" s="10" t="s">
        <v>17</v>
      </c>
      <c r="E13" s="35">
        <f>VLOOKUP("Total Allocated",[2]RptScheduleA_Inv!$A$3:$V$170,A13,)</f>
        <v>63022.39</v>
      </c>
      <c r="F13" s="9">
        <f>'Roll Forward Calculation'!AJ174</f>
        <v>63022.390000000014</v>
      </c>
      <c r="G13" s="9">
        <f t="shared" si="0"/>
        <v>0</v>
      </c>
      <c r="I13" s="35">
        <f>VLOOKUP("Total Allocated",[1]RptScheduleA_Inv!$A$3:$W$169,B13,)</f>
        <v>89309.83</v>
      </c>
      <c r="J13" s="9">
        <f>'Roll Forward Calculation'!AK174</f>
        <v>89309.829999999987</v>
      </c>
      <c r="K13" s="9">
        <f t="shared" si="1"/>
        <v>0</v>
      </c>
      <c r="M13" s="9"/>
      <c r="N13" s="9"/>
      <c r="O13" s="9"/>
      <c r="P13" s="9"/>
      <c r="R13" s="27">
        <f t="shared" si="7"/>
        <v>38</v>
      </c>
      <c r="S13">
        <f t="shared" si="8"/>
        <v>18</v>
      </c>
      <c r="T13" s="9">
        <f>VLOOKUP("Total",'Roll Forward Calculation'!$B:$BS,R13,FALSE)</f>
        <v>115597.27000000002</v>
      </c>
      <c r="U13" s="9">
        <f>VLOOKUP("Total",'Summary of Fixed Costs'!$A:$AJ,S13,FALSE)</f>
        <v>115597.27000000002</v>
      </c>
      <c r="V13" s="9">
        <f t="shared" si="2"/>
        <v>0</v>
      </c>
      <c r="W13" s="11">
        <f t="shared" si="5"/>
        <v>26287.440000000002</v>
      </c>
      <c r="X13" s="11">
        <f>VLOOKUP("Total",'Summary of Roll Forwards'!$A:$AJ,S13,FALSE)</f>
        <v>26287.439999999999</v>
      </c>
      <c r="Z13" s="11">
        <f t="shared" si="3"/>
        <v>0</v>
      </c>
    </row>
    <row r="14" spans="1:26" x14ac:dyDescent="0.25">
      <c r="A14">
        <f t="shared" si="6"/>
        <v>15</v>
      </c>
      <c r="B14">
        <v>15</v>
      </c>
      <c r="C14">
        <v>13</v>
      </c>
      <c r="D14" s="14" t="s">
        <v>232</v>
      </c>
      <c r="E14" s="35">
        <f>VLOOKUP("Total Allocated",[2]RptScheduleA_Inv!$A$3:$V$170,A14,)</f>
        <v>12275667.59</v>
      </c>
      <c r="F14" s="9">
        <f>'Roll Forward Calculation'!AN174</f>
        <v>12275667.590000002</v>
      </c>
      <c r="G14" s="9">
        <f>F14-E14</f>
        <v>0</v>
      </c>
      <c r="I14" s="35">
        <f>VLOOKUP("Total Allocated",[1]RptScheduleA_Inv!$A$3:$W$169,B14,)</f>
        <v>14682013.119999999</v>
      </c>
      <c r="J14" s="9">
        <f>'Roll Forward Calculation'!AO174</f>
        <v>14682013.119999992</v>
      </c>
      <c r="K14" s="9">
        <f t="shared" ref="K14:K20" si="9">J14-I14</f>
        <v>0</v>
      </c>
      <c r="M14" s="11"/>
      <c r="N14" s="11"/>
      <c r="O14" s="9"/>
      <c r="P14" s="9"/>
      <c r="R14" s="27">
        <f t="shared" si="7"/>
        <v>42</v>
      </c>
      <c r="S14">
        <f t="shared" si="8"/>
        <v>20</v>
      </c>
      <c r="T14" s="9">
        <f>VLOOKUP("Total",'Roll Forward Calculation'!$B:$BS,R14,FALSE)</f>
        <v>17088358.649999999</v>
      </c>
      <c r="U14" s="9">
        <f>VLOOKUP("Total",'Summary of Fixed Costs'!$A:$AJ,S14,FALSE)</f>
        <v>17088358.649999999</v>
      </c>
      <c r="V14" s="9">
        <f t="shared" si="2"/>
        <v>0</v>
      </c>
      <c r="W14" s="11">
        <f>I14-E14</f>
        <v>2406345.5299999993</v>
      </c>
      <c r="X14" s="11">
        <f>VLOOKUP("Total",'Summary of Roll Forwards'!$A:$AJ,S14,FALSE)</f>
        <v>2406345.5300000003</v>
      </c>
      <c r="Z14" s="11">
        <f t="shared" si="3"/>
        <v>0</v>
      </c>
    </row>
    <row r="15" spans="1:26" x14ac:dyDescent="0.25">
      <c r="A15">
        <f t="shared" si="6"/>
        <v>16</v>
      </c>
      <c r="B15">
        <v>16</v>
      </c>
      <c r="C15">
        <v>14</v>
      </c>
      <c r="D15" s="10" t="s">
        <v>18</v>
      </c>
      <c r="E15" s="35">
        <f>VLOOKUP("Total Allocated",[2]RptScheduleA_Inv!$A$3:$V$170,A15,)</f>
        <v>37012412.340000004</v>
      </c>
      <c r="F15" s="9">
        <f>'Roll Forward Calculation'!AR174</f>
        <v>37012412.339999989</v>
      </c>
      <c r="G15" s="9">
        <f t="shared" si="0"/>
        <v>0</v>
      </c>
      <c r="I15" s="35">
        <f>VLOOKUP("Total Allocated",[1]RptScheduleA_Inv!$A$3:$W$169,B15,)</f>
        <v>50959795.340000004</v>
      </c>
      <c r="J15" s="9">
        <f>'Roll Forward Calculation'!AS174</f>
        <v>50959795.340000011</v>
      </c>
      <c r="K15" s="9">
        <f t="shared" si="9"/>
        <v>0</v>
      </c>
      <c r="M15" s="9"/>
      <c r="N15" s="9"/>
      <c r="O15" s="9"/>
      <c r="P15" s="9"/>
      <c r="R15" s="27">
        <f t="shared" si="7"/>
        <v>46</v>
      </c>
      <c r="S15">
        <f t="shared" si="8"/>
        <v>22</v>
      </c>
      <c r="T15" s="9">
        <f>VLOOKUP("Total",'Roll Forward Calculation'!$B:$BS,R15,FALSE)</f>
        <v>64907178.340000018</v>
      </c>
      <c r="U15" s="9">
        <f>VLOOKUP("Total",'Summary of Fixed Costs'!$A:$AJ,S15,FALSE)</f>
        <v>64907178.340000018</v>
      </c>
      <c r="V15" s="9">
        <f t="shared" si="2"/>
        <v>0</v>
      </c>
      <c r="W15" s="11">
        <f>I15-E15</f>
        <v>13947383</v>
      </c>
      <c r="X15" s="11">
        <f>VLOOKUP("Total",'Summary of Roll Forwards'!$A:$AJ,S15,FALSE)</f>
        <v>13947382.999999998</v>
      </c>
      <c r="Z15" s="11">
        <f t="shared" si="3"/>
        <v>0</v>
      </c>
    </row>
    <row r="16" spans="1:26" x14ac:dyDescent="0.25">
      <c r="A16">
        <f t="shared" si="6"/>
        <v>17</v>
      </c>
      <c r="B16">
        <v>17</v>
      </c>
      <c r="C16">
        <v>15</v>
      </c>
      <c r="D16" s="10" t="s">
        <v>19</v>
      </c>
      <c r="E16" s="35">
        <f>VLOOKUP("Total Allocated",[2]RptScheduleA_Inv!$A$3:$V$170,A16,)</f>
        <v>5302536.4000000004</v>
      </c>
      <c r="F16" s="9">
        <f>'Roll Forward Calculation'!AV174</f>
        <v>5302536.3999999994</v>
      </c>
      <c r="G16" s="9">
        <f t="shared" si="0"/>
        <v>0</v>
      </c>
      <c r="I16" s="35">
        <f>VLOOKUP("Total Allocated",[1]RptScheduleA_Inv!$A$3:$W$169,B16,)</f>
        <v>6269704.2699999996</v>
      </c>
      <c r="J16" s="9">
        <f>'Roll Forward Calculation'!AW174</f>
        <v>6269704.2699999996</v>
      </c>
      <c r="K16" s="9">
        <f t="shared" si="9"/>
        <v>0</v>
      </c>
      <c r="M16" s="9"/>
      <c r="N16" s="9"/>
      <c r="O16" s="9"/>
      <c r="P16" s="9"/>
      <c r="R16" s="27">
        <f t="shared" si="7"/>
        <v>50</v>
      </c>
      <c r="S16">
        <f t="shared" si="8"/>
        <v>24</v>
      </c>
      <c r="T16" s="9">
        <f>VLOOKUP("Total",'Roll Forward Calculation'!$B:$BS,R16,FALSE)</f>
        <v>7236872.1400000006</v>
      </c>
      <c r="U16" s="9">
        <f>VLOOKUP("Total",'Summary of Fixed Costs'!$A:$AJ,S16,FALSE)</f>
        <v>7236872.1400000006</v>
      </c>
      <c r="V16" s="9">
        <f t="shared" si="2"/>
        <v>0</v>
      </c>
      <c r="W16" s="11">
        <f t="shared" si="5"/>
        <v>967167.86999999918</v>
      </c>
      <c r="X16" s="11">
        <f>VLOOKUP("Total",'Summary of Roll Forwards'!$A:$AJ,S16,FALSE)</f>
        <v>967167.87000000011</v>
      </c>
      <c r="Z16" s="11">
        <f t="shared" si="3"/>
        <v>-9.3132257461547852E-10</v>
      </c>
    </row>
    <row r="17" spans="1:26" x14ac:dyDescent="0.25">
      <c r="A17">
        <f t="shared" si="6"/>
        <v>18</v>
      </c>
      <c r="B17">
        <v>18</v>
      </c>
      <c r="C17">
        <v>15</v>
      </c>
      <c r="D17" s="10" t="s">
        <v>20</v>
      </c>
      <c r="E17" s="35">
        <f>VLOOKUP("Total Allocated",[2]RptScheduleA_Inv!$A$3:$V$170,A17,)</f>
        <v>13095953.890000001</v>
      </c>
      <c r="F17" s="9">
        <f>'Roll Forward Calculation'!AZ174</f>
        <v>13095953.889999997</v>
      </c>
      <c r="G17" s="9">
        <f t="shared" si="0"/>
        <v>0</v>
      </c>
      <c r="I17" s="35">
        <f>VLOOKUP("Total Allocated",[1]RptScheduleA_Inv!$A$3:$W$169,B17,)</f>
        <v>12995508.369999999</v>
      </c>
      <c r="J17" s="9">
        <f>'Roll Forward Calculation'!BA174</f>
        <v>12995508.369999994</v>
      </c>
      <c r="K17" s="9">
        <f t="shared" si="9"/>
        <v>0</v>
      </c>
      <c r="N17" s="11"/>
      <c r="R17" s="27">
        <f t="shared" si="7"/>
        <v>54</v>
      </c>
      <c r="S17">
        <f t="shared" si="8"/>
        <v>26</v>
      </c>
      <c r="T17" s="9">
        <f>VLOOKUP("Total",'Roll Forward Calculation'!$B:$BT,R17,FALSE)</f>
        <v>12895062.849999988</v>
      </c>
      <c r="U17" s="9">
        <f>VLOOKUP("Total",'Summary of Fixed Costs'!$A:$AJ,S17,FALSE)</f>
        <v>12895062.849999988</v>
      </c>
      <c r="V17" s="9">
        <f t="shared" si="2"/>
        <v>0</v>
      </c>
      <c r="W17" s="11">
        <f t="shared" si="5"/>
        <v>-100445.52000000142</v>
      </c>
      <c r="X17" s="11">
        <f>VLOOKUP("Total",'Summary of Roll Forwards'!$A:$AJ,S17,FALSE)</f>
        <v>-100445.51999999981</v>
      </c>
      <c r="Z17" s="11">
        <f t="shared" si="3"/>
        <v>-1.6007106751203537E-9</v>
      </c>
    </row>
    <row r="18" spans="1:26" x14ac:dyDescent="0.25">
      <c r="A18">
        <f t="shared" si="6"/>
        <v>19</v>
      </c>
      <c r="B18">
        <v>19</v>
      </c>
      <c r="C18">
        <v>17</v>
      </c>
      <c r="D18" t="s">
        <v>21</v>
      </c>
      <c r="E18" s="35">
        <f>VLOOKUP("Total Allocated",[2]RptScheduleA_Inv!$A$3:$V$170,A18,)</f>
        <v>-6172140.8600000003</v>
      </c>
      <c r="F18" s="9">
        <f>'Roll Forward Calculation'!BD174</f>
        <v>-6172140.8600000031</v>
      </c>
      <c r="G18" s="9">
        <f t="shared" si="0"/>
        <v>0</v>
      </c>
      <c r="I18" s="35">
        <f>VLOOKUP("Total Allocated",[1]RptScheduleA_Inv!$A$3:$W$169,B18,)</f>
        <v>-1724023.88</v>
      </c>
      <c r="J18" s="9">
        <f>'Roll Forward Calculation'!BE174</f>
        <v>-1724023.88</v>
      </c>
      <c r="K18" s="9">
        <f t="shared" si="9"/>
        <v>0</v>
      </c>
      <c r="N18" s="9"/>
      <c r="R18" s="27">
        <f t="shared" si="7"/>
        <v>58</v>
      </c>
      <c r="S18">
        <f t="shared" si="8"/>
        <v>28</v>
      </c>
      <c r="T18" s="9">
        <f>VLOOKUP("Total",'Roll Forward Calculation'!$B:$BT,R18,FALSE)</f>
        <v>2724093.1</v>
      </c>
      <c r="U18" s="9">
        <f>VLOOKUP("Total",'Summary of Fixed Costs'!$A:$AJ,S18,FALSE)</f>
        <v>2724093.1</v>
      </c>
      <c r="V18" s="9">
        <f t="shared" si="2"/>
        <v>0</v>
      </c>
      <c r="W18" s="11">
        <f t="shared" si="5"/>
        <v>4448116.9800000004</v>
      </c>
      <c r="X18" s="11">
        <f>VLOOKUP("Total",'Summary of Roll Forwards'!$A:$AJ,S18,FALSE)</f>
        <v>4448116.9799999967</v>
      </c>
      <c r="Z18" s="11">
        <f t="shared" si="3"/>
        <v>0</v>
      </c>
    </row>
    <row r="19" spans="1:26" x14ac:dyDescent="0.25">
      <c r="A19">
        <f t="shared" si="6"/>
        <v>20</v>
      </c>
      <c r="B19">
        <v>20</v>
      </c>
      <c r="C19">
        <f>C18+1</f>
        <v>18</v>
      </c>
      <c r="D19" t="s">
        <v>22</v>
      </c>
      <c r="E19" s="35">
        <f>VLOOKUP("Total Allocated",[2]RptScheduleA_Inv!$A$3:$V$170,A19,)</f>
        <v>5700763.96</v>
      </c>
      <c r="F19" s="9">
        <f>'Roll Forward Calculation'!BH174</f>
        <v>5700763.959999999</v>
      </c>
      <c r="G19" s="9">
        <f t="shared" si="0"/>
        <v>0</v>
      </c>
      <c r="I19" s="35">
        <f>VLOOKUP("Total Allocated",[1]RptScheduleA_Inv!$A$3:$W$169,B19,)</f>
        <v>4394350.6100000003</v>
      </c>
      <c r="J19" s="9">
        <f>'Roll Forward Calculation'!BI174</f>
        <v>4394350.6099999994</v>
      </c>
      <c r="K19" s="9">
        <f t="shared" si="9"/>
        <v>0</v>
      </c>
      <c r="M19" s="16"/>
      <c r="R19" s="27">
        <f t="shared" si="7"/>
        <v>62</v>
      </c>
      <c r="S19">
        <f t="shared" si="8"/>
        <v>30</v>
      </c>
      <c r="T19" s="9">
        <f>VLOOKUP("Total",'Roll Forward Calculation'!$B:$BT,R19,FALSE)</f>
        <v>3087937.2600000007</v>
      </c>
      <c r="U19" s="9">
        <f>VLOOKUP("Total",'Summary of Fixed Costs'!$A:$AJ,S19,FALSE)</f>
        <v>3087937.2600000007</v>
      </c>
      <c r="V19" s="9">
        <f t="shared" si="2"/>
        <v>0</v>
      </c>
      <c r="W19" s="11">
        <f t="shared" si="5"/>
        <v>-1306413.3499999996</v>
      </c>
      <c r="X19" s="11">
        <f>VLOOKUP("Total",'Summary of Roll Forwards'!$A:$AJ,S19,FALSE)</f>
        <v>-1306413.3500000001</v>
      </c>
      <c r="Z19" s="11">
        <f t="shared" si="3"/>
        <v>0</v>
      </c>
    </row>
    <row r="20" spans="1:26" x14ac:dyDescent="0.25">
      <c r="A20">
        <v>21</v>
      </c>
      <c r="B20">
        <v>21</v>
      </c>
      <c r="D20" s="14" t="s">
        <v>249</v>
      </c>
      <c r="E20" s="35">
        <f>VLOOKUP("Total Allocated",[2]RptScheduleA_Inv!$A$3:$V$170,A20,)</f>
        <v>3247933.67</v>
      </c>
      <c r="F20" s="9">
        <f>'Roll Forward Calculation'!BL174</f>
        <v>3247933.6699999985</v>
      </c>
      <c r="G20" s="9">
        <f t="shared" si="0"/>
        <v>0</v>
      </c>
      <c r="I20" s="35">
        <f>VLOOKUP("Total Allocated",[1]RptScheduleA_Inv!$A$3:$W$169,B20,)</f>
        <v>5082386.6100000003</v>
      </c>
      <c r="J20" s="9">
        <f>'Roll Forward Calculation'!BM174</f>
        <v>5082386.6099999966</v>
      </c>
      <c r="K20" s="9">
        <f t="shared" si="9"/>
        <v>0</v>
      </c>
      <c r="M20" s="16"/>
      <c r="R20" s="27">
        <v>66</v>
      </c>
      <c r="S20">
        <v>32</v>
      </c>
      <c r="T20" s="9">
        <f>VLOOKUP("Total",'Roll Forward Calculation'!$B:$BT,R20,FALSE)</f>
        <v>6916839.5500000017</v>
      </c>
      <c r="U20" s="9">
        <f>VLOOKUP("Total",'Summary of Fixed Costs'!$A:$AJ,S20,FALSE)</f>
        <v>6916839.5500000017</v>
      </c>
      <c r="V20" s="9">
        <f t="shared" si="2"/>
        <v>0</v>
      </c>
      <c r="W20" s="11">
        <f t="shared" ref="W20" si="10">I20-E20</f>
        <v>1834452.9400000004</v>
      </c>
      <c r="X20" s="11">
        <f>VLOOKUP("Total",'Summary of Roll Forwards'!$A:$AJ,S20,FALSE)</f>
        <v>1834452.9400000004</v>
      </c>
      <c r="Z20" s="11">
        <f t="shared" si="3"/>
        <v>0</v>
      </c>
    </row>
    <row r="21" spans="1:26" x14ac:dyDescent="0.25">
      <c r="A21">
        <v>22</v>
      </c>
      <c r="B21">
        <v>22</v>
      </c>
      <c r="C21">
        <f>C19+1</f>
        <v>19</v>
      </c>
      <c r="D21" t="s">
        <v>23</v>
      </c>
      <c r="E21" s="35">
        <f>VLOOKUP("Total Allocated",[2]RptScheduleA_Inv!$A$3:$V$170,A21,)</f>
        <v>5715547.8499999996</v>
      </c>
      <c r="F21" s="9">
        <f>'Roll Forward Calculation'!BP174</f>
        <v>5715547.8499999978</v>
      </c>
      <c r="G21" s="9">
        <f t="shared" si="0"/>
        <v>0</v>
      </c>
      <c r="I21" s="35">
        <f>VLOOKUP("Total Allocated",[1]RptScheduleA_Inv!$A$3:$W$169,B21,)</f>
        <v>5662529.8899999997</v>
      </c>
      <c r="J21" s="9">
        <f>'Roll Forward Calculation'!BQ174</f>
        <v>5662529.8899999987</v>
      </c>
      <c r="K21" s="9">
        <f t="shared" si="1"/>
        <v>0</v>
      </c>
      <c r="M21" s="16"/>
      <c r="R21" s="27">
        <v>70</v>
      </c>
      <c r="S21">
        <v>34</v>
      </c>
      <c r="T21" s="9">
        <f>VLOOKUP("Total",'Roll Forward Calculation'!$B:$BT,R21,FALSE)</f>
        <v>5609511.9299999988</v>
      </c>
      <c r="U21" s="9">
        <f>VLOOKUP("Total",'Summary of Fixed Costs'!$A:$AJ,S21,FALSE)</f>
        <v>5609511.9299999988</v>
      </c>
      <c r="V21" s="9">
        <f t="shared" si="2"/>
        <v>0</v>
      </c>
      <c r="W21" s="11">
        <f t="shared" si="5"/>
        <v>-53017.959999999963</v>
      </c>
      <c r="X21" s="11">
        <f>VLOOKUP("Total",'Summary of Roll Forwards'!$A:$AJ,S21,FALSE)</f>
        <v>-53017.959999999912</v>
      </c>
      <c r="Z21" s="11">
        <f t="shared" si="3"/>
        <v>0</v>
      </c>
    </row>
    <row r="22" spans="1:26" x14ac:dyDescent="0.25">
      <c r="M22" s="16"/>
      <c r="R22" s="27"/>
      <c r="T22" s="9">
        <f>'Roll Forward Calculation'!G174+'Roll Forward Calculation'!K174+'Roll Forward Calculation'!O174+'Roll Forward Calculation'!S174+'Roll Forward Calculation'!W174+'Roll Forward Calculation'!AA174+'Roll Forward Calculation'!AE174+'Roll Forward Calculation'!AI174+'Roll Forward Calculation'!AM174+'Roll Forward Calculation'!AU174+'Roll Forward Calculation'!AY174+'Roll Forward Calculation'!BC174+'Roll Forward Calculation'!AQ174+'Roll Forward Calculation'!BG174+'Roll Forward Calculation'!BK174+'Roll Forward Calculation'!BS174+'Roll Forward Calculation'!BO174</f>
        <v>170017348.43000001</v>
      </c>
      <c r="U22" s="9">
        <f>SUM(U3:U21)</f>
        <v>170017348.43000001</v>
      </c>
      <c r="V22" s="9">
        <f>U22-T22</f>
        <v>0</v>
      </c>
      <c r="W22" s="11">
        <f>SUM(W3:W21)</f>
        <v>32595836.929999996</v>
      </c>
      <c r="X22" s="11">
        <f>SUM(X3:X21)</f>
        <v>32595836.929999996</v>
      </c>
      <c r="Z22" s="11">
        <f>W22-X22</f>
        <v>0</v>
      </c>
    </row>
    <row r="23" spans="1:26" x14ac:dyDescent="0.25">
      <c r="M23" s="16"/>
      <c r="R23" s="27"/>
    </row>
    <row r="24" spans="1:26" x14ac:dyDescent="0.25">
      <c r="E24" s="34" t="s">
        <v>256</v>
      </c>
      <c r="I24" s="34" t="s">
        <v>258</v>
      </c>
      <c r="M24" s="16"/>
      <c r="R24" s="27"/>
    </row>
    <row r="25" spans="1:26" x14ac:dyDescent="0.25">
      <c r="K25" s="14"/>
      <c r="M25" s="16"/>
      <c r="R25" s="27"/>
    </row>
    <row r="26" spans="1:26" x14ac:dyDescent="0.25">
      <c r="K26" s="14"/>
      <c r="M26" s="16"/>
      <c r="R26" s="27"/>
    </row>
    <row r="27" spans="1:26" x14ac:dyDescent="0.25">
      <c r="K27" s="14"/>
      <c r="M27" s="16"/>
    </row>
    <row r="28" spans="1:26" x14ac:dyDescent="0.25">
      <c r="K28" s="14"/>
      <c r="M28" s="16"/>
    </row>
    <row r="29" spans="1:26" x14ac:dyDescent="0.25">
      <c r="K29" s="14"/>
      <c r="M29" s="16"/>
    </row>
    <row r="30" spans="1:26" x14ac:dyDescent="0.25">
      <c r="K30" s="14"/>
      <c r="M30" s="16"/>
    </row>
    <row r="31" spans="1:26" x14ac:dyDescent="0.25">
      <c r="K31" s="14"/>
      <c r="M31" s="16"/>
    </row>
  </sheetData>
  <mergeCells count="4">
    <mergeCell ref="E1:G1"/>
    <mergeCell ref="I1:K1"/>
    <mergeCell ref="M1:O1"/>
    <mergeCell ref="R1:U1"/>
  </mergeCells>
  <pageMargins left="0.7" right="0.7" top="0.75" bottom="0.75" header="0.3" footer="0.3"/>
  <pageSetup scale="43" orientation="portrait" r:id="rId1"/>
  <colBreaks count="1" manualBreakCount="1">
    <brk id="9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T192"/>
  <sheetViews>
    <sheetView zoomScaleNormal="100" zoomScaleSheetLayoutView="80" workbookViewId="0">
      <pane xSplit="2" ySplit="7" topLeftCell="BG136" activePane="bottomRight" state="frozen"/>
      <selection activeCell="I31" sqref="I31"/>
      <selection pane="topRight" activeCell="I31" sqref="I31"/>
      <selection pane="bottomLeft" activeCell="I31" sqref="I31"/>
      <selection pane="bottomRight" activeCell="I31" sqref="I31"/>
    </sheetView>
  </sheetViews>
  <sheetFormatPr defaultColWidth="9.109375" defaultRowHeight="10.199999999999999" x14ac:dyDescent="0.2"/>
  <cols>
    <col min="1" max="1" width="10" style="38" customWidth="1"/>
    <col min="2" max="2" width="31.21875" style="20" bestFit="1" customWidth="1"/>
    <col min="3" max="3" width="38.44140625" style="20" bestFit="1" customWidth="1"/>
    <col min="4" max="5" width="17.109375" style="1" bestFit="1" customWidth="1"/>
    <col min="6" max="43" width="15.6640625" style="1" customWidth="1"/>
    <col min="44" max="44" width="16.109375" style="1" customWidth="1"/>
    <col min="45" max="71" width="15.6640625" style="1" customWidth="1"/>
    <col min="72" max="72" width="9.88671875" style="1" bestFit="1" customWidth="1"/>
    <col min="73" max="16384" width="9.109375" style="1"/>
  </cols>
  <sheetData>
    <row r="1" spans="1:71" ht="13.2" x14ac:dyDescent="0.25">
      <c r="B1" s="20" t="s">
        <v>1</v>
      </c>
      <c r="C1" s="39"/>
      <c r="D1"/>
      <c r="E1"/>
      <c r="F1"/>
    </row>
    <row r="2" spans="1:71" x14ac:dyDescent="0.2">
      <c r="A2" s="40"/>
      <c r="BH2" s="41"/>
      <c r="BI2" s="41"/>
      <c r="BJ2" s="41"/>
      <c r="BK2" s="41"/>
    </row>
    <row r="3" spans="1:71" x14ac:dyDescent="0.2">
      <c r="D3" s="1">
        <v>3</v>
      </c>
      <c r="E3" s="1">
        <v>3</v>
      </c>
      <c r="H3" s="1">
        <v>4</v>
      </c>
      <c r="I3" s="1">
        <v>4</v>
      </c>
      <c r="L3" s="1">
        <v>6</v>
      </c>
      <c r="M3" s="1">
        <v>6</v>
      </c>
      <c r="P3" s="1">
        <v>9</v>
      </c>
      <c r="Q3" s="1">
        <v>9</v>
      </c>
      <c r="T3" s="1">
        <v>10</v>
      </c>
      <c r="U3" s="1">
        <v>10</v>
      </c>
      <c r="X3" s="1">
        <v>11</v>
      </c>
      <c r="Y3" s="1">
        <v>11</v>
      </c>
      <c r="AB3" s="1">
        <f>X3+1</f>
        <v>12</v>
      </c>
      <c r="AC3" s="1">
        <f>Y3+1</f>
        <v>12</v>
      </c>
      <c r="AF3" s="1">
        <f>AB3+1</f>
        <v>13</v>
      </c>
      <c r="AG3" s="1">
        <f>AC3+1</f>
        <v>13</v>
      </c>
      <c r="AJ3" s="1">
        <f>AF3+1</f>
        <v>14</v>
      </c>
      <c r="AK3" s="1">
        <f>AG3+1</f>
        <v>14</v>
      </c>
      <c r="AN3" s="1">
        <v>15</v>
      </c>
      <c r="AO3" s="1">
        <v>15</v>
      </c>
      <c r="AR3" s="1">
        <v>16</v>
      </c>
      <c r="AS3" s="1">
        <v>16</v>
      </c>
      <c r="AV3" s="1">
        <f>AR3+1</f>
        <v>17</v>
      </c>
      <c r="AW3" s="1">
        <f>AS3+1</f>
        <v>17</v>
      </c>
      <c r="AZ3" s="1">
        <f>AV3+1</f>
        <v>18</v>
      </c>
      <c r="BA3" s="1">
        <f>AW3+1</f>
        <v>18</v>
      </c>
      <c r="BD3" s="1">
        <v>19</v>
      </c>
      <c r="BE3" s="1">
        <f>BA3+1</f>
        <v>19</v>
      </c>
      <c r="BH3" s="1">
        <v>20</v>
      </c>
      <c r="BI3" s="1">
        <f>BE3+1</f>
        <v>20</v>
      </c>
      <c r="BL3" s="1">
        <v>21</v>
      </c>
      <c r="BM3" s="1">
        <v>21</v>
      </c>
      <c r="BP3" s="1">
        <v>22</v>
      </c>
      <c r="BQ3" s="1">
        <f>BI3+2</f>
        <v>22</v>
      </c>
    </row>
    <row r="4" spans="1:71" s="44" customFormat="1" ht="13.8" x14ac:dyDescent="0.25">
      <c r="A4" s="38"/>
      <c r="B4" s="37"/>
      <c r="C4" s="20"/>
      <c r="D4" s="94" t="s">
        <v>212</v>
      </c>
      <c r="E4" s="94"/>
      <c r="F4" s="42"/>
      <c r="G4" s="43"/>
      <c r="H4" s="94" t="s">
        <v>233</v>
      </c>
      <c r="I4" s="94"/>
      <c r="J4" s="42"/>
      <c r="K4" s="43"/>
      <c r="L4" s="94" t="s">
        <v>248</v>
      </c>
      <c r="M4" s="94"/>
      <c r="N4" s="43"/>
      <c r="O4" s="43"/>
      <c r="P4" s="94" t="s">
        <v>166</v>
      </c>
      <c r="Q4" s="94"/>
      <c r="R4" s="43"/>
      <c r="S4" s="43"/>
      <c r="T4" s="94" t="s">
        <v>247</v>
      </c>
      <c r="U4" s="94"/>
      <c r="V4" s="43"/>
      <c r="W4" s="43"/>
      <c r="X4" s="94" t="s">
        <v>14</v>
      </c>
      <c r="Y4" s="94"/>
      <c r="Z4" s="42"/>
      <c r="AA4" s="43"/>
      <c r="AB4" s="94" t="s">
        <v>15</v>
      </c>
      <c r="AC4" s="94"/>
      <c r="AD4" s="42"/>
      <c r="AE4" s="43"/>
      <c r="AF4" s="95" t="s">
        <v>16</v>
      </c>
      <c r="AG4" s="95"/>
      <c r="AH4" s="42"/>
      <c r="AI4" s="43"/>
      <c r="AJ4" s="96" t="s">
        <v>211</v>
      </c>
      <c r="AK4" s="96"/>
      <c r="AL4" s="42"/>
      <c r="AM4" s="43"/>
      <c r="AN4" s="95" t="s">
        <v>232</v>
      </c>
      <c r="AO4" s="95"/>
      <c r="AP4" s="42"/>
      <c r="AQ4" s="43"/>
      <c r="AR4" s="95" t="s">
        <v>230</v>
      </c>
      <c r="AS4" s="95"/>
      <c r="AT4" s="42"/>
      <c r="AU4" s="43"/>
      <c r="AV4" s="95" t="s">
        <v>19</v>
      </c>
      <c r="AW4" s="95"/>
      <c r="AX4" s="42"/>
      <c r="AY4" s="43"/>
      <c r="AZ4" s="95" t="s">
        <v>231</v>
      </c>
      <c r="BA4" s="95"/>
      <c r="BB4" s="42"/>
      <c r="BC4" s="43"/>
      <c r="BD4" s="94" t="s">
        <v>21</v>
      </c>
      <c r="BE4" s="94"/>
      <c r="BF4" s="42"/>
      <c r="BG4" s="43"/>
      <c r="BH4" s="94" t="s">
        <v>22</v>
      </c>
      <c r="BI4" s="94"/>
      <c r="BJ4" s="42"/>
      <c r="BK4" s="43"/>
      <c r="BL4" s="71" t="s">
        <v>249</v>
      </c>
      <c r="BM4" s="71"/>
      <c r="BN4" s="42"/>
      <c r="BP4" s="94" t="s">
        <v>23</v>
      </c>
      <c r="BQ4" s="94"/>
      <c r="BR4" s="42"/>
    </row>
    <row r="5" spans="1:71" s="46" customFormat="1" ht="15.6" x14ac:dyDescent="0.3">
      <c r="A5" s="45"/>
      <c r="B5" s="33"/>
      <c r="C5" s="33"/>
      <c r="D5" s="68"/>
      <c r="E5" s="68"/>
      <c r="F5" s="68"/>
      <c r="G5" s="67" t="s">
        <v>253</v>
      </c>
      <c r="H5" s="68"/>
      <c r="I5" s="68"/>
      <c r="J5" s="68"/>
      <c r="K5" s="67" t="s">
        <v>253</v>
      </c>
      <c r="L5" s="68"/>
      <c r="M5" s="68"/>
      <c r="N5" s="68"/>
      <c r="O5" s="67" t="s">
        <v>253</v>
      </c>
      <c r="P5" s="68"/>
      <c r="Q5" s="68"/>
      <c r="R5" s="68"/>
      <c r="S5" s="67" t="s">
        <v>253</v>
      </c>
      <c r="T5" s="68"/>
      <c r="U5" s="68"/>
      <c r="V5" s="68"/>
      <c r="W5" s="67" t="s">
        <v>253</v>
      </c>
      <c r="X5" s="68"/>
      <c r="Y5" s="68"/>
      <c r="Z5" s="68"/>
      <c r="AA5" s="67" t="s">
        <v>253</v>
      </c>
      <c r="AB5" s="68"/>
      <c r="AC5" s="68"/>
      <c r="AD5" s="68"/>
      <c r="AE5" s="67" t="s">
        <v>253</v>
      </c>
      <c r="AF5" s="68"/>
      <c r="AG5" s="68"/>
      <c r="AH5" s="68"/>
      <c r="AI5" s="67" t="s">
        <v>253</v>
      </c>
      <c r="AJ5" s="68"/>
      <c r="AK5" s="68"/>
      <c r="AL5" s="68"/>
      <c r="AM5" s="67" t="s">
        <v>253</v>
      </c>
      <c r="AN5" s="68"/>
      <c r="AO5" s="68"/>
      <c r="AP5" s="68"/>
      <c r="AQ5" s="67" t="s">
        <v>253</v>
      </c>
      <c r="AR5" s="68"/>
      <c r="AS5" s="68"/>
      <c r="AT5" s="68"/>
      <c r="AU5" s="67" t="s">
        <v>253</v>
      </c>
      <c r="AV5" s="68"/>
      <c r="AW5" s="68"/>
      <c r="AX5" s="68"/>
      <c r="AY5" s="67" t="s">
        <v>253</v>
      </c>
      <c r="AZ5" s="68"/>
      <c r="BA5" s="68"/>
      <c r="BB5" s="68"/>
      <c r="BC5" s="67" t="s">
        <v>253</v>
      </c>
      <c r="BD5" s="68"/>
      <c r="BE5" s="68"/>
      <c r="BF5" s="68"/>
      <c r="BG5" s="67" t="s">
        <v>253</v>
      </c>
      <c r="BH5" s="68"/>
      <c r="BI5" s="68"/>
      <c r="BJ5" s="68"/>
      <c r="BK5" s="67" t="s">
        <v>253</v>
      </c>
      <c r="BL5" s="68"/>
      <c r="BM5" s="68"/>
      <c r="BN5" s="68"/>
      <c r="BO5" s="67" t="s">
        <v>253</v>
      </c>
      <c r="BP5" s="68"/>
      <c r="BQ5" s="68"/>
      <c r="BR5" s="68"/>
      <c r="BS5" s="67" t="s">
        <v>253</v>
      </c>
    </row>
    <row r="6" spans="1:71" s="46" customFormat="1" x14ac:dyDescent="0.2">
      <c r="A6" s="45"/>
      <c r="B6" s="33"/>
      <c r="C6" s="33"/>
      <c r="D6" s="65">
        <v>2022</v>
      </c>
      <c r="E6" s="65">
        <v>2024</v>
      </c>
      <c r="F6" s="65"/>
      <c r="G6" s="65" t="s">
        <v>252</v>
      </c>
      <c r="H6" s="65">
        <v>2022</v>
      </c>
      <c r="I6" s="65">
        <v>2024</v>
      </c>
      <c r="J6" s="65"/>
      <c r="K6" s="65" t="s">
        <v>252</v>
      </c>
      <c r="L6" s="65">
        <v>2022</v>
      </c>
      <c r="M6" s="65">
        <v>2024</v>
      </c>
      <c r="N6" s="65"/>
      <c r="O6" s="65" t="s">
        <v>252</v>
      </c>
      <c r="P6" s="65">
        <v>2022</v>
      </c>
      <c r="Q6" s="65">
        <v>2024</v>
      </c>
      <c r="R6" s="65"/>
      <c r="S6" s="65" t="s">
        <v>252</v>
      </c>
      <c r="T6" s="65">
        <v>2022</v>
      </c>
      <c r="U6" s="65">
        <v>2024</v>
      </c>
      <c r="V6" s="65"/>
      <c r="W6" s="65" t="s">
        <v>252</v>
      </c>
      <c r="X6" s="65">
        <v>2022</v>
      </c>
      <c r="Y6" s="65">
        <v>2024</v>
      </c>
      <c r="Z6" s="65"/>
      <c r="AA6" s="65" t="s">
        <v>252</v>
      </c>
      <c r="AB6" s="65">
        <v>2022</v>
      </c>
      <c r="AC6" s="65">
        <v>2024</v>
      </c>
      <c r="AD6" s="65"/>
      <c r="AE6" s="65" t="s">
        <v>252</v>
      </c>
      <c r="AF6" s="65">
        <v>2022</v>
      </c>
      <c r="AG6" s="65">
        <v>2024</v>
      </c>
      <c r="AH6" s="65"/>
      <c r="AI6" s="65" t="s">
        <v>252</v>
      </c>
      <c r="AJ6" s="65">
        <v>2022</v>
      </c>
      <c r="AK6" s="65">
        <v>2024</v>
      </c>
      <c r="AL6" s="65"/>
      <c r="AM6" s="65" t="s">
        <v>252</v>
      </c>
      <c r="AN6" s="65">
        <v>2022</v>
      </c>
      <c r="AO6" s="65">
        <v>2024</v>
      </c>
      <c r="AP6" s="65"/>
      <c r="AQ6" s="65" t="s">
        <v>252</v>
      </c>
      <c r="AR6" s="65">
        <v>2022</v>
      </c>
      <c r="AS6" s="65">
        <v>2024</v>
      </c>
      <c r="AT6" s="65"/>
      <c r="AU6" s="65" t="s">
        <v>252</v>
      </c>
      <c r="AV6" s="65">
        <v>2022</v>
      </c>
      <c r="AW6" s="65">
        <v>2024</v>
      </c>
      <c r="AX6" s="65"/>
      <c r="AY6" s="65" t="s">
        <v>252</v>
      </c>
      <c r="AZ6" s="65">
        <v>2022</v>
      </c>
      <c r="BA6" s="65">
        <v>2024</v>
      </c>
      <c r="BB6" s="65"/>
      <c r="BC6" s="65" t="s">
        <v>252</v>
      </c>
      <c r="BD6" s="65">
        <v>2022</v>
      </c>
      <c r="BE6" s="65">
        <v>2024</v>
      </c>
      <c r="BF6" s="65"/>
      <c r="BG6" s="65" t="s">
        <v>252</v>
      </c>
      <c r="BH6" s="65">
        <v>2022</v>
      </c>
      <c r="BI6" s="65">
        <v>2024</v>
      </c>
      <c r="BJ6" s="65"/>
      <c r="BK6" s="65" t="s">
        <v>252</v>
      </c>
      <c r="BL6" s="65">
        <v>2022</v>
      </c>
      <c r="BM6" s="65">
        <v>2024</v>
      </c>
      <c r="BN6" s="65"/>
      <c r="BO6" s="65" t="s">
        <v>252</v>
      </c>
      <c r="BP6" s="65">
        <v>2022</v>
      </c>
      <c r="BQ6" s="65">
        <v>2024</v>
      </c>
      <c r="BR6" s="65"/>
      <c r="BS6" s="65" t="s">
        <v>252</v>
      </c>
    </row>
    <row r="7" spans="1:71" s="48" customFormat="1" x14ac:dyDescent="0.2">
      <c r="A7" s="47"/>
      <c r="B7" s="33"/>
      <c r="C7" s="33"/>
      <c r="D7" s="67" t="s">
        <v>2</v>
      </c>
      <c r="E7" s="67" t="s">
        <v>2</v>
      </c>
      <c r="F7" s="67" t="s">
        <v>0</v>
      </c>
      <c r="G7" s="5" t="s">
        <v>3</v>
      </c>
      <c r="H7" s="67" t="s">
        <v>2</v>
      </c>
      <c r="I7" s="67" t="s">
        <v>2</v>
      </c>
      <c r="J7" s="67" t="s">
        <v>0</v>
      </c>
      <c r="K7" s="5" t="s">
        <v>3</v>
      </c>
      <c r="L7" s="67" t="s">
        <v>2</v>
      </c>
      <c r="M7" s="67" t="s">
        <v>2</v>
      </c>
      <c r="N7" s="67" t="s">
        <v>0</v>
      </c>
      <c r="O7" s="5" t="s">
        <v>3</v>
      </c>
      <c r="P7" s="67" t="s">
        <v>2</v>
      </c>
      <c r="Q7" s="67" t="s">
        <v>2</v>
      </c>
      <c r="R7" s="67" t="s">
        <v>0</v>
      </c>
      <c r="S7" s="5" t="s">
        <v>3</v>
      </c>
      <c r="T7" s="67" t="s">
        <v>2</v>
      </c>
      <c r="U7" s="67" t="s">
        <v>2</v>
      </c>
      <c r="V7" s="67" t="s">
        <v>0</v>
      </c>
      <c r="W7" s="5" t="s">
        <v>3</v>
      </c>
      <c r="X7" s="67" t="s">
        <v>2</v>
      </c>
      <c r="Y7" s="67" t="s">
        <v>2</v>
      </c>
      <c r="Z7" s="67" t="s">
        <v>0</v>
      </c>
      <c r="AA7" s="5" t="s">
        <v>3</v>
      </c>
      <c r="AB7" s="67" t="s">
        <v>2</v>
      </c>
      <c r="AC7" s="67" t="s">
        <v>2</v>
      </c>
      <c r="AD7" s="67" t="s">
        <v>0</v>
      </c>
      <c r="AE7" s="5" t="s">
        <v>3</v>
      </c>
      <c r="AF7" s="67" t="s">
        <v>2</v>
      </c>
      <c r="AG7" s="67" t="s">
        <v>2</v>
      </c>
      <c r="AH7" s="67" t="s">
        <v>0</v>
      </c>
      <c r="AI7" s="5" t="s">
        <v>3</v>
      </c>
      <c r="AJ7" s="67" t="s">
        <v>2</v>
      </c>
      <c r="AK7" s="67" t="s">
        <v>2</v>
      </c>
      <c r="AL7" s="67" t="s">
        <v>0</v>
      </c>
      <c r="AM7" s="5" t="s">
        <v>3</v>
      </c>
      <c r="AN7" s="67" t="s">
        <v>2</v>
      </c>
      <c r="AO7" s="67" t="s">
        <v>2</v>
      </c>
      <c r="AP7" s="67" t="s">
        <v>0</v>
      </c>
      <c r="AQ7" s="5" t="s">
        <v>3</v>
      </c>
      <c r="AR7" s="67" t="s">
        <v>2</v>
      </c>
      <c r="AS7" s="67" t="s">
        <v>2</v>
      </c>
      <c r="AT7" s="67" t="s">
        <v>0</v>
      </c>
      <c r="AU7" s="5" t="s">
        <v>3</v>
      </c>
      <c r="AV7" s="67" t="s">
        <v>2</v>
      </c>
      <c r="AW7" s="67" t="s">
        <v>2</v>
      </c>
      <c r="AX7" s="67" t="s">
        <v>0</v>
      </c>
      <c r="AY7" s="5" t="s">
        <v>3</v>
      </c>
      <c r="AZ7" s="67" t="s">
        <v>2</v>
      </c>
      <c r="BA7" s="67" t="s">
        <v>2</v>
      </c>
      <c r="BB7" s="67" t="s">
        <v>0</v>
      </c>
      <c r="BC7" s="5" t="s">
        <v>3</v>
      </c>
      <c r="BD7" s="67" t="s">
        <v>2</v>
      </c>
      <c r="BE7" s="67" t="s">
        <v>2</v>
      </c>
      <c r="BF7" s="67" t="s">
        <v>0</v>
      </c>
      <c r="BG7" s="5" t="s">
        <v>3</v>
      </c>
      <c r="BH7" s="67" t="s">
        <v>2</v>
      </c>
      <c r="BI7" s="67" t="s">
        <v>2</v>
      </c>
      <c r="BJ7" s="67" t="s">
        <v>0</v>
      </c>
      <c r="BK7" s="5" t="s">
        <v>3</v>
      </c>
      <c r="BL7" s="67" t="s">
        <v>2</v>
      </c>
      <c r="BM7" s="67" t="s">
        <v>2</v>
      </c>
      <c r="BN7" s="67" t="s">
        <v>0</v>
      </c>
      <c r="BO7" s="5" t="s">
        <v>3</v>
      </c>
      <c r="BP7" s="67" t="s">
        <v>2</v>
      </c>
      <c r="BQ7" s="67" t="s">
        <v>2</v>
      </c>
      <c r="BR7" s="67" t="s">
        <v>0</v>
      </c>
      <c r="BS7" s="5" t="s">
        <v>3</v>
      </c>
    </row>
    <row r="8" spans="1:71" s="7" customFormat="1" x14ac:dyDescent="0.2">
      <c r="A8" s="20" t="str">
        <f t="shared" ref="A8:A62" si="0">LEFT(B8,3)</f>
        <v>ABC</v>
      </c>
      <c r="B8" s="31" t="s">
        <v>227</v>
      </c>
      <c r="C8" s="20" t="str">
        <f>B8</f>
        <v>ABC-ALCOHOLIC BEVERAGES CONTROL COMMISSI</v>
      </c>
      <c r="D8" s="49">
        <f>IFERROR(VLOOKUP($B8,[2]RptScheduleA_Inv!$A$3:$V$165,D$3,),)</f>
        <v>0</v>
      </c>
      <c r="E8" s="49">
        <f>IFERROR(VLOOKUP($B8,[1]RptScheduleA_Inv!$A$3:$V$165,E$3,),)</f>
        <v>0</v>
      </c>
      <c r="F8" s="49">
        <f>E8-D8</f>
        <v>0</v>
      </c>
      <c r="G8" s="49">
        <f t="shared" ref="G8:G36" si="1">E8+F8</f>
        <v>0</v>
      </c>
      <c r="H8" s="49">
        <f>IFERROR(VLOOKUP($B8,[2]RptScheduleA_Inv!$A$3:$V$165,H$3,),)</f>
        <v>0</v>
      </c>
      <c r="I8" s="49">
        <f>IFERROR(VLOOKUP($B8,[1]RptScheduleA_Inv!$A$3:$V$165,I$3,),)</f>
        <v>0</v>
      </c>
      <c r="J8" s="49">
        <f>I8-H8</f>
        <v>0</v>
      </c>
      <c r="K8" s="49">
        <f t="shared" ref="K8:K53" si="2">I8+J8</f>
        <v>0</v>
      </c>
      <c r="L8" s="49">
        <f>IFERROR(VLOOKUP($B8,[2]RptScheduleA_Inv!$A$3:$V$165,L$3,),)</f>
        <v>0</v>
      </c>
      <c r="M8" s="49">
        <f>IFERROR(VLOOKUP($B8,[1]RptScheduleA_Inv!$A$3:$V$165,M$3,),)</f>
        <v>0</v>
      </c>
      <c r="N8" s="49">
        <f>M8-L8</f>
        <v>0</v>
      </c>
      <c r="O8" s="49">
        <f>M8+N8</f>
        <v>0</v>
      </c>
      <c r="P8" s="49">
        <f>IFERROR(VLOOKUP($B8,[2]RptScheduleA_Inv!$A$3:$V$165,P$3,),)</f>
        <v>0</v>
      </c>
      <c r="Q8" s="49">
        <f>IFERROR(VLOOKUP($B8,[1]RptScheduleA_Inv!$A$3:$V$165,Q$3,),)</f>
        <v>0</v>
      </c>
      <c r="R8" s="49">
        <f>Q8-P8</f>
        <v>0</v>
      </c>
      <c r="S8" s="49">
        <f>Q8+R8</f>
        <v>0</v>
      </c>
      <c r="T8" s="49">
        <f>IFERROR(VLOOKUP($B8,[2]RptScheduleA_Inv!$A$3:$V$165,T$3,),)</f>
        <v>0</v>
      </c>
      <c r="U8" s="49">
        <f>IFERROR(VLOOKUP($B8,[1]RptScheduleA_Inv!$A$3:$V$165,U$3,),)</f>
        <v>0</v>
      </c>
      <c r="V8" s="49">
        <f>U8-T8</f>
        <v>0</v>
      </c>
      <c r="W8" s="49">
        <f>U8+V8</f>
        <v>0</v>
      </c>
      <c r="X8" s="49">
        <f>IFERROR(VLOOKUP($B8,[2]RptScheduleA_Inv!$A$3:$V$165,X$3,),)</f>
        <v>35014.47</v>
      </c>
      <c r="Y8" s="49">
        <f>IFERROR(VLOOKUP($B8,[1]RptScheduleA_Inv!$A$3:$V$165,Y$3,),)</f>
        <v>55834.95</v>
      </c>
      <c r="Z8" s="49">
        <f>Y8-X8</f>
        <v>20820.479999999996</v>
      </c>
      <c r="AA8" s="49">
        <f t="shared" ref="AA8" si="3">Y8+Z8</f>
        <v>76655.429999999993</v>
      </c>
      <c r="AB8" s="49">
        <f>IFERROR(VLOOKUP($B8,[2]RptScheduleA_Inv!$A$3:$V$165,AB$3,),)</f>
        <v>0</v>
      </c>
      <c r="AC8" s="49">
        <f>IFERROR(VLOOKUP($B8,[1]RptScheduleA_Inv!$A$3:$V$165,AC$3,),)</f>
        <v>0</v>
      </c>
      <c r="AD8" s="49">
        <f>AC8-AB8</f>
        <v>0</v>
      </c>
      <c r="AE8" s="49">
        <f t="shared" ref="AE8:AE9" si="4">AC8+AD8</f>
        <v>0</v>
      </c>
      <c r="AF8" s="49">
        <f>IFERROR(VLOOKUP($B8,[2]RptScheduleA_Inv!$A$3:$V$165,AF$3,),)</f>
        <v>0</v>
      </c>
      <c r="AG8" s="49">
        <f>IFERROR(VLOOKUP($B8,[1]RptScheduleA_Inv!$A$3:$V$165,AG$3,),)</f>
        <v>0</v>
      </c>
      <c r="AH8" s="49">
        <f>AG8-AF8</f>
        <v>0</v>
      </c>
      <c r="AI8" s="49">
        <f t="shared" ref="AI8:AI9" si="5">AG8+AH8</f>
        <v>0</v>
      </c>
      <c r="AJ8" s="49">
        <f>IFERROR(VLOOKUP($B8,[2]RptScheduleA_Inv!$A$3:$V$165,AJ$3,),)</f>
        <v>0</v>
      </c>
      <c r="AK8" s="49">
        <f>IFERROR(VLOOKUP($B8,[1]RptScheduleA_Inv!$A$3:$V$165,AK$3,),)</f>
        <v>0</v>
      </c>
      <c r="AL8" s="49">
        <f>AK8-AJ8</f>
        <v>0</v>
      </c>
      <c r="AM8" s="49">
        <f t="shared" ref="AM8:AM9" si="6">AK8+AL8</f>
        <v>0</v>
      </c>
      <c r="AN8" s="49">
        <f>IFERROR(VLOOKUP($B8,[2]RptScheduleA_Inv!$A$3:$V$165,AN$3,),)</f>
        <v>0</v>
      </c>
      <c r="AO8" s="49">
        <f>IFERROR(VLOOKUP($B8,[1]RptScheduleA_Inv!$A$3:$V$165,AO$3,),)</f>
        <v>0</v>
      </c>
      <c r="AP8" s="49">
        <f>AO8-AN8</f>
        <v>0</v>
      </c>
      <c r="AQ8" s="49">
        <f t="shared" ref="AQ8:AQ9" si="7">AO8+AP8</f>
        <v>0</v>
      </c>
      <c r="AR8" s="49">
        <f>IFERROR(VLOOKUP($B8,[2]RptScheduleA_Inv!$A$3:$V$165,AR$3,),)</f>
        <v>6245.45</v>
      </c>
      <c r="AS8" s="49">
        <f>IFERROR(VLOOKUP($B8,[1]RptScheduleA_Inv!$A$3:$V$165,AS$3,),)</f>
        <v>10067.07</v>
      </c>
      <c r="AT8" s="49">
        <f>AS8-AR8</f>
        <v>3821.62</v>
      </c>
      <c r="AU8" s="49">
        <f t="shared" ref="AU8:AU9" si="8">AS8+AT8</f>
        <v>13888.689999999999</v>
      </c>
      <c r="AV8" s="49">
        <f>IFERROR(VLOOKUP($B8,[2]RptScheduleA_Inv!$A$3:$V$165,AV$3,),)</f>
        <v>0</v>
      </c>
      <c r="AW8" s="49">
        <f>IFERROR(VLOOKUP($B8,[1]RptScheduleA_Inv!$A$3:$V$165,AW$3,),)</f>
        <v>0</v>
      </c>
      <c r="AX8" s="49">
        <f>AW8-AV8</f>
        <v>0</v>
      </c>
      <c r="AY8" s="49">
        <f t="shared" ref="AY8:AY9" si="9">AW8+AX8</f>
        <v>0</v>
      </c>
      <c r="AZ8" s="49">
        <f>IFERROR(VLOOKUP($B8,[2]RptScheduleA_Inv!$A$3:$V$165,AZ$3,),)</f>
        <v>0</v>
      </c>
      <c r="BA8" s="49">
        <f>IFERROR(VLOOKUP($B8,[1]RptScheduleA_Inv!$A$3:$V$165,BA$3,),)</f>
        <v>0</v>
      </c>
      <c r="BB8" s="49">
        <f>BA8-AZ8</f>
        <v>0</v>
      </c>
      <c r="BC8" s="49">
        <f t="shared" ref="BC8:BC9" si="10">BA8+BB8</f>
        <v>0</v>
      </c>
      <c r="BD8" s="49">
        <f>IFERROR(VLOOKUP($B8,[2]RptScheduleA_Inv!$A$3:$V$165,BD$3,),)</f>
        <v>0</v>
      </c>
      <c r="BE8" s="49">
        <f>IFERROR(VLOOKUP($B8,[1]RptScheduleA_Inv!$A$3:$V$165,BE$3,),)</f>
        <v>0</v>
      </c>
      <c r="BF8" s="49">
        <f>BE8-BD8</f>
        <v>0</v>
      </c>
      <c r="BG8" s="49">
        <f t="shared" ref="BG8:BG9" si="11">BE8+BF8</f>
        <v>0</v>
      </c>
      <c r="BH8" s="49">
        <f>IFERROR(VLOOKUP($B8,[2]RptScheduleA_Inv!$A$3:$V$165,BH$3,),)</f>
        <v>0</v>
      </c>
      <c r="BI8" s="49">
        <f>IFERROR(VLOOKUP($B8,[1]RptScheduleA_Inv!$A$3:$V$165,BI$3,),)</f>
        <v>0</v>
      </c>
      <c r="BJ8" s="49">
        <f>BI8-BH8</f>
        <v>0</v>
      </c>
      <c r="BK8" s="49">
        <f t="shared" ref="BK8:BK9" si="12">BI8+BJ8</f>
        <v>0</v>
      </c>
      <c r="BL8" s="49">
        <f>IFERROR(VLOOKUP($B8,[2]RptScheduleA_Inv!$A$3:$V$165,BL$3,),)</f>
        <v>0</v>
      </c>
      <c r="BM8" s="49">
        <f>IFERROR(VLOOKUP($B8,[1]RptScheduleA_Inv!$A$3:$V$165,BM$3,),)</f>
        <v>0</v>
      </c>
      <c r="BN8" s="49">
        <f>BM8-BL8</f>
        <v>0</v>
      </c>
      <c r="BO8" s="49">
        <f t="shared" ref="BO8:BO71" si="13">BM8+BN8</f>
        <v>0</v>
      </c>
      <c r="BP8" s="49">
        <f>IFERROR(VLOOKUP($B8,[2]RptScheduleA_Inv!$A$3:$V$165,BP$3,),)</f>
        <v>0</v>
      </c>
      <c r="BQ8" s="49">
        <f>IFERROR(VLOOKUP($B8,[1]RptScheduleA_Inv!$A$3:$V$165,BQ$3,),)</f>
        <v>0</v>
      </c>
      <c r="BR8" s="49">
        <f>BQ8-BP8</f>
        <v>0</v>
      </c>
      <c r="BS8" s="49">
        <f t="shared" ref="BS8:BS9" si="14">BQ8+BR8</f>
        <v>0</v>
      </c>
    </row>
    <row r="9" spans="1:71" s="50" customFormat="1" x14ac:dyDescent="0.2">
      <c r="A9" s="20" t="str">
        <f t="shared" si="0"/>
        <v>ADD</v>
      </c>
      <c r="B9" s="31" t="s">
        <v>24</v>
      </c>
      <c r="C9" s="20" t="str">
        <f t="shared" ref="C9:C63" si="15">B9</f>
        <v>ADD-DEV DISABILITIES CNCL</v>
      </c>
      <c r="D9" s="50">
        <f>IFERROR(VLOOKUP($B9,[2]RptScheduleA_Inv!$A$3:$V$165,D$3,),)</f>
        <v>0</v>
      </c>
      <c r="E9" s="50">
        <f>IFERROR(VLOOKUP($B9,[1]RptScheduleA_Inv!$A$3:$V$165,E$3,),)</f>
        <v>0</v>
      </c>
      <c r="F9" s="50">
        <f t="shared" ref="F9:F72" si="16">E9-D9</f>
        <v>0</v>
      </c>
      <c r="G9" s="50">
        <f t="shared" si="1"/>
        <v>0</v>
      </c>
      <c r="H9" s="50">
        <f>IFERROR(VLOOKUP($B9,[2]RptScheduleA_Inv!$A$3:$V$165,H$3,),)</f>
        <v>680.02</v>
      </c>
      <c r="I9" s="50">
        <f>IFERROR(VLOOKUP($B9,[1]RptScheduleA_Inv!$A$3:$V$165,I$3,),)</f>
        <v>706.43</v>
      </c>
      <c r="J9" s="51">
        <f>I9-H9</f>
        <v>26.409999999999968</v>
      </c>
      <c r="K9" s="50">
        <f t="shared" si="2"/>
        <v>732.83999999999992</v>
      </c>
      <c r="M9" s="50">
        <f>IFERROR(VLOOKUP($B9,[1]RptScheduleA_Inv!$A$3:$V$165,M$3,),)</f>
        <v>0</v>
      </c>
      <c r="N9" s="50">
        <f>M9-L9</f>
        <v>0</v>
      </c>
      <c r="O9" s="50">
        <f>M9+N9</f>
        <v>0</v>
      </c>
      <c r="Q9" s="50">
        <f>IFERROR(VLOOKUP($B9,[1]RptScheduleA_Inv!$A$3:$V$165,Q$3,),)</f>
        <v>0</v>
      </c>
      <c r="R9" s="50">
        <f>Q9-P9</f>
        <v>0</v>
      </c>
      <c r="S9" s="50">
        <f>Q9+R9</f>
        <v>0</v>
      </c>
      <c r="T9" s="50">
        <f>IFERROR(VLOOKUP($B9,[2]RptScheduleA_Inv!$A$3:$V$165,T$3,),)</f>
        <v>0</v>
      </c>
      <c r="U9" s="50">
        <f>IFERROR(VLOOKUP($B9,[1]RptScheduleA_Inv!$A$3:$V$165,U$3,),)</f>
        <v>0</v>
      </c>
      <c r="V9" s="50">
        <f>U9-T9</f>
        <v>0</v>
      </c>
      <c r="W9" s="50">
        <f>U9+V9</f>
        <v>0</v>
      </c>
      <c r="X9" s="50">
        <f>IFERROR(VLOOKUP($B9,[2]RptScheduleA_Inv!$A$3:$V$165,X$3,),)</f>
        <v>0</v>
      </c>
      <c r="Y9" s="50">
        <f>IFERROR(VLOOKUP($B9,[1]RptScheduleA_Inv!$A$3:$V$165,Y$3,),)</f>
        <v>0</v>
      </c>
      <c r="Z9" s="51">
        <f>Y9-X9</f>
        <v>0</v>
      </c>
      <c r="AA9" s="50">
        <f>Y9+Z9</f>
        <v>0</v>
      </c>
      <c r="AB9" s="50">
        <f>IFERROR(VLOOKUP($B9,[2]RptScheduleA_Inv!$A$3:$V$165,AB$3,),)</f>
        <v>2517.64</v>
      </c>
      <c r="AC9" s="50">
        <f>IFERROR(VLOOKUP($B9,[1]RptScheduleA_Inv!$A$3:$V$165,AC$3,),)</f>
        <v>2513.98</v>
      </c>
      <c r="AD9" s="51">
        <f>AC9-AB9</f>
        <v>-3.6599999999998545</v>
      </c>
      <c r="AE9" s="50">
        <f t="shared" si="4"/>
        <v>2510.3200000000002</v>
      </c>
      <c r="AF9" s="50">
        <f>IFERROR(VLOOKUP($B9,[2]RptScheduleA_Inv!$A$3:$V$165,AF$3,),)</f>
        <v>0</v>
      </c>
      <c r="AG9" s="50">
        <f>IFERROR(VLOOKUP($B9,[1]RptScheduleA_Inv!$A$3:$V$165,AG$3,),)</f>
        <v>0</v>
      </c>
      <c r="AH9" s="51">
        <f>AG9-AF9</f>
        <v>0</v>
      </c>
      <c r="AI9" s="50">
        <f t="shared" si="5"/>
        <v>0</v>
      </c>
      <c r="AJ9" s="50">
        <f>IFERROR(VLOOKUP($B9,[2]RptScheduleA_Inv!$A$3:$V$165,AJ$3,),)</f>
        <v>12.19</v>
      </c>
      <c r="AK9" s="50">
        <f>IFERROR(VLOOKUP($B9,[1]RptScheduleA_Inv!$A$3:$V$165,AK$3,),)</f>
        <v>19.28</v>
      </c>
      <c r="AL9" s="51">
        <f>AK9-AJ9</f>
        <v>7.0900000000000016</v>
      </c>
      <c r="AM9" s="50">
        <f t="shared" si="6"/>
        <v>26.370000000000005</v>
      </c>
      <c r="AN9" s="50">
        <f>IFERROR(VLOOKUP($B9,[2]RptScheduleA_Inv!$A$3:$V$165,AN$3,),)</f>
        <v>1032.6600000000001</v>
      </c>
      <c r="AO9" s="50">
        <f>IFERROR(VLOOKUP($B9,[1]RptScheduleA_Inv!$A$3:$V$165,AO$3,),)</f>
        <v>1285.6099999999999</v>
      </c>
      <c r="AP9" s="51">
        <f>AO9-AN9</f>
        <v>252.94999999999982</v>
      </c>
      <c r="AQ9" s="50">
        <f t="shared" si="7"/>
        <v>1538.5599999999997</v>
      </c>
      <c r="AR9" s="50">
        <f>IFERROR(VLOOKUP($B9,[2]RptScheduleA_Inv!$A$3:$V$165,AR$3,),)</f>
        <v>6245.45</v>
      </c>
      <c r="AS9" s="50">
        <f>IFERROR(VLOOKUP($B9,[1]RptScheduleA_Inv!$A$3:$V$165,AS$3,),)</f>
        <v>10067.07</v>
      </c>
      <c r="AT9" s="51">
        <f>AS9-AR9</f>
        <v>3821.62</v>
      </c>
      <c r="AU9" s="50">
        <f t="shared" si="8"/>
        <v>13888.689999999999</v>
      </c>
      <c r="AV9" s="50">
        <f>IFERROR(VLOOKUP($B9,[2]RptScheduleA_Inv!$A$3:$V$165,AV$3,),)</f>
        <v>0</v>
      </c>
      <c r="AW9" s="50">
        <f>IFERROR(VLOOKUP($B9,[1]RptScheduleA_Inv!$A$3:$V$165,AW$3,),)</f>
        <v>0</v>
      </c>
      <c r="AX9" s="51">
        <f>AW9-AV9</f>
        <v>0</v>
      </c>
      <c r="AY9" s="50">
        <f t="shared" si="9"/>
        <v>0</v>
      </c>
      <c r="AZ9" s="50">
        <f>IFERROR(VLOOKUP($B9,[2]RptScheduleA_Inv!$A$3:$V$165,AZ$3,),)</f>
        <v>2077.64</v>
      </c>
      <c r="BA9" s="50">
        <f>IFERROR(VLOOKUP($B9,[1]RptScheduleA_Inv!$A$3:$V$165,BA$3,),)</f>
        <v>2287.37</v>
      </c>
      <c r="BB9" s="51">
        <f>BA9-AZ9</f>
        <v>209.73000000000002</v>
      </c>
      <c r="BC9" s="50">
        <f t="shared" si="10"/>
        <v>2497.1</v>
      </c>
      <c r="BD9" s="50">
        <f>IFERROR(VLOOKUP($B9,[2]RptScheduleA_Inv!$A$3:$V$165,BD$3,),)</f>
        <v>-2802.17</v>
      </c>
      <c r="BE9" s="50">
        <f>IFERROR(VLOOKUP($B9,[1]RptScheduleA_Inv!$A$3:$V$165,BE$3,),)</f>
        <v>-1165.99</v>
      </c>
      <c r="BF9" s="51">
        <f>BE9-BD9</f>
        <v>1636.18</v>
      </c>
      <c r="BG9" s="50">
        <f t="shared" si="11"/>
        <v>470.19000000000005</v>
      </c>
      <c r="BH9" s="50">
        <f>IFERROR(VLOOKUP($B9,[2]RptScheduleA_Inv!$A$3:$V$165,BH$3,),)</f>
        <v>0</v>
      </c>
      <c r="BI9" s="50">
        <f>IFERROR(VLOOKUP($B9,[1]RptScheduleA_Inv!$A$3:$V$165,BI$3,),)</f>
        <v>0</v>
      </c>
      <c r="BJ9" s="51">
        <f>BI9-BH9</f>
        <v>0</v>
      </c>
      <c r="BK9" s="50">
        <f t="shared" si="12"/>
        <v>0</v>
      </c>
      <c r="BL9" s="50">
        <f>IFERROR(VLOOKUP($B9,[2]RptScheduleA_Inv!$A$3:$V$165,BL$3,),)</f>
        <v>2.91</v>
      </c>
      <c r="BM9" s="50">
        <f>IFERROR(VLOOKUP($B9,[1]RptScheduleA_Inv!$A$3:$V$165,BM$3,),)</f>
        <v>4.54</v>
      </c>
      <c r="BN9" s="51">
        <f>BM9-BL9</f>
        <v>1.63</v>
      </c>
      <c r="BO9" s="50">
        <f t="shared" si="13"/>
        <v>6.17</v>
      </c>
      <c r="BP9" s="50">
        <f>IFERROR(VLOOKUP($B9,[2]RptScheduleA_Inv!$A$3:$V$165,BP$3,),)</f>
        <v>384.31</v>
      </c>
      <c r="BQ9" s="50">
        <f>IFERROR(VLOOKUP($B9,[1]RptScheduleA_Inv!$A$3:$V$165,BQ$3,),)</f>
        <v>524.03</v>
      </c>
      <c r="BR9" s="51">
        <f>BQ9-BP9</f>
        <v>139.71999999999997</v>
      </c>
      <c r="BS9" s="50">
        <f t="shared" si="14"/>
        <v>663.75</v>
      </c>
    </row>
    <row r="10" spans="1:71" x14ac:dyDescent="0.2">
      <c r="A10" s="20" t="str">
        <f t="shared" si="0"/>
        <v>AGR</v>
      </c>
      <c r="B10" s="31" t="s">
        <v>25</v>
      </c>
      <c r="C10" s="20" t="str">
        <f t="shared" si="15"/>
        <v>AGR-AG. RESOURCES</v>
      </c>
      <c r="D10" s="50">
        <f>IFERROR(VLOOKUP($B10,[2]RptScheduleA_Inv!$A$3:$V$165,D$3,),)</f>
        <v>0</v>
      </c>
      <c r="E10" s="50">
        <f>IFERROR(VLOOKUP($B10,[1]RptScheduleA_Inv!$A$3:$V$165,E$3,),)</f>
        <v>0</v>
      </c>
      <c r="F10" s="50">
        <f t="shared" si="16"/>
        <v>0</v>
      </c>
      <c r="G10" s="50">
        <f>E10+F10</f>
        <v>0</v>
      </c>
      <c r="H10" s="50">
        <f>IFERROR(VLOOKUP($B10,[2]RptScheduleA_Inv!$A$3:$V$165,H$3,),)</f>
        <v>4700.51</v>
      </c>
      <c r="I10" s="50">
        <f>IFERROR(VLOOKUP($B10,[1]RptScheduleA_Inv!$A$3:$V$165,I$3,),)</f>
        <v>5715.93</v>
      </c>
      <c r="J10" s="51">
        <f t="shared" ref="J10:J73" si="17">I10-H10</f>
        <v>1015.4200000000001</v>
      </c>
      <c r="K10" s="50">
        <f>I10+J10</f>
        <v>6731.35</v>
      </c>
      <c r="L10" s="50"/>
      <c r="M10" s="50">
        <f>IFERROR(VLOOKUP($B10,[1]RptScheduleA_Inv!$A$3:$V$165,M$3,),)</f>
        <v>0</v>
      </c>
      <c r="N10" s="50">
        <f t="shared" ref="N10:N73" si="18">M10-L10</f>
        <v>0</v>
      </c>
      <c r="O10" s="50">
        <f t="shared" ref="O10:O73" si="19">M10+N10</f>
        <v>0</v>
      </c>
      <c r="P10" s="50"/>
      <c r="Q10" s="50">
        <f>IFERROR(VLOOKUP($B10,[1]RptScheduleA_Inv!$A$3:$V$165,Q$3,),)</f>
        <v>0</v>
      </c>
      <c r="R10" s="50">
        <f t="shared" ref="R10:R73" si="20">Q10-P10</f>
        <v>0</v>
      </c>
      <c r="S10" s="50">
        <f t="shared" ref="S10:S73" si="21">Q10+R10</f>
        <v>0</v>
      </c>
      <c r="T10" s="50">
        <f>IFERROR(VLOOKUP($B10,[2]RptScheduleA_Inv!$A$3:$V$165,T$3,),)</f>
        <v>0</v>
      </c>
      <c r="U10" s="50">
        <f>IFERROR(VLOOKUP($B10,[1]RptScheduleA_Inv!$A$3:$V$165,U$3,),)</f>
        <v>0</v>
      </c>
      <c r="V10" s="50">
        <f t="shared" ref="V10:V73" si="22">U10-T10</f>
        <v>0</v>
      </c>
      <c r="W10" s="50">
        <f t="shared" ref="W10:W73" si="23">U10+V10</f>
        <v>0</v>
      </c>
      <c r="X10" s="50">
        <f>IFERROR(VLOOKUP($B10,[2]RptScheduleA_Inv!$A$3:$V$165,X$3,),)</f>
        <v>87226.01</v>
      </c>
      <c r="Y10" s="50">
        <f>IFERROR(VLOOKUP($B10,[1]RptScheduleA_Inv!$A$3:$V$165,Y$3,),)</f>
        <v>123745.7</v>
      </c>
      <c r="Z10" s="51">
        <f t="shared" ref="Z10:Z73" si="24">Y10-X10</f>
        <v>36519.69</v>
      </c>
      <c r="AA10" s="50">
        <f t="shared" ref="AA10:AA64" si="25">Y10+Z10</f>
        <v>160265.39000000001</v>
      </c>
      <c r="AB10" s="50">
        <f>IFERROR(VLOOKUP($B10,[2]RptScheduleA_Inv!$A$3:$V$165,AB$3,),)</f>
        <v>17213.86</v>
      </c>
      <c r="AC10" s="50">
        <f>IFERROR(VLOOKUP($B10,[1]RptScheduleA_Inv!$A$3:$V$165,AC$3,),)</f>
        <v>25873.06</v>
      </c>
      <c r="AD10" s="51">
        <f t="shared" ref="AD10:AD73" si="26">AC10-AB10</f>
        <v>8659.2000000000007</v>
      </c>
      <c r="AE10" s="50">
        <f t="shared" ref="AE10:AE64" si="27">AC10+AD10</f>
        <v>34532.26</v>
      </c>
      <c r="AF10" s="50">
        <f>IFERROR(VLOOKUP($B10,[2]RptScheduleA_Inv!$A$3:$V$165,AF$3,),)</f>
        <v>0</v>
      </c>
      <c r="AG10" s="50">
        <f>IFERROR(VLOOKUP($B10,[1]RptScheduleA_Inv!$A$3:$V$165,AG$3,),)</f>
        <v>0</v>
      </c>
      <c r="AH10" s="51">
        <f t="shared" ref="AH10:AH73" si="28">AG10-AF10</f>
        <v>0</v>
      </c>
      <c r="AI10" s="50">
        <f t="shared" ref="AI10:AI64" si="29">AG10+AH10</f>
        <v>0</v>
      </c>
      <c r="AJ10" s="50">
        <f>IFERROR(VLOOKUP($B10,[2]RptScheduleA_Inv!$A$3:$V$165,AJ$3,),)</f>
        <v>218.19</v>
      </c>
      <c r="AK10" s="50">
        <f>IFERROR(VLOOKUP($B10,[1]RptScheduleA_Inv!$A$3:$V$165,AK$3,),)</f>
        <v>327.29000000000002</v>
      </c>
      <c r="AL10" s="51">
        <f t="shared" ref="AL10:AL73" si="30">AK10-AJ10</f>
        <v>109.10000000000002</v>
      </c>
      <c r="AM10" s="50">
        <f t="shared" ref="AM10:AM64" si="31">AK10+AL10</f>
        <v>436.39000000000004</v>
      </c>
      <c r="AN10" s="50">
        <f>IFERROR(VLOOKUP($B10,[2]RptScheduleA_Inv!$A$3:$V$165,AN$3,),)</f>
        <v>26646.54</v>
      </c>
      <c r="AO10" s="50">
        <f>IFERROR(VLOOKUP($B10,[1]RptScheduleA_Inv!$A$3:$V$165,AO$3,),)</f>
        <v>34163.06</v>
      </c>
      <c r="AP10" s="51">
        <f t="shared" ref="AP10:AP73" si="32">AO10-AN10</f>
        <v>7516.5199999999968</v>
      </c>
      <c r="AQ10" s="50">
        <f t="shared" ref="AQ10:AQ64" si="33">AO10+AP10</f>
        <v>41679.579999999994</v>
      </c>
      <c r="AR10" s="50">
        <f>IFERROR(VLOOKUP($B10,[2]RptScheduleA_Inv!$A$3:$V$165,AR$3,),)</f>
        <v>18736.560000000001</v>
      </c>
      <c r="AS10" s="50">
        <f>IFERROR(VLOOKUP($B10,[1]RptScheduleA_Inv!$A$3:$V$165,AS$3,),)</f>
        <v>30201.61</v>
      </c>
      <c r="AT10" s="51">
        <f t="shared" ref="AT10:AT73" si="34">AS10-AR10</f>
        <v>11465.05</v>
      </c>
      <c r="AU10" s="50">
        <f t="shared" ref="AU10:AU64" si="35">AS10+AT10</f>
        <v>41666.660000000003</v>
      </c>
      <c r="AV10" s="50">
        <f>IFERROR(VLOOKUP($B10,[2]RptScheduleA_Inv!$A$3:$V$165,AV$3,),)</f>
        <v>0</v>
      </c>
      <c r="AW10" s="50">
        <f>IFERROR(VLOOKUP($B10,[1]RptScheduleA_Inv!$A$3:$V$165,AW$3,),)</f>
        <v>0</v>
      </c>
      <c r="AX10" s="51">
        <f t="shared" ref="AX10:AX73" si="36">AW10-AV10</f>
        <v>0</v>
      </c>
      <c r="AY10" s="50">
        <f t="shared" ref="AY10:AY63" si="37">AW10+AX10</f>
        <v>0</v>
      </c>
      <c r="AZ10" s="50">
        <f>IFERROR(VLOOKUP($B10,[2]RptScheduleA_Inv!$A$3:$V$165,AZ$3,),)</f>
        <v>18178.75</v>
      </c>
      <c r="BA10" s="50">
        <f>IFERROR(VLOOKUP($B10,[1]RptScheduleA_Inv!$A$3:$V$165,BA$3,),)</f>
        <v>18738.96</v>
      </c>
      <c r="BB10" s="51">
        <f t="shared" ref="BB10:BB73" si="38">BA10-AZ10</f>
        <v>560.20999999999913</v>
      </c>
      <c r="BC10" s="50">
        <f t="shared" ref="BC10:BC63" si="39">BA10+BB10</f>
        <v>19299.169999999998</v>
      </c>
      <c r="BD10" s="50">
        <f>IFERROR(VLOOKUP($B10,[2]RptScheduleA_Inv!$A$3:$V$165,BD$3,),)</f>
        <v>-32558.11</v>
      </c>
      <c r="BE10" s="50">
        <f>IFERROR(VLOOKUP($B10,[1]RptScheduleA_Inv!$A$3:$V$165,BE$3,),)</f>
        <v>-13284.74</v>
      </c>
      <c r="BF10" s="51">
        <f t="shared" ref="BF10:BF73" si="40">BE10-BD10</f>
        <v>19273.370000000003</v>
      </c>
      <c r="BG10" s="50">
        <f t="shared" ref="BG10:BG63" si="41">BE10+BF10</f>
        <v>5988.6300000000028</v>
      </c>
      <c r="BH10" s="50">
        <f>IFERROR(VLOOKUP($B10,[2]RptScheduleA_Inv!$A$3:$V$165,BH$3,),)</f>
        <v>0</v>
      </c>
      <c r="BI10" s="50">
        <f>IFERROR(VLOOKUP($B10,[1]RptScheduleA_Inv!$A$3:$V$165,BI$3,),)</f>
        <v>0</v>
      </c>
      <c r="BJ10" s="51">
        <f t="shared" ref="BJ10:BJ73" si="42">BI10-BH10</f>
        <v>0</v>
      </c>
      <c r="BK10" s="50">
        <f t="shared" ref="BK10:BK63" si="43">BI10+BJ10</f>
        <v>0</v>
      </c>
      <c r="BL10" s="50">
        <f>IFERROR(VLOOKUP($B10,[2]RptScheduleA_Inv!$A$3:$V$165,BL$3,),)</f>
        <v>481.42</v>
      </c>
      <c r="BM10" s="50">
        <f>IFERROR(VLOOKUP($B10,[1]RptScheduleA_Inv!$A$3:$V$165,BM$3,),)</f>
        <v>753.34</v>
      </c>
      <c r="BN10" s="51">
        <f t="shared" ref="BN10:BN73" si="44">BM10-BL10</f>
        <v>271.92</v>
      </c>
      <c r="BO10" s="50">
        <f t="shared" si="13"/>
        <v>1025.26</v>
      </c>
      <c r="BP10" s="50">
        <f>IFERROR(VLOOKUP($B10,[2]RptScheduleA_Inv!$A$3:$V$165,BP$3,),)</f>
        <v>8955.01</v>
      </c>
      <c r="BQ10" s="50">
        <f>IFERROR(VLOOKUP($B10,[1]RptScheduleA_Inv!$A$3:$V$165,BQ$3,),)</f>
        <v>7245.99</v>
      </c>
      <c r="BR10" s="51">
        <f t="shared" ref="BR10:BR73" si="45">BQ10-BP10</f>
        <v>-1709.0200000000004</v>
      </c>
      <c r="BS10" s="50">
        <f t="shared" ref="BS10:BS63" si="46">BQ10+BR10</f>
        <v>5536.9699999999993</v>
      </c>
    </row>
    <row r="11" spans="1:71" x14ac:dyDescent="0.2">
      <c r="A11" s="20" t="str">
        <f t="shared" si="0"/>
        <v>ALA</v>
      </c>
      <c r="B11" s="31" t="s">
        <v>26</v>
      </c>
      <c r="C11" s="20" t="str">
        <f t="shared" si="15"/>
        <v>ALA-ADMIN LAW APPEALS DIV</v>
      </c>
      <c r="D11" s="50">
        <f>IFERROR(VLOOKUP($B11,[2]RptScheduleA_Inv!$A$3:$V$165,D$3,),)</f>
        <v>0</v>
      </c>
      <c r="E11" s="50">
        <f>IFERROR(VLOOKUP($B11,[1]RptScheduleA_Inv!$A$3:$V$165,E$3,),)</f>
        <v>0</v>
      </c>
      <c r="F11" s="50">
        <f t="shared" si="16"/>
        <v>0</v>
      </c>
      <c r="G11" s="50">
        <f t="shared" si="1"/>
        <v>0</v>
      </c>
      <c r="H11" s="50">
        <f>IFERROR(VLOOKUP($B11,[2]RptScheduleA_Inv!$A$3:$V$165,H$3,),)</f>
        <v>413.13</v>
      </c>
      <c r="I11" s="50">
        <f>IFERROR(VLOOKUP($B11,[1]RptScheduleA_Inv!$A$3:$V$165,I$3,),)</f>
        <v>1711.22</v>
      </c>
      <c r="J11" s="51">
        <f t="shared" si="17"/>
        <v>1298.0900000000001</v>
      </c>
      <c r="K11" s="50">
        <f t="shared" si="2"/>
        <v>3009.3100000000004</v>
      </c>
      <c r="L11" s="50"/>
      <c r="M11" s="50">
        <f>IFERROR(VLOOKUP($B11,[1]RptScheduleA_Inv!$A$3:$V$165,M$3,),)</f>
        <v>0</v>
      </c>
      <c r="N11" s="50">
        <f t="shared" si="18"/>
        <v>0</v>
      </c>
      <c r="O11" s="50">
        <f t="shared" si="19"/>
        <v>0</v>
      </c>
      <c r="P11" s="50"/>
      <c r="Q11" s="50">
        <f>IFERROR(VLOOKUP($B11,[1]RptScheduleA_Inv!$A$3:$V$165,Q$3,),)</f>
        <v>0</v>
      </c>
      <c r="R11" s="50">
        <f t="shared" si="20"/>
        <v>0</v>
      </c>
      <c r="S11" s="50">
        <f t="shared" si="21"/>
        <v>0</v>
      </c>
      <c r="T11" s="50">
        <f>IFERROR(VLOOKUP($B11,[2]RptScheduleA_Inv!$A$3:$V$165,T$3,),)</f>
        <v>0</v>
      </c>
      <c r="U11" s="50">
        <f>IFERROR(VLOOKUP($B11,[1]RptScheduleA_Inv!$A$3:$V$165,U$3,),)</f>
        <v>0</v>
      </c>
      <c r="V11" s="50">
        <f t="shared" si="22"/>
        <v>0</v>
      </c>
      <c r="W11" s="50">
        <f t="shared" si="23"/>
        <v>0</v>
      </c>
      <c r="X11" s="50">
        <f>IFERROR(VLOOKUP($B11,[2]RptScheduleA_Inv!$A$3:$V$165,X$3,),)</f>
        <v>17507.25</v>
      </c>
      <c r="Y11" s="50">
        <f>IFERROR(VLOOKUP($B11,[1]RptScheduleA_Inv!$A$3:$V$165,Y$3,),)</f>
        <v>17179.96</v>
      </c>
      <c r="Z11" s="51">
        <f t="shared" si="24"/>
        <v>-327.29000000000087</v>
      </c>
      <c r="AA11" s="50">
        <f t="shared" si="25"/>
        <v>16852.669999999998</v>
      </c>
      <c r="AB11" s="50">
        <f>IFERROR(VLOOKUP($B11,[2]RptScheduleA_Inv!$A$3:$V$165,AB$3,),)</f>
        <v>10691.35</v>
      </c>
      <c r="AC11" s="50">
        <f>IFERROR(VLOOKUP($B11,[1]RptScheduleA_Inv!$A$3:$V$165,AC$3,),)</f>
        <v>11535.66</v>
      </c>
      <c r="AD11" s="51">
        <f t="shared" si="26"/>
        <v>844.30999999999949</v>
      </c>
      <c r="AE11" s="50">
        <f t="shared" si="27"/>
        <v>12379.97</v>
      </c>
      <c r="AF11" s="50">
        <f>IFERROR(VLOOKUP($B11,[2]RptScheduleA_Inv!$A$3:$V$165,AF$3,),)</f>
        <v>0</v>
      </c>
      <c r="AG11" s="50">
        <f>IFERROR(VLOOKUP($B11,[1]RptScheduleA_Inv!$A$3:$V$165,AG$3,),)</f>
        <v>0</v>
      </c>
      <c r="AH11" s="51">
        <f t="shared" si="28"/>
        <v>0</v>
      </c>
      <c r="AI11" s="50">
        <f t="shared" si="29"/>
        <v>0</v>
      </c>
      <c r="AJ11" s="50">
        <f>IFERROR(VLOOKUP($B11,[2]RptScheduleA_Inv!$A$3:$V$165,AJ$3,),)</f>
        <v>20.92</v>
      </c>
      <c r="AK11" s="50">
        <f>IFERROR(VLOOKUP($B11,[1]RptScheduleA_Inv!$A$3:$V$165,AK$3,),)</f>
        <v>21.16</v>
      </c>
      <c r="AL11" s="51">
        <f t="shared" si="30"/>
        <v>0.23999999999999844</v>
      </c>
      <c r="AM11" s="50">
        <f t="shared" si="31"/>
        <v>21.4</v>
      </c>
      <c r="AN11" s="50">
        <f>IFERROR(VLOOKUP($B11,[2]RptScheduleA_Inv!$A$3:$V$165,AN$3,),)</f>
        <v>3752.56</v>
      </c>
      <c r="AO11" s="50">
        <f>IFERROR(VLOOKUP($B11,[1]RptScheduleA_Inv!$A$3:$V$165,AO$3,),)</f>
        <v>4328.24</v>
      </c>
      <c r="AP11" s="51">
        <f t="shared" si="32"/>
        <v>575.67999999999984</v>
      </c>
      <c r="AQ11" s="50">
        <f t="shared" si="33"/>
        <v>4903.92</v>
      </c>
      <c r="AR11" s="50">
        <f>IFERROR(VLOOKUP($B11,[2]RptScheduleA_Inv!$A$3:$V$165,AR$3,),)</f>
        <v>6245.45</v>
      </c>
      <c r="AS11" s="50">
        <f>IFERROR(VLOOKUP($B11,[1]RptScheduleA_Inv!$A$3:$V$165,AS$3,),)</f>
        <v>10067.07</v>
      </c>
      <c r="AT11" s="51">
        <f t="shared" si="34"/>
        <v>3821.62</v>
      </c>
      <c r="AU11" s="50">
        <f t="shared" si="35"/>
        <v>13888.689999999999</v>
      </c>
      <c r="AV11" s="50">
        <f>IFERROR(VLOOKUP($B11,[2]RptScheduleA_Inv!$A$3:$V$165,AV$3,),)</f>
        <v>0</v>
      </c>
      <c r="AW11" s="50">
        <f>IFERROR(VLOOKUP($B11,[1]RptScheduleA_Inv!$A$3:$V$165,AW$3,),)</f>
        <v>0</v>
      </c>
      <c r="AX11" s="51">
        <f t="shared" si="36"/>
        <v>0</v>
      </c>
      <c r="AY11" s="50">
        <f t="shared" si="37"/>
        <v>0</v>
      </c>
      <c r="AZ11" s="50">
        <f>IFERROR(VLOOKUP($B11,[2]RptScheduleA_Inv!$A$3:$V$165,AZ$3,),)</f>
        <v>6928.85</v>
      </c>
      <c r="BA11" s="50">
        <f>IFERROR(VLOOKUP($B11,[1]RptScheduleA_Inv!$A$3:$V$165,BA$3,),)</f>
        <v>6406.64</v>
      </c>
      <c r="BB11" s="51">
        <f t="shared" si="38"/>
        <v>-522.21</v>
      </c>
      <c r="BC11" s="50">
        <f t="shared" si="39"/>
        <v>5884.43</v>
      </c>
      <c r="BD11" s="50">
        <f>IFERROR(VLOOKUP($B11,[2]RptScheduleA_Inv!$A$3:$V$165,BD$3,),)</f>
        <v>-5029.7700000000004</v>
      </c>
      <c r="BE11" s="50">
        <f>IFERROR(VLOOKUP($B11,[1]RptScheduleA_Inv!$A$3:$V$165,BE$3,),)</f>
        <v>-2281.69</v>
      </c>
      <c r="BF11" s="51">
        <f t="shared" si="40"/>
        <v>2748.0800000000004</v>
      </c>
      <c r="BG11" s="50">
        <f t="shared" si="41"/>
        <v>466.39000000000033</v>
      </c>
      <c r="BH11" s="50">
        <f>IFERROR(VLOOKUP($B11,[2]RptScheduleA_Inv!$A$3:$V$165,BH$3,),)</f>
        <v>0</v>
      </c>
      <c r="BI11" s="50">
        <f>IFERROR(VLOOKUP($B11,[1]RptScheduleA_Inv!$A$3:$V$165,BI$3,),)</f>
        <v>0</v>
      </c>
      <c r="BJ11" s="51">
        <f t="shared" si="42"/>
        <v>0</v>
      </c>
      <c r="BK11" s="50">
        <f t="shared" si="43"/>
        <v>0</v>
      </c>
      <c r="BL11" s="50">
        <f>IFERROR(VLOOKUP($B11,[2]RptScheduleA_Inv!$A$3:$V$165,BL$3,),)</f>
        <v>1023.2</v>
      </c>
      <c r="BM11" s="50">
        <f>IFERROR(VLOOKUP($B11,[1]RptScheduleA_Inv!$A$3:$V$165,BM$3,),)</f>
        <v>1601.15</v>
      </c>
      <c r="BN11" s="51">
        <f t="shared" si="44"/>
        <v>577.95000000000005</v>
      </c>
      <c r="BO11" s="50">
        <f t="shared" si="13"/>
        <v>2179.1000000000004</v>
      </c>
      <c r="BP11" s="50">
        <f>IFERROR(VLOOKUP($B11,[2]RptScheduleA_Inv!$A$3:$V$165,BP$3,),)</f>
        <v>1106.54</v>
      </c>
      <c r="BQ11" s="50">
        <f>IFERROR(VLOOKUP($B11,[1]RptScheduleA_Inv!$A$3:$V$165,BQ$3,),)</f>
        <v>1352.83</v>
      </c>
      <c r="BR11" s="51">
        <f t="shared" si="45"/>
        <v>246.28999999999996</v>
      </c>
      <c r="BS11" s="50">
        <f t="shared" si="46"/>
        <v>1599.12</v>
      </c>
    </row>
    <row r="12" spans="1:71" x14ac:dyDescent="0.2">
      <c r="A12" s="20" t="str">
        <f t="shared" si="0"/>
        <v>ANF</v>
      </c>
      <c r="B12" s="31" t="s">
        <v>209</v>
      </c>
      <c r="C12" s="20" t="str">
        <f t="shared" si="15"/>
        <v>ANF IT SWCAP COSTS</v>
      </c>
      <c r="D12" s="50">
        <f>IFERROR(VLOOKUP($B12,[2]RptScheduleA_Inv!$A$3:$V$165,D$3,),)</f>
        <v>0</v>
      </c>
      <c r="E12" s="50">
        <f>IFERROR(VLOOKUP($B12,[1]RptScheduleA_Inv!$A$3:$V$165,E$3,),)</f>
        <v>0</v>
      </c>
      <c r="F12" s="50">
        <f t="shared" si="16"/>
        <v>0</v>
      </c>
      <c r="G12" s="50">
        <f t="shared" si="1"/>
        <v>0</v>
      </c>
      <c r="H12" s="50">
        <f>IFERROR(VLOOKUP($B12,[2]RptScheduleA_Inv!$A$3:$V$165,H$3,),)</f>
        <v>0</v>
      </c>
      <c r="I12" s="50">
        <f>IFERROR(VLOOKUP($B12,[1]RptScheduleA_Inv!$A$3:$V$165,I$3,),)</f>
        <v>0</v>
      </c>
      <c r="J12" s="51">
        <f t="shared" si="17"/>
        <v>0</v>
      </c>
      <c r="K12" s="50">
        <f t="shared" si="2"/>
        <v>0</v>
      </c>
      <c r="L12" s="50"/>
      <c r="M12" s="50">
        <f>IFERROR(VLOOKUP($B12,[1]RptScheduleA_Inv!$A$3:$V$165,M$3,),)</f>
        <v>0</v>
      </c>
      <c r="N12" s="50">
        <f t="shared" si="18"/>
        <v>0</v>
      </c>
      <c r="O12" s="50">
        <f t="shared" si="19"/>
        <v>0</v>
      </c>
      <c r="P12" s="50"/>
      <c r="Q12" s="50">
        <f>IFERROR(VLOOKUP($B12,[1]RptScheduleA_Inv!$A$3:$V$165,Q$3,),)</f>
        <v>0</v>
      </c>
      <c r="R12" s="50">
        <f t="shared" si="20"/>
        <v>0</v>
      </c>
      <c r="S12" s="50">
        <f t="shared" si="21"/>
        <v>0</v>
      </c>
      <c r="T12" s="50">
        <f>IFERROR(VLOOKUP($B12,[2]RptScheduleA_Inv!$A$3:$V$165,T$3,),)</f>
        <v>0</v>
      </c>
      <c r="U12" s="50">
        <f>IFERROR(VLOOKUP($B12,[1]RptScheduleA_Inv!$A$3:$V$165,U$3,),)</f>
        <v>0</v>
      </c>
      <c r="V12" s="50">
        <f t="shared" si="22"/>
        <v>0</v>
      </c>
      <c r="W12" s="50">
        <f t="shared" si="23"/>
        <v>0</v>
      </c>
      <c r="X12" s="50">
        <f>IFERROR(VLOOKUP($B12,[2]RptScheduleA_Inv!$A$3:$V$165,X$3,),)</f>
        <v>0</v>
      </c>
      <c r="Y12" s="50">
        <f>IFERROR(VLOOKUP($B12,[1]RptScheduleA_Inv!$A$3:$V$165,Y$3,),)</f>
        <v>0</v>
      </c>
      <c r="Z12" s="51">
        <f t="shared" si="24"/>
        <v>0</v>
      </c>
      <c r="AA12" s="50">
        <f t="shared" si="25"/>
        <v>0</v>
      </c>
      <c r="AB12" s="50">
        <f>IFERROR(VLOOKUP($B12,[2]RptScheduleA_Inv!$A$3:$V$165,AB$3,),)</f>
        <v>568960.04</v>
      </c>
      <c r="AC12" s="50">
        <f>IFERROR(VLOOKUP($B12,[1]RptScheduleA_Inv!$A$3:$V$165,AC$3,),)</f>
        <v>957479.57</v>
      </c>
      <c r="AD12" s="51">
        <f t="shared" si="26"/>
        <v>388519.52999999991</v>
      </c>
      <c r="AE12" s="50">
        <f t="shared" si="27"/>
        <v>1345999.0999999999</v>
      </c>
      <c r="AF12" s="50">
        <f>IFERROR(VLOOKUP($B12,[2]RptScheduleA_Inv!$A$3:$V$165,AF$3,),)</f>
        <v>0</v>
      </c>
      <c r="AG12" s="50">
        <f>IFERROR(VLOOKUP($B12,[1]RptScheduleA_Inv!$A$3:$V$165,AG$3,),)</f>
        <v>0</v>
      </c>
      <c r="AH12" s="51">
        <f t="shared" si="28"/>
        <v>0</v>
      </c>
      <c r="AI12" s="50">
        <f t="shared" si="29"/>
        <v>0</v>
      </c>
      <c r="AJ12" s="50">
        <f>IFERROR(VLOOKUP($B12,[2]RptScheduleA_Inv!$A$3:$V$165,AJ$3,),)</f>
        <v>0</v>
      </c>
      <c r="AK12" s="50">
        <f>IFERROR(VLOOKUP($B12,[1]RptScheduleA_Inv!$A$3:$V$165,AK$3,),)</f>
        <v>0</v>
      </c>
      <c r="AL12" s="51">
        <f t="shared" si="30"/>
        <v>0</v>
      </c>
      <c r="AM12" s="50">
        <f t="shared" si="31"/>
        <v>0</v>
      </c>
      <c r="AN12" s="50">
        <f>IFERROR(VLOOKUP($B12,[2]RptScheduleA_Inv!$A$3:$V$165,AN$3,),)</f>
        <v>0</v>
      </c>
      <c r="AO12" s="50">
        <f>IFERROR(VLOOKUP($B12,[1]RptScheduleA_Inv!$A$3:$V$165,AO$3,),)</f>
        <v>0</v>
      </c>
      <c r="AP12" s="51">
        <f t="shared" si="32"/>
        <v>0</v>
      </c>
      <c r="AQ12" s="50">
        <f t="shared" si="33"/>
        <v>0</v>
      </c>
      <c r="AR12" s="50">
        <f>IFERROR(VLOOKUP($B12,[2]RptScheduleA_Inv!$A$3:$V$165,AR$3,),)</f>
        <v>0</v>
      </c>
      <c r="AS12" s="50">
        <f>IFERROR(VLOOKUP($B12,[1]RptScheduleA_Inv!$A$3:$V$165,AS$3,),)</f>
        <v>0</v>
      </c>
      <c r="AT12" s="51">
        <f t="shared" si="34"/>
        <v>0</v>
      </c>
      <c r="AU12" s="50">
        <f t="shared" si="35"/>
        <v>0</v>
      </c>
      <c r="AV12" s="50">
        <f>IFERROR(VLOOKUP($B12,[2]RptScheduleA_Inv!$A$3:$V$165,AV$3,),)</f>
        <v>0</v>
      </c>
      <c r="AW12" s="50">
        <f>IFERROR(VLOOKUP($B12,[1]RptScheduleA_Inv!$A$3:$V$165,AW$3,),)</f>
        <v>0</v>
      </c>
      <c r="AX12" s="51">
        <f t="shared" si="36"/>
        <v>0</v>
      </c>
      <c r="AY12" s="50">
        <f t="shared" si="37"/>
        <v>0</v>
      </c>
      <c r="AZ12" s="50">
        <f>IFERROR(VLOOKUP($B12,[2]RptScheduleA_Inv!$A$3:$V$165,AZ$3,),)</f>
        <v>0</v>
      </c>
      <c r="BA12" s="50">
        <f>IFERROR(VLOOKUP($B12,[1]RptScheduleA_Inv!$A$3:$V$165,BA$3,),)</f>
        <v>0</v>
      </c>
      <c r="BB12" s="51">
        <f t="shared" si="38"/>
        <v>0</v>
      </c>
      <c r="BC12" s="50">
        <f t="shared" si="39"/>
        <v>0</v>
      </c>
      <c r="BD12" s="50">
        <f>IFERROR(VLOOKUP($B12,[2]RptScheduleA_Inv!$A$3:$V$165,BD$3,),)</f>
        <v>0</v>
      </c>
      <c r="BE12" s="50">
        <f>IFERROR(VLOOKUP($B12,[1]RptScheduleA_Inv!$A$3:$V$165,BE$3,),)</f>
        <v>0</v>
      </c>
      <c r="BF12" s="51">
        <f t="shared" si="40"/>
        <v>0</v>
      </c>
      <c r="BG12" s="50">
        <f t="shared" si="41"/>
        <v>0</v>
      </c>
      <c r="BH12" s="50">
        <f>IFERROR(VLOOKUP($B12,[2]RptScheduleA_Inv!$A$3:$V$165,BH$3,),)</f>
        <v>0</v>
      </c>
      <c r="BI12" s="50">
        <f>IFERROR(VLOOKUP($B12,[1]RptScheduleA_Inv!$A$3:$V$165,BI$3,),)</f>
        <v>0</v>
      </c>
      <c r="BJ12" s="51">
        <f t="shared" si="42"/>
        <v>0</v>
      </c>
      <c r="BK12" s="50">
        <f t="shared" si="43"/>
        <v>0</v>
      </c>
      <c r="BL12" s="50">
        <f>IFERROR(VLOOKUP($B12,[2]RptScheduleA_Inv!$A$3:$V$165,BL$3,),)</f>
        <v>0</v>
      </c>
      <c r="BM12" s="50">
        <f>IFERROR(VLOOKUP($B12,[1]RptScheduleA_Inv!$A$3:$V$165,BM$3,),)</f>
        <v>0</v>
      </c>
      <c r="BN12" s="51">
        <f t="shared" si="44"/>
        <v>0</v>
      </c>
      <c r="BO12" s="50">
        <f t="shared" si="13"/>
        <v>0</v>
      </c>
      <c r="BP12" s="50">
        <f>IFERROR(VLOOKUP($B12,[2]RptScheduleA_Inv!$A$3:$V$165,BP$3,),)</f>
        <v>0</v>
      </c>
      <c r="BQ12" s="50">
        <f>IFERROR(VLOOKUP($B12,[1]RptScheduleA_Inv!$A$3:$V$165,BQ$3,),)</f>
        <v>0</v>
      </c>
      <c r="BR12" s="51">
        <f t="shared" si="45"/>
        <v>0</v>
      </c>
      <c r="BS12" s="50">
        <f t="shared" si="46"/>
        <v>0</v>
      </c>
    </row>
    <row r="13" spans="1:71" x14ac:dyDescent="0.2">
      <c r="A13" s="20" t="str">
        <f t="shared" si="0"/>
        <v>APC</v>
      </c>
      <c r="B13" s="31" t="s">
        <v>27</v>
      </c>
      <c r="C13" s="20" t="str">
        <f t="shared" si="15"/>
        <v>APC-APPEALS COURT</v>
      </c>
      <c r="D13" s="50">
        <f>IFERROR(VLOOKUP($B13,[2]RptScheduleA_Inv!$A$3:$V$165,D$3,),)</f>
        <v>0</v>
      </c>
      <c r="E13" s="50">
        <f>IFERROR(VLOOKUP($B13,[1]RptScheduleA_Inv!$A$3:$V$165,E$3,),)</f>
        <v>0</v>
      </c>
      <c r="F13" s="50">
        <f t="shared" si="16"/>
        <v>0</v>
      </c>
      <c r="G13" s="50">
        <f t="shared" si="1"/>
        <v>0</v>
      </c>
      <c r="H13" s="50">
        <f>IFERROR(VLOOKUP($B13,[2]RptScheduleA_Inv!$A$3:$V$165,H$3,),)</f>
        <v>199.77</v>
      </c>
      <c r="I13" s="50">
        <f>IFERROR(VLOOKUP($B13,[1]RptScheduleA_Inv!$A$3:$V$165,I$3,),)</f>
        <v>4792.3999999999996</v>
      </c>
      <c r="J13" s="51">
        <f t="shared" si="17"/>
        <v>4592.6299999999992</v>
      </c>
      <c r="K13" s="50">
        <f t="shared" si="2"/>
        <v>9385.0299999999988</v>
      </c>
      <c r="L13" s="50"/>
      <c r="M13" s="50">
        <f>IFERROR(VLOOKUP($B13,[1]RptScheduleA_Inv!$A$3:$V$165,M$3,),)</f>
        <v>0</v>
      </c>
      <c r="N13" s="50">
        <f t="shared" si="18"/>
        <v>0</v>
      </c>
      <c r="O13" s="50">
        <f t="shared" si="19"/>
        <v>0</v>
      </c>
      <c r="P13" s="50"/>
      <c r="Q13" s="50">
        <f>IFERROR(VLOOKUP($B13,[1]RptScheduleA_Inv!$A$3:$V$165,Q$3,),)</f>
        <v>0</v>
      </c>
      <c r="R13" s="50">
        <f t="shared" si="20"/>
        <v>0</v>
      </c>
      <c r="S13" s="50">
        <f t="shared" si="21"/>
        <v>0</v>
      </c>
      <c r="T13" s="50">
        <f>IFERROR(VLOOKUP($B13,[2]RptScheduleA_Inv!$A$3:$V$165,T$3,),)</f>
        <v>0</v>
      </c>
      <c r="U13" s="50">
        <f>IFERROR(VLOOKUP($B13,[1]RptScheduleA_Inv!$A$3:$V$165,U$3,),)</f>
        <v>0</v>
      </c>
      <c r="V13" s="50">
        <f t="shared" si="22"/>
        <v>0</v>
      </c>
      <c r="W13" s="50">
        <f t="shared" si="23"/>
        <v>0</v>
      </c>
      <c r="X13" s="50">
        <f>IFERROR(VLOOKUP($B13,[2]RptScheduleA_Inv!$A$3:$V$165,X$3,),)</f>
        <v>17039.55</v>
      </c>
      <c r="Y13" s="50">
        <f>IFERROR(VLOOKUP($B13,[1]RptScheduleA_Inv!$A$3:$V$165,Y$3,),)</f>
        <v>21821.19</v>
      </c>
      <c r="Z13" s="51">
        <f t="shared" si="24"/>
        <v>4781.6399999999994</v>
      </c>
      <c r="AA13" s="50">
        <f t="shared" si="25"/>
        <v>26602.829999999998</v>
      </c>
      <c r="AB13" s="50">
        <f>IFERROR(VLOOKUP($B13,[2]RptScheduleA_Inv!$A$3:$V$165,AB$3,),)</f>
        <v>6708.47</v>
      </c>
      <c r="AC13" s="50">
        <f>IFERROR(VLOOKUP($B13,[1]RptScheduleA_Inv!$A$3:$V$165,AC$3,),)</f>
        <v>9005.5499999999993</v>
      </c>
      <c r="AD13" s="51">
        <f t="shared" si="26"/>
        <v>2297.079999999999</v>
      </c>
      <c r="AE13" s="50">
        <f t="shared" si="27"/>
        <v>11302.629999999997</v>
      </c>
      <c r="AF13" s="50">
        <f>IFERROR(VLOOKUP($B13,[2]RptScheduleA_Inv!$A$3:$V$165,AF$3,),)</f>
        <v>0</v>
      </c>
      <c r="AG13" s="50">
        <f>IFERROR(VLOOKUP($B13,[1]RptScheduleA_Inv!$A$3:$V$165,AG$3,),)</f>
        <v>0</v>
      </c>
      <c r="AH13" s="51">
        <f t="shared" si="28"/>
        <v>0</v>
      </c>
      <c r="AI13" s="50">
        <f t="shared" si="29"/>
        <v>0</v>
      </c>
      <c r="AJ13" s="50">
        <f>IFERROR(VLOOKUP($B13,[2]RptScheduleA_Inv!$A$3:$V$165,AJ$3,),)</f>
        <v>0</v>
      </c>
      <c r="AK13" s="50">
        <f>IFERROR(VLOOKUP($B13,[1]RptScheduleA_Inv!$A$3:$V$165,AK$3,),)</f>
        <v>0</v>
      </c>
      <c r="AL13" s="51">
        <f t="shared" si="30"/>
        <v>0</v>
      </c>
      <c r="AM13" s="50">
        <f t="shared" si="31"/>
        <v>0</v>
      </c>
      <c r="AN13" s="50">
        <f>IFERROR(VLOOKUP($B13,[2]RptScheduleA_Inv!$A$3:$V$165,AN$3,),)</f>
        <v>11331.21</v>
      </c>
      <c r="AO13" s="50">
        <f>IFERROR(VLOOKUP($B13,[1]RptScheduleA_Inv!$A$3:$V$165,AO$3,),)</f>
        <v>13300.48</v>
      </c>
      <c r="AP13" s="51">
        <f t="shared" si="32"/>
        <v>1969.2700000000004</v>
      </c>
      <c r="AQ13" s="50">
        <f t="shared" si="33"/>
        <v>15269.75</v>
      </c>
      <c r="AR13" s="50">
        <f>IFERROR(VLOOKUP($B13,[2]RptScheduleA_Inv!$A$3:$V$165,AR$3,),)</f>
        <v>0</v>
      </c>
      <c r="AS13" s="50">
        <f>IFERROR(VLOOKUP($B13,[1]RptScheduleA_Inv!$A$3:$V$165,AS$3,),)</f>
        <v>0</v>
      </c>
      <c r="AT13" s="51">
        <f t="shared" si="34"/>
        <v>0</v>
      </c>
      <c r="AU13" s="50">
        <f t="shared" si="35"/>
        <v>0</v>
      </c>
      <c r="AV13" s="50">
        <f>IFERROR(VLOOKUP($B13,[2]RptScheduleA_Inv!$A$3:$V$165,AV$3,),)</f>
        <v>0</v>
      </c>
      <c r="AW13" s="50">
        <f>IFERROR(VLOOKUP($B13,[1]RptScheduleA_Inv!$A$3:$V$165,AW$3,),)</f>
        <v>0</v>
      </c>
      <c r="AX13" s="51">
        <f t="shared" si="36"/>
        <v>0</v>
      </c>
      <c r="AY13" s="50">
        <f t="shared" si="37"/>
        <v>0</v>
      </c>
      <c r="AZ13" s="50">
        <f>IFERROR(VLOOKUP($B13,[2]RptScheduleA_Inv!$A$3:$V$165,AZ$3,),)</f>
        <v>10779.41</v>
      </c>
      <c r="BA13" s="50">
        <f>IFERROR(VLOOKUP($B13,[1]RptScheduleA_Inv!$A$3:$V$165,BA$3,),)</f>
        <v>11168.47</v>
      </c>
      <c r="BB13" s="51">
        <f t="shared" si="38"/>
        <v>389.05999999999949</v>
      </c>
      <c r="BC13" s="50">
        <f t="shared" si="39"/>
        <v>11557.529999999999</v>
      </c>
      <c r="BD13" s="50">
        <f>IFERROR(VLOOKUP($B13,[2]RptScheduleA_Inv!$A$3:$V$165,BD$3,),)</f>
        <v>-6363.31</v>
      </c>
      <c r="BE13" s="50">
        <f>IFERROR(VLOOKUP($B13,[1]RptScheduleA_Inv!$A$3:$V$165,BE$3,),)</f>
        <v>-948.07</v>
      </c>
      <c r="BF13" s="51">
        <f t="shared" si="40"/>
        <v>5415.2400000000007</v>
      </c>
      <c r="BG13" s="50">
        <f t="shared" si="41"/>
        <v>4467.170000000001</v>
      </c>
      <c r="BH13" s="50">
        <f>IFERROR(VLOOKUP($B13,[2]RptScheduleA_Inv!$A$3:$V$165,BH$3,),)</f>
        <v>0</v>
      </c>
      <c r="BI13" s="50">
        <f>IFERROR(VLOOKUP($B13,[1]RptScheduleA_Inv!$A$3:$V$165,BI$3,),)</f>
        <v>0</v>
      </c>
      <c r="BJ13" s="51">
        <f t="shared" si="42"/>
        <v>0</v>
      </c>
      <c r="BK13" s="50">
        <f t="shared" si="43"/>
        <v>0</v>
      </c>
      <c r="BL13" s="50">
        <f>IFERROR(VLOOKUP($B13,[2]RptScheduleA_Inv!$A$3:$V$165,BL$3,),)</f>
        <v>0</v>
      </c>
      <c r="BM13" s="50">
        <f>IFERROR(VLOOKUP($B13,[1]RptScheduleA_Inv!$A$3:$V$165,BM$3,),)</f>
        <v>0</v>
      </c>
      <c r="BN13" s="51">
        <f t="shared" si="44"/>
        <v>0</v>
      </c>
      <c r="BO13" s="50">
        <f t="shared" si="13"/>
        <v>0</v>
      </c>
      <c r="BP13" s="50">
        <f>IFERROR(VLOOKUP($B13,[2]RptScheduleA_Inv!$A$3:$V$165,BP$3,),)</f>
        <v>3150.73</v>
      </c>
      <c r="BQ13" s="50">
        <f>IFERROR(VLOOKUP($B13,[1]RptScheduleA_Inv!$A$3:$V$165,BQ$3,),)</f>
        <v>3869.67</v>
      </c>
      <c r="BR13" s="51">
        <f t="shared" si="45"/>
        <v>718.94</v>
      </c>
      <c r="BS13" s="50">
        <f t="shared" si="46"/>
        <v>4588.6100000000006</v>
      </c>
    </row>
    <row r="14" spans="1:71" x14ac:dyDescent="0.2">
      <c r="A14" s="20" t="str">
        <f t="shared" si="0"/>
        <v>ART</v>
      </c>
      <c r="B14" s="31" t="s">
        <v>28</v>
      </c>
      <c r="C14" s="20" t="str">
        <f t="shared" si="15"/>
        <v>ART-MASS CULTURAL CNCL</v>
      </c>
      <c r="D14" s="50">
        <f>IFERROR(VLOOKUP($B14,[2]RptScheduleA_Inv!$A$3:$V$165,D$3,),)</f>
        <v>0</v>
      </c>
      <c r="E14" s="50">
        <f>IFERROR(VLOOKUP($B14,[1]RptScheduleA_Inv!$A$3:$V$165,E$3,),)</f>
        <v>0</v>
      </c>
      <c r="F14" s="50">
        <f t="shared" si="16"/>
        <v>0</v>
      </c>
      <c r="G14" s="50">
        <f t="shared" si="1"/>
        <v>0</v>
      </c>
      <c r="H14" s="50">
        <f>IFERROR(VLOOKUP($B14,[2]RptScheduleA_Inv!$A$3:$V$165,H$3,),)</f>
        <v>1118.6500000000001</v>
      </c>
      <c r="I14" s="50">
        <f>IFERROR(VLOOKUP($B14,[1]RptScheduleA_Inv!$A$3:$V$165,I$3,),)</f>
        <v>1906.39</v>
      </c>
      <c r="J14" s="51">
        <f t="shared" si="17"/>
        <v>787.74</v>
      </c>
      <c r="K14" s="50">
        <f t="shared" si="2"/>
        <v>2694.13</v>
      </c>
      <c r="L14" s="50"/>
      <c r="M14" s="50">
        <f>IFERROR(VLOOKUP($B14,[1]RptScheduleA_Inv!$A$3:$V$165,M$3,),)</f>
        <v>0</v>
      </c>
      <c r="N14" s="50">
        <f t="shared" si="18"/>
        <v>0</v>
      </c>
      <c r="O14" s="50">
        <f t="shared" si="19"/>
        <v>0</v>
      </c>
      <c r="P14" s="50"/>
      <c r="Q14" s="50">
        <f>IFERROR(VLOOKUP($B14,[1]RptScheduleA_Inv!$A$3:$V$165,Q$3,),)</f>
        <v>0</v>
      </c>
      <c r="R14" s="50">
        <f t="shared" si="20"/>
        <v>0</v>
      </c>
      <c r="S14" s="50">
        <f t="shared" si="21"/>
        <v>0</v>
      </c>
      <c r="T14" s="50">
        <f>IFERROR(VLOOKUP($B14,[2]RptScheduleA_Inv!$A$3:$V$165,T$3,),)</f>
        <v>0</v>
      </c>
      <c r="U14" s="50">
        <f>IFERROR(VLOOKUP($B14,[1]RptScheduleA_Inv!$A$3:$V$165,U$3,),)</f>
        <v>0</v>
      </c>
      <c r="V14" s="50">
        <f t="shared" si="22"/>
        <v>0</v>
      </c>
      <c r="W14" s="50">
        <f t="shared" si="23"/>
        <v>0</v>
      </c>
      <c r="X14" s="50">
        <f>IFERROR(VLOOKUP($B14,[2]RptScheduleA_Inv!$A$3:$V$165,X$3,),)</f>
        <v>0</v>
      </c>
      <c r="Y14" s="50">
        <f>IFERROR(VLOOKUP($B14,[1]RptScheduleA_Inv!$A$3:$V$165,Y$3,),)</f>
        <v>0</v>
      </c>
      <c r="Z14" s="51">
        <f t="shared" si="24"/>
        <v>0</v>
      </c>
      <c r="AA14" s="50">
        <f t="shared" si="25"/>
        <v>0</v>
      </c>
      <c r="AB14" s="50">
        <f>IFERROR(VLOOKUP($B14,[2]RptScheduleA_Inv!$A$3:$V$165,AB$3,),)</f>
        <v>2197.62</v>
      </c>
      <c r="AC14" s="50">
        <f>IFERROR(VLOOKUP($B14,[1]RptScheduleA_Inv!$A$3:$V$165,AC$3,),)</f>
        <v>3281.7</v>
      </c>
      <c r="AD14" s="51">
        <f t="shared" si="26"/>
        <v>1084.08</v>
      </c>
      <c r="AE14" s="50">
        <f t="shared" si="27"/>
        <v>4365.78</v>
      </c>
      <c r="AF14" s="50">
        <f>IFERROR(VLOOKUP($B14,[2]RptScheduleA_Inv!$A$3:$V$165,AF$3,),)</f>
        <v>0</v>
      </c>
      <c r="AG14" s="50">
        <f>IFERROR(VLOOKUP($B14,[1]RptScheduleA_Inv!$A$3:$V$165,AG$3,),)</f>
        <v>0</v>
      </c>
      <c r="AH14" s="51">
        <f t="shared" si="28"/>
        <v>0</v>
      </c>
      <c r="AI14" s="50">
        <f t="shared" si="29"/>
        <v>0</v>
      </c>
      <c r="AJ14" s="50">
        <f>IFERROR(VLOOKUP($B14,[2]RptScheduleA_Inv!$A$3:$V$165,AJ$3,),)</f>
        <v>7.29</v>
      </c>
      <c r="AK14" s="50">
        <f>IFERROR(VLOOKUP($B14,[1]RptScheduleA_Inv!$A$3:$V$165,AK$3,),)</f>
        <v>3.5</v>
      </c>
      <c r="AL14" s="51">
        <f t="shared" si="30"/>
        <v>-3.79</v>
      </c>
      <c r="AM14" s="50">
        <f t="shared" si="31"/>
        <v>-0.29000000000000004</v>
      </c>
      <c r="AN14" s="50">
        <f>IFERROR(VLOOKUP($B14,[2]RptScheduleA_Inv!$A$3:$V$165,AN$3,),)</f>
        <v>3752.92</v>
      </c>
      <c r="AO14" s="50">
        <f>IFERROR(VLOOKUP($B14,[1]RptScheduleA_Inv!$A$3:$V$165,AO$3,),)</f>
        <v>4927.12</v>
      </c>
      <c r="AP14" s="51">
        <f t="shared" si="32"/>
        <v>1174.1999999999998</v>
      </c>
      <c r="AQ14" s="50">
        <f t="shared" si="33"/>
        <v>6101.32</v>
      </c>
      <c r="AR14" s="50">
        <f>IFERROR(VLOOKUP($B14,[2]RptScheduleA_Inv!$A$3:$V$165,AR$3,),)</f>
        <v>6245.45</v>
      </c>
      <c r="AS14" s="50">
        <f>IFERROR(VLOOKUP($B14,[1]RptScheduleA_Inv!$A$3:$V$165,AS$3,),)</f>
        <v>10067.07</v>
      </c>
      <c r="AT14" s="51">
        <f t="shared" si="34"/>
        <v>3821.62</v>
      </c>
      <c r="AU14" s="50">
        <f t="shared" si="35"/>
        <v>13888.689999999999</v>
      </c>
      <c r="AV14" s="50">
        <f>IFERROR(VLOOKUP($B14,[2]RptScheduleA_Inv!$A$3:$V$165,AV$3,),)</f>
        <v>0</v>
      </c>
      <c r="AW14" s="50">
        <f>IFERROR(VLOOKUP($B14,[1]RptScheduleA_Inv!$A$3:$V$165,AW$3,),)</f>
        <v>0</v>
      </c>
      <c r="AX14" s="51">
        <f t="shared" si="36"/>
        <v>0</v>
      </c>
      <c r="AY14" s="50">
        <f t="shared" si="37"/>
        <v>0</v>
      </c>
      <c r="AZ14" s="50">
        <f>IFERROR(VLOOKUP($B14,[2]RptScheduleA_Inv!$A$3:$V$165,AZ$3,),)</f>
        <v>3688.43</v>
      </c>
      <c r="BA14" s="50">
        <f>IFERROR(VLOOKUP($B14,[1]RptScheduleA_Inv!$A$3:$V$165,BA$3,),)</f>
        <v>4412.53</v>
      </c>
      <c r="BB14" s="51">
        <f t="shared" si="38"/>
        <v>724.09999999999991</v>
      </c>
      <c r="BC14" s="50">
        <f t="shared" si="39"/>
        <v>5136.6299999999992</v>
      </c>
      <c r="BD14" s="50">
        <f>IFERROR(VLOOKUP($B14,[2]RptScheduleA_Inv!$A$3:$V$165,BD$3,),)</f>
        <v>-64476.19</v>
      </c>
      <c r="BE14" s="50">
        <f>IFERROR(VLOOKUP($B14,[1]RptScheduleA_Inv!$A$3:$V$165,BE$3,),)</f>
        <v>-11588.6</v>
      </c>
      <c r="BF14" s="51">
        <f t="shared" si="40"/>
        <v>52887.590000000004</v>
      </c>
      <c r="BG14" s="50">
        <f t="shared" si="41"/>
        <v>41298.990000000005</v>
      </c>
      <c r="BH14" s="50">
        <f>IFERROR(VLOOKUP($B14,[2]RptScheduleA_Inv!$A$3:$V$165,BH$3,),)</f>
        <v>0</v>
      </c>
      <c r="BI14" s="50">
        <f>IFERROR(VLOOKUP($B14,[1]RptScheduleA_Inv!$A$3:$V$165,BI$3,),)</f>
        <v>0</v>
      </c>
      <c r="BJ14" s="51">
        <f t="shared" si="42"/>
        <v>0</v>
      </c>
      <c r="BK14" s="50">
        <f t="shared" si="43"/>
        <v>0</v>
      </c>
      <c r="BL14" s="50">
        <f>IFERROR(VLOOKUP($B14,[2]RptScheduleA_Inv!$A$3:$V$165,BL$3,),)</f>
        <v>0</v>
      </c>
      <c r="BM14" s="50">
        <f>IFERROR(VLOOKUP($B14,[1]RptScheduleA_Inv!$A$3:$V$165,BM$3,),)</f>
        <v>0</v>
      </c>
      <c r="BN14" s="51">
        <f t="shared" si="44"/>
        <v>0</v>
      </c>
      <c r="BO14" s="50">
        <f t="shared" si="13"/>
        <v>0</v>
      </c>
      <c r="BP14" s="50">
        <f>IFERROR(VLOOKUP($B14,[2]RptScheduleA_Inv!$A$3:$V$165,BP$3,),)</f>
        <v>1096.5899999999999</v>
      </c>
      <c r="BQ14" s="50">
        <f>IFERROR(VLOOKUP($B14,[1]RptScheduleA_Inv!$A$3:$V$165,BQ$3,),)</f>
        <v>1514.42</v>
      </c>
      <c r="BR14" s="51">
        <f t="shared" si="45"/>
        <v>417.83000000000015</v>
      </c>
      <c r="BS14" s="50">
        <f t="shared" si="46"/>
        <v>1932.2500000000002</v>
      </c>
    </row>
    <row r="15" spans="1:71" x14ac:dyDescent="0.2">
      <c r="A15" s="20" t="str">
        <f t="shared" si="0"/>
        <v>ATB</v>
      </c>
      <c r="B15" s="31" t="s">
        <v>29</v>
      </c>
      <c r="C15" s="20" t="str">
        <f t="shared" si="15"/>
        <v>ATB-APPELLATE TAX BRD</v>
      </c>
      <c r="D15" s="50">
        <f>IFERROR(VLOOKUP($B15,[2]RptScheduleA_Inv!$A$3:$V$165,D$3,),)</f>
        <v>0</v>
      </c>
      <c r="E15" s="50">
        <f>IFERROR(VLOOKUP($B15,[1]RptScheduleA_Inv!$A$3:$V$165,E$3,),)</f>
        <v>0</v>
      </c>
      <c r="F15" s="50">
        <f t="shared" si="16"/>
        <v>0</v>
      </c>
      <c r="G15" s="50">
        <f t="shared" si="1"/>
        <v>0</v>
      </c>
      <c r="H15" s="50">
        <f>IFERROR(VLOOKUP($B15,[2]RptScheduleA_Inv!$A$3:$V$165,H$3,),)</f>
        <v>53.22</v>
      </c>
      <c r="I15" s="50">
        <f>IFERROR(VLOOKUP($B15,[1]RptScheduleA_Inv!$A$3:$V$165,I$3,),)</f>
        <v>932.44</v>
      </c>
      <c r="J15" s="51">
        <f t="shared" si="17"/>
        <v>879.22</v>
      </c>
      <c r="K15" s="50">
        <f t="shared" si="2"/>
        <v>1811.66</v>
      </c>
      <c r="L15" s="50"/>
      <c r="M15" s="50">
        <f>IFERROR(VLOOKUP($B15,[1]RptScheduleA_Inv!$A$3:$V$165,M$3,),)</f>
        <v>0</v>
      </c>
      <c r="N15" s="50">
        <f t="shared" si="18"/>
        <v>0</v>
      </c>
      <c r="O15" s="50">
        <f t="shared" si="19"/>
        <v>0</v>
      </c>
      <c r="P15" s="50"/>
      <c r="Q15" s="50">
        <f>IFERROR(VLOOKUP($B15,[1]RptScheduleA_Inv!$A$3:$V$165,Q$3,),)</f>
        <v>0</v>
      </c>
      <c r="R15" s="50">
        <f t="shared" si="20"/>
        <v>0</v>
      </c>
      <c r="S15" s="50">
        <f t="shared" si="21"/>
        <v>0</v>
      </c>
      <c r="T15" s="50">
        <f>IFERROR(VLOOKUP($B15,[2]RptScheduleA_Inv!$A$3:$V$165,T$3,),)</f>
        <v>0</v>
      </c>
      <c r="U15" s="50">
        <f>IFERROR(VLOOKUP($B15,[1]RptScheduleA_Inv!$A$3:$V$165,U$3,),)</f>
        <v>0</v>
      </c>
      <c r="V15" s="50">
        <f t="shared" si="22"/>
        <v>0</v>
      </c>
      <c r="W15" s="50">
        <f t="shared" si="23"/>
        <v>0</v>
      </c>
      <c r="X15" s="50">
        <f>IFERROR(VLOOKUP($B15,[2]RptScheduleA_Inv!$A$3:$V$165,X$3,),)</f>
        <v>0</v>
      </c>
      <c r="Y15" s="50">
        <f>IFERROR(VLOOKUP($B15,[1]RptScheduleA_Inv!$A$3:$V$165,Y$3,),)</f>
        <v>0</v>
      </c>
      <c r="Z15" s="51">
        <f t="shared" si="24"/>
        <v>0</v>
      </c>
      <c r="AA15" s="50">
        <f t="shared" si="25"/>
        <v>0</v>
      </c>
      <c r="AB15" s="50">
        <f>IFERROR(VLOOKUP($B15,[2]RptScheduleA_Inv!$A$3:$V$165,AB$3,),)</f>
        <v>6068.6</v>
      </c>
      <c r="AC15" s="50">
        <f>IFERROR(VLOOKUP($B15,[1]RptScheduleA_Inv!$A$3:$V$165,AC$3,),)</f>
        <v>7105.19</v>
      </c>
      <c r="AD15" s="51">
        <f t="shared" si="26"/>
        <v>1036.5899999999992</v>
      </c>
      <c r="AE15" s="50">
        <f t="shared" si="27"/>
        <v>8141.7799999999988</v>
      </c>
      <c r="AF15" s="50">
        <f>IFERROR(VLOOKUP($B15,[2]RptScheduleA_Inv!$A$3:$V$165,AF$3,),)</f>
        <v>0</v>
      </c>
      <c r="AG15" s="50">
        <f>IFERROR(VLOOKUP($B15,[1]RptScheduleA_Inv!$A$3:$V$165,AG$3,),)</f>
        <v>0</v>
      </c>
      <c r="AH15" s="51">
        <f t="shared" si="28"/>
        <v>0</v>
      </c>
      <c r="AI15" s="50">
        <f t="shared" si="29"/>
        <v>0</v>
      </c>
      <c r="AJ15" s="50">
        <f>IFERROR(VLOOKUP($B15,[2]RptScheduleA_Inv!$A$3:$V$165,AJ$3,),)</f>
        <v>5.54</v>
      </c>
      <c r="AK15" s="50">
        <f>IFERROR(VLOOKUP($B15,[1]RptScheduleA_Inv!$A$3:$V$165,AK$3,),)</f>
        <v>7.05</v>
      </c>
      <c r="AL15" s="51">
        <f t="shared" si="30"/>
        <v>1.5099999999999998</v>
      </c>
      <c r="AM15" s="50">
        <f t="shared" si="31"/>
        <v>8.5599999999999987</v>
      </c>
      <c r="AN15" s="50">
        <f>IFERROR(VLOOKUP($B15,[2]RptScheduleA_Inv!$A$3:$V$165,AN$3,),)</f>
        <v>2104.84</v>
      </c>
      <c r="AO15" s="50">
        <f>IFERROR(VLOOKUP($B15,[1]RptScheduleA_Inv!$A$3:$V$165,AO$3,),)</f>
        <v>2507.46</v>
      </c>
      <c r="AP15" s="51">
        <f t="shared" si="32"/>
        <v>402.61999999999989</v>
      </c>
      <c r="AQ15" s="50">
        <f t="shared" si="33"/>
        <v>2910.08</v>
      </c>
      <c r="AR15" s="50">
        <f>IFERROR(VLOOKUP($B15,[2]RptScheduleA_Inv!$A$3:$V$165,AR$3,),)</f>
        <v>0</v>
      </c>
      <c r="AS15" s="50">
        <f>IFERROR(VLOOKUP($B15,[1]RptScheduleA_Inv!$A$3:$V$165,AS$3,),)</f>
        <v>0</v>
      </c>
      <c r="AT15" s="51">
        <f t="shared" si="34"/>
        <v>0</v>
      </c>
      <c r="AU15" s="50">
        <f t="shared" si="35"/>
        <v>0</v>
      </c>
      <c r="AV15" s="50">
        <f>IFERROR(VLOOKUP($B15,[2]RptScheduleA_Inv!$A$3:$V$165,AV$3,),)</f>
        <v>0</v>
      </c>
      <c r="AW15" s="50">
        <f>IFERROR(VLOOKUP($B15,[1]RptScheduleA_Inv!$A$3:$V$165,AW$3,),)</f>
        <v>0</v>
      </c>
      <c r="AX15" s="51">
        <f t="shared" si="36"/>
        <v>0</v>
      </c>
      <c r="AY15" s="50">
        <f t="shared" si="37"/>
        <v>0</v>
      </c>
      <c r="AZ15" s="50">
        <f>IFERROR(VLOOKUP($B15,[2]RptScheduleA_Inv!$A$3:$V$165,AZ$3,),)</f>
        <v>3416.56</v>
      </c>
      <c r="BA15" s="50">
        <f>IFERROR(VLOOKUP($B15,[1]RptScheduleA_Inv!$A$3:$V$165,BA$3,),)</f>
        <v>3216.37</v>
      </c>
      <c r="BB15" s="51">
        <f t="shared" si="38"/>
        <v>-200.19000000000005</v>
      </c>
      <c r="BC15" s="50">
        <f t="shared" si="39"/>
        <v>3016.18</v>
      </c>
      <c r="BD15" s="50">
        <f>IFERROR(VLOOKUP($B15,[2]RptScheduleA_Inv!$A$3:$V$165,BD$3,),)</f>
        <v>-2513.58</v>
      </c>
      <c r="BE15" s="50">
        <f>IFERROR(VLOOKUP($B15,[1]RptScheduleA_Inv!$A$3:$V$165,BE$3,),)</f>
        <v>-194.12</v>
      </c>
      <c r="BF15" s="51">
        <f t="shared" si="40"/>
        <v>2319.46</v>
      </c>
      <c r="BG15" s="50">
        <f t="shared" si="41"/>
        <v>2125.34</v>
      </c>
      <c r="BH15" s="50">
        <f>IFERROR(VLOOKUP($B15,[2]RptScheduleA_Inv!$A$3:$V$165,BH$3,),)</f>
        <v>0</v>
      </c>
      <c r="BI15" s="50">
        <f>IFERROR(VLOOKUP($B15,[1]RptScheduleA_Inv!$A$3:$V$165,BI$3,),)</f>
        <v>0</v>
      </c>
      <c r="BJ15" s="51">
        <f t="shared" si="42"/>
        <v>0</v>
      </c>
      <c r="BK15" s="50">
        <f t="shared" si="43"/>
        <v>0</v>
      </c>
      <c r="BL15" s="50">
        <f>IFERROR(VLOOKUP($B15,[2]RptScheduleA_Inv!$A$3:$V$165,BL$3,),)</f>
        <v>3.88</v>
      </c>
      <c r="BM15" s="50">
        <f>IFERROR(VLOOKUP($B15,[1]RptScheduleA_Inv!$A$3:$V$165,BM$3,),)</f>
        <v>6.08</v>
      </c>
      <c r="BN15" s="51">
        <f t="shared" si="44"/>
        <v>2.2000000000000002</v>
      </c>
      <c r="BO15" s="50">
        <f t="shared" si="13"/>
        <v>8.2800000000000011</v>
      </c>
      <c r="BP15" s="50">
        <f>IFERROR(VLOOKUP($B15,[2]RptScheduleA_Inv!$A$3:$V$165,BP$3,),)</f>
        <v>595.16999999999996</v>
      </c>
      <c r="BQ15" s="50">
        <f>IFERROR(VLOOKUP($B15,[1]RptScheduleA_Inv!$A$3:$V$165,BQ$3,),)</f>
        <v>747.18</v>
      </c>
      <c r="BR15" s="51">
        <f t="shared" si="45"/>
        <v>152.01</v>
      </c>
      <c r="BS15" s="50">
        <f t="shared" si="46"/>
        <v>899.18999999999994</v>
      </c>
    </row>
    <row r="16" spans="1:71" x14ac:dyDescent="0.2">
      <c r="A16" s="20" t="str">
        <f t="shared" si="0"/>
        <v>BBE</v>
      </c>
      <c r="B16" s="31" t="s">
        <v>30</v>
      </c>
      <c r="C16" s="20" t="str">
        <f t="shared" si="15"/>
        <v>BBE-BRD OF BAR EXAMINERS</v>
      </c>
      <c r="D16" s="50">
        <f>IFERROR(VLOOKUP($B16,[2]RptScheduleA_Inv!$A$3:$V$165,D$3,),)</f>
        <v>0</v>
      </c>
      <c r="E16" s="50">
        <f>IFERROR(VLOOKUP($B16,[1]RptScheduleA_Inv!$A$3:$V$165,E$3,),)</f>
        <v>0</v>
      </c>
      <c r="F16" s="50">
        <f t="shared" si="16"/>
        <v>0</v>
      </c>
      <c r="G16" s="50">
        <f t="shared" si="1"/>
        <v>0</v>
      </c>
      <c r="H16" s="50">
        <f>IFERROR(VLOOKUP($B16,[2]RptScheduleA_Inv!$A$3:$V$165,H$3,),)</f>
        <v>155.4</v>
      </c>
      <c r="I16" s="50">
        <f>IFERROR(VLOOKUP($B16,[1]RptScheduleA_Inv!$A$3:$V$165,I$3,),)</f>
        <v>1473.1</v>
      </c>
      <c r="J16" s="51">
        <f t="shared" si="17"/>
        <v>1317.6999999999998</v>
      </c>
      <c r="K16" s="50">
        <f t="shared" si="2"/>
        <v>2790.7999999999997</v>
      </c>
      <c r="L16" s="50"/>
      <c r="M16" s="50">
        <f>IFERROR(VLOOKUP($B16,[1]RptScheduleA_Inv!$A$3:$V$165,M$3,),)</f>
        <v>0</v>
      </c>
      <c r="N16" s="50">
        <f t="shared" si="18"/>
        <v>0</v>
      </c>
      <c r="O16" s="50">
        <f t="shared" si="19"/>
        <v>0</v>
      </c>
      <c r="P16" s="50"/>
      <c r="Q16" s="50">
        <f>IFERROR(VLOOKUP($B16,[1]RptScheduleA_Inv!$A$3:$V$165,Q$3,),)</f>
        <v>0</v>
      </c>
      <c r="R16" s="50">
        <f t="shared" si="20"/>
        <v>0</v>
      </c>
      <c r="S16" s="50">
        <f t="shared" si="21"/>
        <v>0</v>
      </c>
      <c r="T16" s="50">
        <f>IFERROR(VLOOKUP($B16,[2]RptScheduleA_Inv!$A$3:$V$165,T$3,),)</f>
        <v>0</v>
      </c>
      <c r="U16" s="50">
        <f>IFERROR(VLOOKUP($B16,[1]RptScheduleA_Inv!$A$3:$V$165,U$3,),)</f>
        <v>0</v>
      </c>
      <c r="V16" s="50">
        <f t="shared" si="22"/>
        <v>0</v>
      </c>
      <c r="W16" s="50">
        <f t="shared" si="23"/>
        <v>0</v>
      </c>
      <c r="X16" s="50">
        <f>IFERROR(VLOOKUP($B16,[2]RptScheduleA_Inv!$A$3:$V$165,X$3,),)</f>
        <v>11727.58</v>
      </c>
      <c r="Y16" s="50">
        <f>IFERROR(VLOOKUP($B16,[1]RptScheduleA_Inv!$A$3:$V$165,Y$3,),)</f>
        <v>17526.22</v>
      </c>
      <c r="Z16" s="51">
        <f t="shared" si="24"/>
        <v>5798.6400000000012</v>
      </c>
      <c r="AA16" s="50">
        <f t="shared" si="25"/>
        <v>23324.86</v>
      </c>
      <c r="AB16" s="50">
        <f>IFERROR(VLOOKUP($B16,[2]RptScheduleA_Inv!$A$3:$V$165,AB$3,),)</f>
        <v>837.15</v>
      </c>
      <c r="AC16" s="50">
        <f>IFERROR(VLOOKUP($B16,[1]RptScheduleA_Inv!$A$3:$V$165,AC$3,),)</f>
        <v>1073.3699999999999</v>
      </c>
      <c r="AD16" s="51">
        <f t="shared" si="26"/>
        <v>236.21999999999991</v>
      </c>
      <c r="AE16" s="50">
        <f t="shared" si="27"/>
        <v>1309.5899999999997</v>
      </c>
      <c r="AF16" s="50">
        <f>IFERROR(VLOOKUP($B16,[2]RptScheduleA_Inv!$A$3:$V$165,AF$3,),)</f>
        <v>0</v>
      </c>
      <c r="AG16" s="50">
        <f>IFERROR(VLOOKUP($B16,[1]RptScheduleA_Inv!$A$3:$V$165,AG$3,),)</f>
        <v>0</v>
      </c>
      <c r="AH16" s="51">
        <f t="shared" si="28"/>
        <v>0</v>
      </c>
      <c r="AI16" s="50">
        <f t="shared" si="29"/>
        <v>0</v>
      </c>
      <c r="AJ16" s="50">
        <f>IFERROR(VLOOKUP($B16,[2]RptScheduleA_Inv!$A$3:$V$165,AJ$3,),)</f>
        <v>0</v>
      </c>
      <c r="AK16" s="50">
        <f>IFERROR(VLOOKUP($B16,[1]RptScheduleA_Inv!$A$3:$V$165,AK$3,),)</f>
        <v>0</v>
      </c>
      <c r="AL16" s="51">
        <f t="shared" si="30"/>
        <v>0</v>
      </c>
      <c r="AM16" s="50">
        <f t="shared" si="31"/>
        <v>0</v>
      </c>
      <c r="AN16" s="50">
        <f>IFERROR(VLOOKUP($B16,[2]RptScheduleA_Inv!$A$3:$V$165,AN$3,),)</f>
        <v>1670.15</v>
      </c>
      <c r="AO16" s="50">
        <f>IFERROR(VLOOKUP($B16,[1]RptScheduleA_Inv!$A$3:$V$165,AO$3,),)</f>
        <v>2038.81</v>
      </c>
      <c r="AP16" s="51">
        <f t="shared" si="32"/>
        <v>368.65999999999985</v>
      </c>
      <c r="AQ16" s="50">
        <f t="shared" si="33"/>
        <v>2407.4699999999998</v>
      </c>
      <c r="AR16" s="50">
        <f>IFERROR(VLOOKUP($B16,[2]RptScheduleA_Inv!$A$3:$V$165,AR$3,),)</f>
        <v>0</v>
      </c>
      <c r="AS16" s="50">
        <f>IFERROR(VLOOKUP($B16,[1]RptScheduleA_Inv!$A$3:$V$165,AS$3,),)</f>
        <v>0</v>
      </c>
      <c r="AT16" s="51">
        <f t="shared" si="34"/>
        <v>0</v>
      </c>
      <c r="AU16" s="50">
        <f t="shared" si="35"/>
        <v>0</v>
      </c>
      <c r="AV16" s="50">
        <f>IFERROR(VLOOKUP($B16,[2]RptScheduleA_Inv!$A$3:$V$165,AV$3,),)</f>
        <v>0</v>
      </c>
      <c r="AW16" s="50">
        <f>IFERROR(VLOOKUP($B16,[1]RptScheduleA_Inv!$A$3:$V$165,AW$3,),)</f>
        <v>0</v>
      </c>
      <c r="AX16" s="51">
        <f t="shared" si="36"/>
        <v>0</v>
      </c>
      <c r="AY16" s="50">
        <f t="shared" si="37"/>
        <v>0</v>
      </c>
      <c r="AZ16" s="50">
        <f>IFERROR(VLOOKUP($B16,[2]RptScheduleA_Inv!$A$3:$V$165,AZ$3,),)</f>
        <v>3060.97</v>
      </c>
      <c r="BA16" s="50">
        <f>IFERROR(VLOOKUP($B16,[1]RptScheduleA_Inv!$A$3:$V$165,BA$3,),)</f>
        <v>3432.7</v>
      </c>
      <c r="BB16" s="51">
        <f t="shared" si="38"/>
        <v>371.73</v>
      </c>
      <c r="BC16" s="50">
        <f t="shared" si="39"/>
        <v>3804.43</v>
      </c>
      <c r="BD16" s="50">
        <f>IFERROR(VLOOKUP($B16,[2]RptScheduleA_Inv!$A$3:$V$165,BD$3,),)</f>
        <v>-23351.05</v>
      </c>
      <c r="BE16" s="50">
        <f>IFERROR(VLOOKUP($B16,[1]RptScheduleA_Inv!$A$3:$V$165,BE$3,),)</f>
        <v>-17381.77</v>
      </c>
      <c r="BF16" s="51">
        <f t="shared" si="40"/>
        <v>5969.2799999999988</v>
      </c>
      <c r="BG16" s="50">
        <f t="shared" si="41"/>
        <v>-11412.490000000002</v>
      </c>
      <c r="BH16" s="50">
        <f>IFERROR(VLOOKUP($B16,[2]RptScheduleA_Inv!$A$3:$V$165,BH$3,),)</f>
        <v>0</v>
      </c>
      <c r="BI16" s="50">
        <f>IFERROR(VLOOKUP($B16,[1]RptScheduleA_Inv!$A$3:$V$165,BI$3,),)</f>
        <v>0</v>
      </c>
      <c r="BJ16" s="51">
        <f t="shared" si="42"/>
        <v>0</v>
      </c>
      <c r="BK16" s="50">
        <f t="shared" si="43"/>
        <v>0</v>
      </c>
      <c r="BL16" s="50">
        <f>IFERROR(VLOOKUP($B16,[2]RptScheduleA_Inv!$A$3:$V$165,BL$3,),)</f>
        <v>0</v>
      </c>
      <c r="BM16" s="50">
        <f>IFERROR(VLOOKUP($B16,[1]RptScheduleA_Inv!$A$3:$V$165,BM$3,),)</f>
        <v>0</v>
      </c>
      <c r="BN16" s="51">
        <f t="shared" si="44"/>
        <v>0</v>
      </c>
      <c r="BO16" s="50">
        <f t="shared" si="13"/>
        <v>0</v>
      </c>
      <c r="BP16" s="50">
        <f>IFERROR(VLOOKUP($B16,[2]RptScheduleA_Inv!$A$3:$V$165,BP$3,),)</f>
        <v>798.58</v>
      </c>
      <c r="BQ16" s="50">
        <f>IFERROR(VLOOKUP($B16,[1]RptScheduleA_Inv!$A$3:$V$165,BQ$3,),)</f>
        <v>1049.01</v>
      </c>
      <c r="BR16" s="51">
        <f t="shared" si="45"/>
        <v>250.42999999999995</v>
      </c>
      <c r="BS16" s="50">
        <f t="shared" si="46"/>
        <v>1299.44</v>
      </c>
    </row>
    <row r="17" spans="1:71" x14ac:dyDescent="0.2">
      <c r="A17" s="20" t="str">
        <f t="shared" si="0"/>
        <v>BCC</v>
      </c>
      <c r="B17" s="31" t="s">
        <v>31</v>
      </c>
      <c r="C17" s="20" t="str">
        <f t="shared" si="15"/>
        <v>BCC-BERKSHIRE COMM COLLEGE</v>
      </c>
      <c r="D17" s="50">
        <f>IFERROR(VLOOKUP($B17,[2]RptScheduleA_Inv!$A$3:$V$165,D$3,),)</f>
        <v>0</v>
      </c>
      <c r="E17" s="50">
        <f>IFERROR(VLOOKUP($B17,[1]RptScheduleA_Inv!$A$3:$V$165,E$3,),)</f>
        <v>0</v>
      </c>
      <c r="F17" s="50">
        <f t="shared" si="16"/>
        <v>0</v>
      </c>
      <c r="G17" s="50">
        <f t="shared" si="1"/>
        <v>0</v>
      </c>
      <c r="H17" s="50">
        <f>IFERROR(VLOOKUP($B17,[2]RptScheduleA_Inv!$A$3:$V$165,H$3,),)</f>
        <v>239.63</v>
      </c>
      <c r="I17" s="50">
        <f>IFERROR(VLOOKUP($B17,[1]RptScheduleA_Inv!$A$3:$V$165,I$3,),)</f>
        <v>21140.33</v>
      </c>
      <c r="J17" s="51">
        <f t="shared" si="17"/>
        <v>20900.7</v>
      </c>
      <c r="K17" s="50">
        <f t="shared" si="2"/>
        <v>42041.03</v>
      </c>
      <c r="L17" s="50"/>
      <c r="M17" s="50">
        <f>IFERROR(VLOOKUP($B17,[1]RptScheduleA_Inv!$A$3:$V$165,M$3,),)</f>
        <v>0</v>
      </c>
      <c r="N17" s="50">
        <f t="shared" si="18"/>
        <v>0</v>
      </c>
      <c r="O17" s="50">
        <f t="shared" si="19"/>
        <v>0</v>
      </c>
      <c r="P17" s="50"/>
      <c r="Q17" s="50">
        <f>IFERROR(VLOOKUP($B17,[1]RptScheduleA_Inv!$A$3:$V$165,Q$3,),)</f>
        <v>0</v>
      </c>
      <c r="R17" s="50">
        <f t="shared" si="20"/>
        <v>0</v>
      </c>
      <c r="S17" s="50">
        <f t="shared" si="21"/>
        <v>0</v>
      </c>
      <c r="T17" s="50">
        <f>IFERROR(VLOOKUP($B17,[2]RptScheduleA_Inv!$A$3:$V$165,T$3,),)</f>
        <v>0</v>
      </c>
      <c r="U17" s="50">
        <f>IFERROR(VLOOKUP($B17,[1]RptScheduleA_Inv!$A$3:$V$165,U$3,),)</f>
        <v>0</v>
      </c>
      <c r="V17" s="50">
        <f t="shared" si="22"/>
        <v>0</v>
      </c>
      <c r="W17" s="50">
        <f t="shared" si="23"/>
        <v>0</v>
      </c>
      <c r="X17" s="50">
        <f>IFERROR(VLOOKUP($B17,[2]RptScheduleA_Inv!$A$3:$V$165,X$3,),)</f>
        <v>0</v>
      </c>
      <c r="Y17" s="50">
        <f>IFERROR(VLOOKUP($B17,[1]RptScheduleA_Inv!$A$3:$V$165,Y$3,),)</f>
        <v>0</v>
      </c>
      <c r="Z17" s="51">
        <f t="shared" si="24"/>
        <v>0</v>
      </c>
      <c r="AA17" s="50">
        <f t="shared" si="25"/>
        <v>0</v>
      </c>
      <c r="AB17" s="50">
        <f>IFERROR(VLOOKUP($B17,[2]RptScheduleA_Inv!$A$3:$V$165,AB$3,),)</f>
        <v>7962.22</v>
      </c>
      <c r="AC17" s="50">
        <f>IFERROR(VLOOKUP($B17,[1]RptScheduleA_Inv!$A$3:$V$165,AC$3,),)</f>
        <v>11678.82</v>
      </c>
      <c r="AD17" s="51">
        <f t="shared" si="26"/>
        <v>3716.5999999999995</v>
      </c>
      <c r="AE17" s="50">
        <f t="shared" si="27"/>
        <v>15395.419999999998</v>
      </c>
      <c r="AF17" s="50">
        <f>IFERROR(VLOOKUP($B17,[2]RptScheduleA_Inv!$A$3:$V$165,AF$3,),)</f>
        <v>0</v>
      </c>
      <c r="AG17" s="50">
        <f>IFERROR(VLOOKUP($B17,[1]RptScheduleA_Inv!$A$3:$V$165,AG$3,),)</f>
        <v>0</v>
      </c>
      <c r="AH17" s="51">
        <f t="shared" si="28"/>
        <v>0</v>
      </c>
      <c r="AI17" s="50">
        <f t="shared" si="29"/>
        <v>0</v>
      </c>
      <c r="AJ17" s="50">
        <f>IFERROR(VLOOKUP($B17,[2]RptScheduleA_Inv!$A$3:$V$165,AJ$3,),)</f>
        <v>0</v>
      </c>
      <c r="AK17" s="50">
        <f>IFERROR(VLOOKUP($B17,[1]RptScheduleA_Inv!$A$3:$V$165,AK$3,),)</f>
        <v>0</v>
      </c>
      <c r="AL17" s="51">
        <f t="shared" si="30"/>
        <v>0</v>
      </c>
      <c r="AM17" s="50">
        <f t="shared" si="31"/>
        <v>0</v>
      </c>
      <c r="AN17" s="50">
        <f>IFERROR(VLOOKUP($B17,[2]RptScheduleA_Inv!$A$3:$V$165,AN$3,),)</f>
        <v>17097.05</v>
      </c>
      <c r="AO17" s="50">
        <f>IFERROR(VLOOKUP($B17,[1]RptScheduleA_Inv!$A$3:$V$165,AO$3,),)</f>
        <v>24755.16</v>
      </c>
      <c r="AP17" s="51">
        <f t="shared" si="32"/>
        <v>7658.1100000000006</v>
      </c>
      <c r="AQ17" s="50">
        <f t="shared" si="33"/>
        <v>32413.27</v>
      </c>
      <c r="AR17" s="50">
        <f>IFERROR(VLOOKUP($B17,[2]RptScheduleA_Inv!$A$3:$V$165,AR$3,),)</f>
        <v>33952.04</v>
      </c>
      <c r="AS17" s="50">
        <f>IFERROR(VLOOKUP($B17,[1]RptScheduleA_Inv!$A$3:$V$165,AS$3,),)</f>
        <v>25359.119999999999</v>
      </c>
      <c r="AT17" s="51">
        <f t="shared" si="34"/>
        <v>-8592.9200000000019</v>
      </c>
      <c r="AU17" s="50">
        <f t="shared" si="35"/>
        <v>16766.199999999997</v>
      </c>
      <c r="AV17" s="50">
        <f>IFERROR(VLOOKUP($B17,[2]RptScheduleA_Inv!$A$3:$V$165,AV$3,),)</f>
        <v>0</v>
      </c>
      <c r="AW17" s="50">
        <f>IFERROR(VLOOKUP($B17,[1]RptScheduleA_Inv!$A$3:$V$165,AW$3,),)</f>
        <v>0</v>
      </c>
      <c r="AX17" s="51">
        <f t="shared" si="36"/>
        <v>0</v>
      </c>
      <c r="AY17" s="50">
        <f t="shared" si="37"/>
        <v>0</v>
      </c>
      <c r="AZ17" s="50">
        <f>IFERROR(VLOOKUP($B17,[2]RptScheduleA_Inv!$A$3:$V$165,AZ$3,),)</f>
        <v>37223.29</v>
      </c>
      <c r="BA17" s="50">
        <f>IFERROR(VLOOKUP($B17,[1]RptScheduleA_Inv!$A$3:$V$165,BA$3,),)</f>
        <v>49269.02</v>
      </c>
      <c r="BB17" s="51">
        <f t="shared" si="38"/>
        <v>12045.729999999996</v>
      </c>
      <c r="BC17" s="50">
        <f t="shared" si="39"/>
        <v>61314.749999999993</v>
      </c>
      <c r="BD17" s="50">
        <f>IFERROR(VLOOKUP($B17,[2]RptScheduleA_Inv!$A$3:$V$165,BD$3,),)</f>
        <v>-724.3</v>
      </c>
      <c r="BE17" s="50">
        <f>IFERROR(VLOOKUP($B17,[1]RptScheduleA_Inv!$A$3:$V$165,BE$3,),)</f>
        <v>2610.0100000000002</v>
      </c>
      <c r="BF17" s="51">
        <f t="shared" si="40"/>
        <v>3334.3100000000004</v>
      </c>
      <c r="BG17" s="50">
        <f t="shared" si="41"/>
        <v>5944.3200000000006</v>
      </c>
      <c r="BH17" s="50">
        <f>IFERROR(VLOOKUP($B17,[2]RptScheduleA_Inv!$A$3:$V$165,BH$3,),)</f>
        <v>0</v>
      </c>
      <c r="BI17" s="50">
        <f>IFERROR(VLOOKUP($B17,[1]RptScheduleA_Inv!$A$3:$V$165,BI$3,),)</f>
        <v>0</v>
      </c>
      <c r="BJ17" s="51">
        <f t="shared" si="42"/>
        <v>0</v>
      </c>
      <c r="BK17" s="50">
        <f t="shared" si="43"/>
        <v>0</v>
      </c>
      <c r="BL17" s="50">
        <f>IFERROR(VLOOKUP($B17,[2]RptScheduleA_Inv!$A$3:$V$165,BL$3,),)</f>
        <v>0</v>
      </c>
      <c r="BM17" s="50">
        <f>IFERROR(VLOOKUP($B17,[1]RptScheduleA_Inv!$A$3:$V$165,BM$3,),)</f>
        <v>0</v>
      </c>
      <c r="BN17" s="51">
        <f t="shared" si="44"/>
        <v>0</v>
      </c>
      <c r="BO17" s="50">
        <f t="shared" si="13"/>
        <v>0</v>
      </c>
      <c r="BP17" s="50">
        <f>IFERROR(VLOOKUP($B17,[2]RptScheduleA_Inv!$A$3:$V$165,BP$3,),)</f>
        <v>9746.74</v>
      </c>
      <c r="BQ17" s="50">
        <f>IFERROR(VLOOKUP($B17,[1]RptScheduleA_Inv!$A$3:$V$165,BQ$3,),)</f>
        <v>14838.54</v>
      </c>
      <c r="BR17" s="51">
        <f t="shared" si="45"/>
        <v>5091.8000000000011</v>
      </c>
      <c r="BS17" s="50">
        <f t="shared" si="46"/>
        <v>19930.340000000004</v>
      </c>
    </row>
    <row r="18" spans="1:71" x14ac:dyDescent="0.2">
      <c r="A18" s="20" t="str">
        <f t="shared" si="0"/>
        <v>BER</v>
      </c>
      <c r="B18" s="31" t="s">
        <v>32</v>
      </c>
      <c r="C18" s="20" t="str">
        <f t="shared" si="15"/>
        <v>BER-BERKSHIRE DISTRICT ATTY</v>
      </c>
      <c r="D18" s="50">
        <f>IFERROR(VLOOKUP($B18,[2]RptScheduleA_Inv!$A$3:$V$165,D$3,),)</f>
        <v>0</v>
      </c>
      <c r="E18" s="50">
        <f>IFERROR(VLOOKUP($B18,[1]RptScheduleA_Inv!$A$3:$V$165,E$3,),)</f>
        <v>0</v>
      </c>
      <c r="F18" s="50">
        <f t="shared" si="16"/>
        <v>0</v>
      </c>
      <c r="G18" s="50">
        <f t="shared" si="1"/>
        <v>0</v>
      </c>
      <c r="H18" s="50">
        <f>IFERROR(VLOOKUP($B18,[2]RptScheduleA_Inv!$A$3:$V$165,H$3,),)</f>
        <v>294.88</v>
      </c>
      <c r="I18" s="50">
        <f>IFERROR(VLOOKUP($B18,[1]RptScheduleA_Inv!$A$3:$V$165,I$3,),)</f>
        <v>2944.35</v>
      </c>
      <c r="J18" s="51">
        <f t="shared" si="17"/>
        <v>2649.47</v>
      </c>
      <c r="K18" s="50">
        <f t="shared" si="2"/>
        <v>5593.82</v>
      </c>
      <c r="L18" s="50"/>
      <c r="M18" s="50">
        <f>IFERROR(VLOOKUP($B18,[1]RptScheduleA_Inv!$A$3:$V$165,M$3,),)</f>
        <v>0</v>
      </c>
      <c r="N18" s="50">
        <f t="shared" si="18"/>
        <v>0</v>
      </c>
      <c r="O18" s="50">
        <f t="shared" si="19"/>
        <v>0</v>
      </c>
      <c r="P18" s="50"/>
      <c r="Q18" s="50">
        <f>IFERROR(VLOOKUP($B18,[1]RptScheduleA_Inv!$A$3:$V$165,Q$3,),)</f>
        <v>0</v>
      </c>
      <c r="R18" s="50">
        <f t="shared" si="20"/>
        <v>0</v>
      </c>
      <c r="S18" s="50">
        <f t="shared" si="21"/>
        <v>0</v>
      </c>
      <c r="T18" s="50">
        <f>IFERROR(VLOOKUP($B18,[2]RptScheduleA_Inv!$A$3:$V$165,T$3,),)</f>
        <v>0</v>
      </c>
      <c r="U18" s="50">
        <f>IFERROR(VLOOKUP($B18,[1]RptScheduleA_Inv!$A$3:$V$165,U$3,),)</f>
        <v>0</v>
      </c>
      <c r="V18" s="50">
        <f t="shared" si="22"/>
        <v>0</v>
      </c>
      <c r="W18" s="50">
        <f t="shared" si="23"/>
        <v>0</v>
      </c>
      <c r="X18" s="50">
        <f>IFERROR(VLOOKUP($B18,[2]RptScheduleA_Inv!$A$3:$V$165,X$3,),)</f>
        <v>3909.17</v>
      </c>
      <c r="Y18" s="50">
        <f>IFERROR(VLOOKUP($B18,[1]RptScheduleA_Inv!$A$3:$V$165,Y$3,),)</f>
        <v>0</v>
      </c>
      <c r="Z18" s="51">
        <f t="shared" si="24"/>
        <v>-3909.17</v>
      </c>
      <c r="AA18" s="50">
        <f t="shared" si="25"/>
        <v>-3909.17</v>
      </c>
      <c r="AB18" s="50">
        <f>IFERROR(VLOOKUP($B18,[2]RptScheduleA_Inv!$A$3:$V$165,AB$3,),)</f>
        <v>2627.98</v>
      </c>
      <c r="AC18" s="50">
        <f>IFERROR(VLOOKUP($B18,[1]RptScheduleA_Inv!$A$3:$V$165,AC$3,),)</f>
        <v>3542.85</v>
      </c>
      <c r="AD18" s="51">
        <f t="shared" si="26"/>
        <v>914.86999999999989</v>
      </c>
      <c r="AE18" s="50">
        <f t="shared" si="27"/>
        <v>4457.7199999999993</v>
      </c>
      <c r="AF18" s="50">
        <f>IFERROR(VLOOKUP($B18,[2]RptScheduleA_Inv!$A$3:$V$165,AF$3,),)</f>
        <v>0</v>
      </c>
      <c r="AG18" s="50">
        <f>IFERROR(VLOOKUP($B18,[1]RptScheduleA_Inv!$A$3:$V$165,AG$3,),)</f>
        <v>0</v>
      </c>
      <c r="AH18" s="51">
        <f t="shared" si="28"/>
        <v>0</v>
      </c>
      <c r="AI18" s="50">
        <f t="shared" si="29"/>
        <v>0</v>
      </c>
      <c r="AJ18" s="50">
        <f>IFERROR(VLOOKUP($B18,[2]RptScheduleA_Inv!$A$3:$V$165,AJ$3,),)</f>
        <v>0</v>
      </c>
      <c r="AK18" s="50">
        <f>IFERROR(VLOOKUP($B18,[1]RptScheduleA_Inv!$A$3:$V$165,AK$3,),)</f>
        <v>0</v>
      </c>
      <c r="AL18" s="51">
        <f t="shared" si="30"/>
        <v>0</v>
      </c>
      <c r="AM18" s="50">
        <f t="shared" si="31"/>
        <v>0</v>
      </c>
      <c r="AN18" s="50">
        <f>IFERROR(VLOOKUP($B18,[2]RptScheduleA_Inv!$A$3:$V$165,AN$3,),)</f>
        <v>4732.3999999999996</v>
      </c>
      <c r="AO18" s="50">
        <f>IFERROR(VLOOKUP($B18,[1]RptScheduleA_Inv!$A$3:$V$165,AO$3,),)</f>
        <v>5765.07</v>
      </c>
      <c r="AP18" s="51">
        <f t="shared" si="32"/>
        <v>1032.67</v>
      </c>
      <c r="AQ18" s="50">
        <f t="shared" si="33"/>
        <v>6797.74</v>
      </c>
      <c r="AR18" s="50">
        <f>IFERROR(VLOOKUP($B18,[2]RptScheduleA_Inv!$A$3:$V$165,AR$3,),)</f>
        <v>6245.45</v>
      </c>
      <c r="AS18" s="50">
        <f>IFERROR(VLOOKUP($B18,[1]RptScheduleA_Inv!$A$3:$V$165,AS$3,),)</f>
        <v>10067.07</v>
      </c>
      <c r="AT18" s="51">
        <f t="shared" si="34"/>
        <v>3821.62</v>
      </c>
      <c r="AU18" s="50">
        <f t="shared" si="35"/>
        <v>13888.689999999999</v>
      </c>
      <c r="AV18" s="50">
        <f>IFERROR(VLOOKUP($B18,[2]RptScheduleA_Inv!$A$3:$V$165,AV$3,),)</f>
        <v>0</v>
      </c>
      <c r="AW18" s="50">
        <f>IFERROR(VLOOKUP($B18,[1]RptScheduleA_Inv!$A$3:$V$165,AW$3,),)</f>
        <v>0</v>
      </c>
      <c r="AX18" s="51">
        <f t="shared" si="36"/>
        <v>0</v>
      </c>
      <c r="AY18" s="50">
        <f t="shared" si="37"/>
        <v>0</v>
      </c>
      <c r="AZ18" s="50">
        <f>IFERROR(VLOOKUP($B18,[2]RptScheduleA_Inv!$A$3:$V$165,AZ$3,),)</f>
        <v>6188.76</v>
      </c>
      <c r="BA18" s="50">
        <f>IFERROR(VLOOKUP($B18,[1]RptScheduleA_Inv!$A$3:$V$165,BA$3,),)</f>
        <v>6861.52</v>
      </c>
      <c r="BB18" s="51">
        <f t="shared" si="38"/>
        <v>672.76000000000022</v>
      </c>
      <c r="BC18" s="50">
        <f t="shared" si="39"/>
        <v>7534.2800000000007</v>
      </c>
      <c r="BD18" s="50">
        <f>IFERROR(VLOOKUP($B18,[2]RptScheduleA_Inv!$A$3:$V$165,BD$3,),)</f>
        <v>-14301.63</v>
      </c>
      <c r="BE18" s="50">
        <f>IFERROR(VLOOKUP($B18,[1]RptScheduleA_Inv!$A$3:$V$165,BE$3,),)</f>
        <v>-9079.7900000000009</v>
      </c>
      <c r="BF18" s="51">
        <f t="shared" si="40"/>
        <v>5221.8399999999983</v>
      </c>
      <c r="BG18" s="50">
        <f t="shared" si="41"/>
        <v>-3857.9500000000025</v>
      </c>
      <c r="BH18" s="50">
        <f>IFERROR(VLOOKUP($B18,[2]RptScheduleA_Inv!$A$3:$V$165,BH$3,),)</f>
        <v>0</v>
      </c>
      <c r="BI18" s="50">
        <f>IFERROR(VLOOKUP($B18,[1]RptScheduleA_Inv!$A$3:$V$165,BI$3,),)</f>
        <v>0</v>
      </c>
      <c r="BJ18" s="51">
        <f t="shared" si="42"/>
        <v>0</v>
      </c>
      <c r="BK18" s="50">
        <f t="shared" si="43"/>
        <v>0</v>
      </c>
      <c r="BL18" s="50">
        <f>IFERROR(VLOOKUP($B18,[2]RptScheduleA_Inv!$A$3:$V$165,BL$3,),)</f>
        <v>0</v>
      </c>
      <c r="BM18" s="50">
        <f>IFERROR(VLOOKUP($B18,[1]RptScheduleA_Inv!$A$3:$V$165,BM$3,),)</f>
        <v>0</v>
      </c>
      <c r="BN18" s="51">
        <f t="shared" si="44"/>
        <v>0</v>
      </c>
      <c r="BO18" s="50">
        <f t="shared" si="13"/>
        <v>0</v>
      </c>
      <c r="BP18" s="50">
        <f>IFERROR(VLOOKUP($B18,[2]RptScheduleA_Inv!$A$3:$V$165,BP$3,),)</f>
        <v>1698.78</v>
      </c>
      <c r="BQ18" s="50">
        <f>IFERROR(VLOOKUP($B18,[1]RptScheduleA_Inv!$A$3:$V$165,BQ$3,),)</f>
        <v>2212.66</v>
      </c>
      <c r="BR18" s="51">
        <f t="shared" si="45"/>
        <v>513.87999999999988</v>
      </c>
      <c r="BS18" s="50">
        <f t="shared" si="46"/>
        <v>2726.54</v>
      </c>
    </row>
    <row r="19" spans="1:71" x14ac:dyDescent="0.2">
      <c r="A19" s="20" t="str">
        <f t="shared" si="0"/>
        <v>BHC</v>
      </c>
      <c r="B19" s="31" t="s">
        <v>33</v>
      </c>
      <c r="C19" s="20" t="str">
        <f t="shared" si="15"/>
        <v>BHC-BUNKER HILL COMM COLLEGE</v>
      </c>
      <c r="D19" s="50">
        <f>IFERROR(VLOOKUP($B19,[2]RptScheduleA_Inv!$A$3:$V$165,D$3,),)</f>
        <v>0</v>
      </c>
      <c r="E19" s="50">
        <f>IFERROR(VLOOKUP($B19,[1]RptScheduleA_Inv!$A$3:$V$165,E$3,),)</f>
        <v>0</v>
      </c>
      <c r="F19" s="50">
        <f t="shared" si="16"/>
        <v>0</v>
      </c>
      <c r="G19" s="50">
        <f t="shared" si="1"/>
        <v>0</v>
      </c>
      <c r="H19" s="50">
        <f>IFERROR(VLOOKUP($B19,[2]RptScheduleA_Inv!$A$3:$V$165,H$3,),)</f>
        <v>1682.68</v>
      </c>
      <c r="I19" s="50">
        <f>IFERROR(VLOOKUP($B19,[1]RptScheduleA_Inv!$A$3:$V$165,I$3,),)</f>
        <v>111649.23</v>
      </c>
      <c r="J19" s="51">
        <f t="shared" si="17"/>
        <v>109966.55</v>
      </c>
      <c r="K19" s="50">
        <f t="shared" si="2"/>
        <v>221615.78</v>
      </c>
      <c r="L19" s="50"/>
      <c r="M19" s="50">
        <f>IFERROR(VLOOKUP($B19,[1]RptScheduleA_Inv!$A$3:$V$165,M$3,),)</f>
        <v>0</v>
      </c>
      <c r="N19" s="50">
        <f t="shared" si="18"/>
        <v>0</v>
      </c>
      <c r="O19" s="50">
        <f t="shared" si="19"/>
        <v>0</v>
      </c>
      <c r="P19" s="50"/>
      <c r="Q19" s="50">
        <f>IFERROR(VLOOKUP($B19,[1]RptScheduleA_Inv!$A$3:$V$165,Q$3,),)</f>
        <v>0</v>
      </c>
      <c r="R19" s="50">
        <f t="shared" si="20"/>
        <v>0</v>
      </c>
      <c r="S19" s="50">
        <f t="shared" si="21"/>
        <v>0</v>
      </c>
      <c r="T19" s="50">
        <f>IFERROR(VLOOKUP($B19,[2]RptScheduleA_Inv!$A$3:$V$165,T$3,),)</f>
        <v>0</v>
      </c>
      <c r="U19" s="50">
        <f>IFERROR(VLOOKUP($B19,[1]RptScheduleA_Inv!$A$3:$V$165,U$3,),)</f>
        <v>0</v>
      </c>
      <c r="V19" s="50">
        <f t="shared" si="22"/>
        <v>0</v>
      </c>
      <c r="W19" s="50">
        <f t="shared" si="23"/>
        <v>0</v>
      </c>
      <c r="X19" s="50">
        <f>IFERROR(VLOOKUP($B19,[2]RptScheduleA_Inv!$A$3:$V$165,X$3,),)</f>
        <v>23455.22</v>
      </c>
      <c r="Y19" s="50">
        <f>IFERROR(VLOOKUP($B19,[1]RptScheduleA_Inv!$A$3:$V$165,Y$3,),)</f>
        <v>29210.37</v>
      </c>
      <c r="Z19" s="51">
        <f t="shared" si="24"/>
        <v>5755.1499999999978</v>
      </c>
      <c r="AA19" s="50">
        <f t="shared" si="25"/>
        <v>34965.519999999997</v>
      </c>
      <c r="AB19" s="50">
        <f>IFERROR(VLOOKUP($B19,[2]RptScheduleA_Inv!$A$3:$V$165,AB$3,),)</f>
        <v>20860.849999999999</v>
      </c>
      <c r="AC19" s="50">
        <f>IFERROR(VLOOKUP($B19,[1]RptScheduleA_Inv!$A$3:$V$165,AC$3,),)</f>
        <v>40764.26</v>
      </c>
      <c r="AD19" s="51">
        <f t="shared" si="26"/>
        <v>19903.410000000003</v>
      </c>
      <c r="AE19" s="50">
        <f t="shared" si="27"/>
        <v>60667.670000000006</v>
      </c>
      <c r="AF19" s="50">
        <f>IFERROR(VLOOKUP($B19,[2]RptScheduleA_Inv!$A$3:$V$165,AF$3,),)</f>
        <v>0</v>
      </c>
      <c r="AG19" s="50">
        <f>IFERROR(VLOOKUP($B19,[1]RptScheduleA_Inv!$A$3:$V$165,AG$3,),)</f>
        <v>0</v>
      </c>
      <c r="AH19" s="51">
        <f t="shared" si="28"/>
        <v>0</v>
      </c>
      <c r="AI19" s="50">
        <f t="shared" si="29"/>
        <v>0</v>
      </c>
      <c r="AJ19" s="50">
        <f>IFERROR(VLOOKUP($B19,[2]RptScheduleA_Inv!$A$3:$V$165,AJ$3,),)</f>
        <v>0</v>
      </c>
      <c r="AK19" s="50">
        <f>IFERROR(VLOOKUP($B19,[1]RptScheduleA_Inv!$A$3:$V$165,AK$3,),)</f>
        <v>0</v>
      </c>
      <c r="AL19" s="51">
        <f t="shared" si="30"/>
        <v>0</v>
      </c>
      <c r="AM19" s="50">
        <f t="shared" si="31"/>
        <v>0</v>
      </c>
      <c r="AN19" s="50">
        <f>IFERROR(VLOOKUP($B19,[2]RptScheduleA_Inv!$A$3:$V$165,AN$3,),)</f>
        <v>72684.479999999996</v>
      </c>
      <c r="AO19" s="50">
        <f>IFERROR(VLOOKUP($B19,[1]RptScheduleA_Inv!$A$3:$V$165,AO$3,),)</f>
        <v>105446.45</v>
      </c>
      <c r="AP19" s="51">
        <f t="shared" si="32"/>
        <v>32761.97</v>
      </c>
      <c r="AQ19" s="50">
        <f t="shared" si="33"/>
        <v>138208.41999999998</v>
      </c>
      <c r="AR19" s="50">
        <f>IFERROR(VLOOKUP($B19,[2]RptScheduleA_Inv!$A$3:$V$165,AR$3,),)</f>
        <v>118180.89</v>
      </c>
      <c r="AS19" s="50">
        <f>IFERROR(VLOOKUP($B19,[1]RptScheduleA_Inv!$A$3:$V$165,AS$3,),)</f>
        <v>49057.86</v>
      </c>
      <c r="AT19" s="51">
        <f t="shared" si="34"/>
        <v>-69123.03</v>
      </c>
      <c r="AU19" s="50">
        <f t="shared" si="35"/>
        <v>-20065.169999999998</v>
      </c>
      <c r="AV19" s="50">
        <f>IFERROR(VLOOKUP($B19,[2]RptScheduleA_Inv!$A$3:$V$165,AV$3,),)</f>
        <v>0</v>
      </c>
      <c r="AW19" s="50">
        <f>IFERROR(VLOOKUP($B19,[1]RptScheduleA_Inv!$A$3:$V$165,AW$3,),)</f>
        <v>0</v>
      </c>
      <c r="AX19" s="51">
        <f t="shared" si="36"/>
        <v>0</v>
      </c>
      <c r="AY19" s="50">
        <f t="shared" si="37"/>
        <v>0</v>
      </c>
      <c r="AZ19" s="50">
        <f>IFERROR(VLOOKUP($B19,[2]RptScheduleA_Inv!$A$3:$V$165,AZ$3,),)</f>
        <v>284298.61</v>
      </c>
      <c r="BA19" s="50">
        <f>IFERROR(VLOOKUP($B19,[1]RptScheduleA_Inv!$A$3:$V$165,BA$3,),)</f>
        <v>260208.31</v>
      </c>
      <c r="BB19" s="51">
        <f t="shared" si="38"/>
        <v>-24090.299999999988</v>
      </c>
      <c r="BC19" s="50">
        <f t="shared" si="39"/>
        <v>236118.01</v>
      </c>
      <c r="BD19" s="50">
        <f>IFERROR(VLOOKUP($B19,[2]RptScheduleA_Inv!$A$3:$V$165,BD$3,),)</f>
        <v>-7064.91</v>
      </c>
      <c r="BE19" s="50">
        <f>IFERROR(VLOOKUP($B19,[1]RptScheduleA_Inv!$A$3:$V$165,BE$3,),)</f>
        <v>17783.669999999998</v>
      </c>
      <c r="BF19" s="51">
        <f t="shared" si="40"/>
        <v>24848.579999999998</v>
      </c>
      <c r="BG19" s="50">
        <f t="shared" si="41"/>
        <v>42632.25</v>
      </c>
      <c r="BH19" s="50">
        <f>IFERROR(VLOOKUP($B19,[2]RptScheduleA_Inv!$A$3:$V$165,BH$3,),)</f>
        <v>0</v>
      </c>
      <c r="BI19" s="50">
        <f>IFERROR(VLOOKUP($B19,[1]RptScheduleA_Inv!$A$3:$V$165,BI$3,),)</f>
        <v>0</v>
      </c>
      <c r="BJ19" s="51">
        <f t="shared" si="42"/>
        <v>0</v>
      </c>
      <c r="BK19" s="50">
        <f t="shared" si="43"/>
        <v>0</v>
      </c>
      <c r="BL19" s="50">
        <f>IFERROR(VLOOKUP($B19,[2]RptScheduleA_Inv!$A$3:$V$165,BL$3,),)</f>
        <v>0</v>
      </c>
      <c r="BM19" s="50">
        <f>IFERROR(VLOOKUP($B19,[1]RptScheduleA_Inv!$A$3:$V$165,BM$3,),)</f>
        <v>0</v>
      </c>
      <c r="BN19" s="51">
        <f t="shared" si="44"/>
        <v>0</v>
      </c>
      <c r="BO19" s="50">
        <f t="shared" si="13"/>
        <v>0</v>
      </c>
      <c r="BP19" s="50">
        <f>IFERROR(VLOOKUP($B19,[2]RptScheduleA_Inv!$A$3:$V$165,BP$3,),)</f>
        <v>69794.070000000007</v>
      </c>
      <c r="BQ19" s="50">
        <f>IFERROR(VLOOKUP($B19,[1]RptScheduleA_Inv!$A$3:$V$165,BQ$3,),)</f>
        <v>76297.789999999994</v>
      </c>
      <c r="BR19" s="51">
        <f t="shared" si="45"/>
        <v>6503.7199999999866</v>
      </c>
      <c r="BS19" s="50">
        <f t="shared" si="46"/>
        <v>82801.50999999998</v>
      </c>
    </row>
    <row r="20" spans="1:71" x14ac:dyDescent="0.2">
      <c r="A20" s="20" t="str">
        <f t="shared" si="0"/>
        <v>BLC</v>
      </c>
      <c r="B20" s="31" t="s">
        <v>34</v>
      </c>
      <c r="C20" s="20" t="str">
        <f t="shared" si="15"/>
        <v>BLC-BRD OF LIB COMMERS</v>
      </c>
      <c r="D20" s="50">
        <f>IFERROR(VLOOKUP($B20,[2]RptScheduleA_Inv!$A$3:$V$165,D$3,),)</f>
        <v>0</v>
      </c>
      <c r="E20" s="50">
        <f>IFERROR(VLOOKUP($B20,[1]RptScheduleA_Inv!$A$3:$V$165,E$3,),)</f>
        <v>0</v>
      </c>
      <c r="F20" s="50">
        <f t="shared" si="16"/>
        <v>0</v>
      </c>
      <c r="G20" s="50">
        <f t="shared" si="1"/>
        <v>0</v>
      </c>
      <c r="H20" s="50">
        <f>IFERROR(VLOOKUP($B20,[2]RptScheduleA_Inv!$A$3:$V$165,H$3,),)</f>
        <v>642.54</v>
      </c>
      <c r="I20" s="50">
        <f>IFERROR(VLOOKUP($B20,[1]RptScheduleA_Inv!$A$3:$V$165,I$3,),)</f>
        <v>1031.8599999999999</v>
      </c>
      <c r="J20" s="51">
        <f t="shared" si="17"/>
        <v>389.31999999999994</v>
      </c>
      <c r="K20" s="50">
        <f t="shared" si="2"/>
        <v>1421.1799999999998</v>
      </c>
      <c r="L20" s="50"/>
      <c r="M20" s="50">
        <f>IFERROR(VLOOKUP($B20,[1]RptScheduleA_Inv!$A$3:$V$165,M$3,),)</f>
        <v>0</v>
      </c>
      <c r="N20" s="50">
        <f t="shared" si="18"/>
        <v>0</v>
      </c>
      <c r="O20" s="50">
        <f t="shared" si="19"/>
        <v>0</v>
      </c>
      <c r="P20" s="50"/>
      <c r="Q20" s="50">
        <f>IFERROR(VLOOKUP($B20,[1]RptScheduleA_Inv!$A$3:$V$165,Q$3,),)</f>
        <v>0</v>
      </c>
      <c r="R20" s="50">
        <f t="shared" si="20"/>
        <v>0</v>
      </c>
      <c r="S20" s="50">
        <f t="shared" si="21"/>
        <v>0</v>
      </c>
      <c r="T20" s="50">
        <f>IFERROR(VLOOKUP($B20,[2]RptScheduleA_Inv!$A$3:$V$165,T$3,),)</f>
        <v>0</v>
      </c>
      <c r="U20" s="50">
        <f>IFERROR(VLOOKUP($B20,[1]RptScheduleA_Inv!$A$3:$V$165,U$3,),)</f>
        <v>0</v>
      </c>
      <c r="V20" s="50">
        <f t="shared" si="22"/>
        <v>0</v>
      </c>
      <c r="W20" s="50">
        <f t="shared" si="23"/>
        <v>0</v>
      </c>
      <c r="X20" s="50">
        <f>IFERROR(VLOOKUP($B20,[2]RptScheduleA_Inv!$A$3:$V$165,X$3,),)</f>
        <v>0</v>
      </c>
      <c r="Y20" s="50">
        <f>IFERROR(VLOOKUP($B20,[1]RptScheduleA_Inv!$A$3:$V$165,Y$3,),)</f>
        <v>0</v>
      </c>
      <c r="Z20" s="51">
        <f t="shared" si="24"/>
        <v>0</v>
      </c>
      <c r="AA20" s="50">
        <f t="shared" si="25"/>
        <v>0</v>
      </c>
      <c r="AB20" s="50">
        <f>IFERROR(VLOOKUP($B20,[2]RptScheduleA_Inv!$A$3:$V$165,AB$3,),)</f>
        <v>4008.05</v>
      </c>
      <c r="AC20" s="50">
        <f>IFERROR(VLOOKUP($B20,[1]RptScheduleA_Inv!$A$3:$V$165,AC$3,),)</f>
        <v>4758.25</v>
      </c>
      <c r="AD20" s="51">
        <f t="shared" si="26"/>
        <v>750.19999999999982</v>
      </c>
      <c r="AE20" s="50">
        <f t="shared" si="27"/>
        <v>5508.45</v>
      </c>
      <c r="AF20" s="50">
        <f>IFERROR(VLOOKUP($B20,[2]RptScheduleA_Inv!$A$3:$V$165,AF$3,),)</f>
        <v>0</v>
      </c>
      <c r="AG20" s="50">
        <f>IFERROR(VLOOKUP($B20,[1]RptScheduleA_Inv!$A$3:$V$165,AG$3,),)</f>
        <v>0</v>
      </c>
      <c r="AH20" s="51">
        <f t="shared" si="28"/>
        <v>0</v>
      </c>
      <c r="AI20" s="50">
        <f t="shared" si="29"/>
        <v>0</v>
      </c>
      <c r="AJ20" s="50">
        <f>IFERROR(VLOOKUP($B20,[2]RptScheduleA_Inv!$A$3:$V$165,AJ$3,),)</f>
        <v>0</v>
      </c>
      <c r="AK20" s="50">
        <f>IFERROR(VLOOKUP($B20,[1]RptScheduleA_Inv!$A$3:$V$165,AK$3,),)</f>
        <v>0</v>
      </c>
      <c r="AL20" s="51">
        <f t="shared" si="30"/>
        <v>0</v>
      </c>
      <c r="AM20" s="50">
        <f t="shared" si="31"/>
        <v>0</v>
      </c>
      <c r="AN20" s="50">
        <f>IFERROR(VLOOKUP($B20,[2]RptScheduleA_Inv!$A$3:$V$165,AN$3,),)</f>
        <v>6173.14</v>
      </c>
      <c r="AO20" s="50">
        <f>IFERROR(VLOOKUP($B20,[1]RptScheduleA_Inv!$A$3:$V$165,AO$3,),)</f>
        <v>6272.95</v>
      </c>
      <c r="AP20" s="51">
        <f t="shared" si="32"/>
        <v>99.809999999999491</v>
      </c>
      <c r="AQ20" s="50">
        <f t="shared" si="33"/>
        <v>6372.7599999999993</v>
      </c>
      <c r="AR20" s="50">
        <f>IFERROR(VLOOKUP($B20,[2]RptScheduleA_Inv!$A$3:$V$165,AR$3,),)</f>
        <v>6245.45</v>
      </c>
      <c r="AS20" s="50">
        <f>IFERROR(VLOOKUP($B20,[1]RptScheduleA_Inv!$A$3:$V$165,AS$3,),)</f>
        <v>10067.07</v>
      </c>
      <c r="AT20" s="51">
        <f t="shared" si="34"/>
        <v>3821.62</v>
      </c>
      <c r="AU20" s="50">
        <f t="shared" si="35"/>
        <v>13888.689999999999</v>
      </c>
      <c r="AV20" s="50">
        <f>IFERROR(VLOOKUP($B20,[2]RptScheduleA_Inv!$A$3:$V$165,AV$3,),)</f>
        <v>0</v>
      </c>
      <c r="AW20" s="50">
        <f>IFERROR(VLOOKUP($B20,[1]RptScheduleA_Inv!$A$3:$V$165,AW$3,),)</f>
        <v>0</v>
      </c>
      <c r="AX20" s="51">
        <f t="shared" si="36"/>
        <v>0</v>
      </c>
      <c r="AY20" s="50">
        <f t="shared" si="37"/>
        <v>0</v>
      </c>
      <c r="AZ20" s="50">
        <f>IFERROR(VLOOKUP($B20,[2]RptScheduleA_Inv!$A$3:$V$165,AZ$3,),)</f>
        <v>2442.67</v>
      </c>
      <c r="BA20" s="50">
        <f>IFERROR(VLOOKUP($B20,[1]RptScheduleA_Inv!$A$3:$V$165,BA$3,),)</f>
        <v>2404.29</v>
      </c>
      <c r="BB20" s="51">
        <f t="shared" si="38"/>
        <v>-38.380000000000109</v>
      </c>
      <c r="BC20" s="50">
        <f t="shared" si="39"/>
        <v>2365.91</v>
      </c>
      <c r="BD20" s="50">
        <f>IFERROR(VLOOKUP($B20,[2]RptScheduleA_Inv!$A$3:$V$165,BD$3,),)</f>
        <v>-15187.46</v>
      </c>
      <c r="BE20" s="50">
        <f>IFERROR(VLOOKUP($B20,[1]RptScheduleA_Inv!$A$3:$V$165,BE$3,),)</f>
        <v>-7415.61</v>
      </c>
      <c r="BF20" s="51">
        <f t="shared" si="40"/>
        <v>7771.8499999999995</v>
      </c>
      <c r="BG20" s="50">
        <f t="shared" si="41"/>
        <v>356.23999999999978</v>
      </c>
      <c r="BH20" s="50">
        <f>IFERROR(VLOOKUP($B20,[2]RptScheduleA_Inv!$A$3:$V$165,BH$3,),)</f>
        <v>0</v>
      </c>
      <c r="BI20" s="50">
        <f>IFERROR(VLOOKUP($B20,[1]RptScheduleA_Inv!$A$3:$V$165,BI$3,),)</f>
        <v>0</v>
      </c>
      <c r="BJ20" s="51">
        <f t="shared" si="42"/>
        <v>0</v>
      </c>
      <c r="BK20" s="50">
        <f t="shared" si="43"/>
        <v>0</v>
      </c>
      <c r="BL20" s="50">
        <f>IFERROR(VLOOKUP($B20,[2]RptScheduleA_Inv!$A$3:$V$165,BL$3,),)</f>
        <v>0</v>
      </c>
      <c r="BM20" s="50">
        <f>IFERROR(VLOOKUP($B20,[1]RptScheduleA_Inv!$A$3:$V$165,BM$3,),)</f>
        <v>0</v>
      </c>
      <c r="BN20" s="51">
        <f t="shared" si="44"/>
        <v>0</v>
      </c>
      <c r="BO20" s="50">
        <f t="shared" si="13"/>
        <v>0</v>
      </c>
      <c r="BP20" s="50">
        <f>IFERROR(VLOOKUP($B20,[2]RptScheduleA_Inv!$A$3:$V$165,BP$3,),)</f>
        <v>7243.53</v>
      </c>
      <c r="BQ20" s="50">
        <f>IFERROR(VLOOKUP($B20,[1]RptScheduleA_Inv!$A$3:$V$165,BQ$3,),)</f>
        <v>5752.57</v>
      </c>
      <c r="BR20" s="51">
        <f t="shared" si="45"/>
        <v>-1490.96</v>
      </c>
      <c r="BS20" s="50">
        <f t="shared" si="46"/>
        <v>4261.6099999999997</v>
      </c>
    </row>
    <row r="21" spans="1:71" x14ac:dyDescent="0.2">
      <c r="A21" s="20" t="str">
        <f t="shared" si="0"/>
        <v>BRC</v>
      </c>
      <c r="B21" s="31" t="s">
        <v>35</v>
      </c>
      <c r="C21" s="20" t="str">
        <f t="shared" si="15"/>
        <v>BRC-BRISTOL COMM COLLEGE</v>
      </c>
      <c r="D21" s="50">
        <f>IFERROR(VLOOKUP($B21,[2]RptScheduleA_Inv!$A$3:$V$165,D$3,),)</f>
        <v>0</v>
      </c>
      <c r="E21" s="50">
        <f>IFERROR(VLOOKUP($B21,[1]RptScheduleA_Inv!$A$3:$V$165,E$3,),)</f>
        <v>0</v>
      </c>
      <c r="F21" s="50">
        <f t="shared" si="16"/>
        <v>0</v>
      </c>
      <c r="G21" s="50">
        <f t="shared" si="1"/>
        <v>0</v>
      </c>
      <c r="H21" s="50">
        <f>IFERROR(VLOOKUP($B21,[2]RptScheduleA_Inv!$A$3:$V$165,H$3,),)</f>
        <v>1934.63</v>
      </c>
      <c r="I21" s="50">
        <f>IFERROR(VLOOKUP($B21,[1]RptScheduleA_Inv!$A$3:$V$165,I$3,),)</f>
        <v>40040.46</v>
      </c>
      <c r="J21" s="51">
        <f t="shared" si="17"/>
        <v>38105.83</v>
      </c>
      <c r="K21" s="50">
        <f t="shared" si="2"/>
        <v>78146.290000000008</v>
      </c>
      <c r="L21" s="50"/>
      <c r="M21" s="50">
        <f>IFERROR(VLOOKUP($B21,[1]RptScheduleA_Inv!$A$3:$V$165,M$3,),)</f>
        <v>0</v>
      </c>
      <c r="N21" s="50">
        <f t="shared" si="18"/>
        <v>0</v>
      </c>
      <c r="O21" s="50">
        <f t="shared" si="19"/>
        <v>0</v>
      </c>
      <c r="P21" s="50"/>
      <c r="Q21" s="50">
        <f>IFERROR(VLOOKUP($B21,[1]RptScheduleA_Inv!$A$3:$V$165,Q$3,),)</f>
        <v>0</v>
      </c>
      <c r="R21" s="50">
        <f t="shared" si="20"/>
        <v>0</v>
      </c>
      <c r="S21" s="50">
        <f t="shared" si="21"/>
        <v>0</v>
      </c>
      <c r="T21" s="50">
        <f>IFERROR(VLOOKUP($B21,[2]RptScheduleA_Inv!$A$3:$V$165,T$3,),)</f>
        <v>0</v>
      </c>
      <c r="U21" s="50">
        <f>IFERROR(VLOOKUP($B21,[1]RptScheduleA_Inv!$A$3:$V$165,U$3,),)</f>
        <v>0</v>
      </c>
      <c r="V21" s="50">
        <f t="shared" si="22"/>
        <v>0</v>
      </c>
      <c r="W21" s="50">
        <f t="shared" si="23"/>
        <v>0</v>
      </c>
      <c r="X21" s="50">
        <f>IFERROR(VLOOKUP($B21,[2]RptScheduleA_Inv!$A$3:$V$165,X$3,),)</f>
        <v>7818.34</v>
      </c>
      <c r="Y21" s="50">
        <f>IFERROR(VLOOKUP($B21,[1]RptScheduleA_Inv!$A$3:$V$165,Y$3,),)</f>
        <v>23368.26</v>
      </c>
      <c r="Z21" s="51">
        <f t="shared" si="24"/>
        <v>15549.919999999998</v>
      </c>
      <c r="AA21" s="50">
        <f t="shared" si="25"/>
        <v>38918.179999999993</v>
      </c>
      <c r="AB21" s="50">
        <f>IFERROR(VLOOKUP($B21,[2]RptScheduleA_Inv!$A$3:$V$165,AB$3,),)</f>
        <v>19385.009999999998</v>
      </c>
      <c r="AC21" s="50">
        <f>IFERROR(VLOOKUP($B21,[1]RptScheduleA_Inv!$A$3:$V$165,AC$3,),)</f>
        <v>26778.26</v>
      </c>
      <c r="AD21" s="51">
        <f t="shared" si="26"/>
        <v>7393.25</v>
      </c>
      <c r="AE21" s="50">
        <f t="shared" si="27"/>
        <v>34171.509999999995</v>
      </c>
      <c r="AF21" s="50">
        <f>IFERROR(VLOOKUP($B21,[2]RptScheduleA_Inv!$A$3:$V$165,AF$3,),)</f>
        <v>0</v>
      </c>
      <c r="AG21" s="50">
        <f>IFERROR(VLOOKUP($B21,[1]RptScheduleA_Inv!$A$3:$V$165,AG$3,),)</f>
        <v>0</v>
      </c>
      <c r="AH21" s="51">
        <f t="shared" si="28"/>
        <v>0</v>
      </c>
      <c r="AI21" s="50">
        <f t="shared" si="29"/>
        <v>0</v>
      </c>
      <c r="AJ21" s="50">
        <f>IFERROR(VLOOKUP($B21,[2]RptScheduleA_Inv!$A$3:$V$165,AJ$3,),)</f>
        <v>0</v>
      </c>
      <c r="AK21" s="50">
        <f>IFERROR(VLOOKUP($B21,[1]RptScheduleA_Inv!$A$3:$V$165,AK$3,),)</f>
        <v>0</v>
      </c>
      <c r="AL21" s="51">
        <f t="shared" si="30"/>
        <v>0</v>
      </c>
      <c r="AM21" s="50">
        <f t="shared" si="31"/>
        <v>0</v>
      </c>
      <c r="AN21" s="50">
        <f>IFERROR(VLOOKUP($B21,[2]RptScheduleA_Inv!$A$3:$V$165,AN$3,),)</f>
        <v>42404.83</v>
      </c>
      <c r="AO21" s="50">
        <f>IFERROR(VLOOKUP($B21,[1]RptScheduleA_Inv!$A$3:$V$165,AO$3,),)</f>
        <v>52519.98</v>
      </c>
      <c r="AP21" s="51">
        <f t="shared" si="32"/>
        <v>10115.150000000001</v>
      </c>
      <c r="AQ21" s="50">
        <f t="shared" si="33"/>
        <v>62635.130000000005</v>
      </c>
      <c r="AR21" s="50">
        <f>IFERROR(VLOOKUP($B21,[2]RptScheduleA_Inv!$A$3:$V$165,AR$3,),)</f>
        <v>20681.060000000001</v>
      </c>
      <c r="AS21" s="50">
        <f>IFERROR(VLOOKUP($B21,[1]RptScheduleA_Inv!$A$3:$V$165,AS$3,),)</f>
        <v>71685.789999999994</v>
      </c>
      <c r="AT21" s="51">
        <f t="shared" si="34"/>
        <v>51004.729999999996</v>
      </c>
      <c r="AU21" s="50">
        <f t="shared" si="35"/>
        <v>122690.51999999999</v>
      </c>
      <c r="AV21" s="50">
        <f>IFERROR(VLOOKUP($B21,[2]RptScheduleA_Inv!$A$3:$V$165,AV$3,),)</f>
        <v>0</v>
      </c>
      <c r="AW21" s="50">
        <f>IFERROR(VLOOKUP($B21,[1]RptScheduleA_Inv!$A$3:$V$165,AW$3,),)</f>
        <v>0</v>
      </c>
      <c r="AX21" s="51">
        <f t="shared" si="36"/>
        <v>0</v>
      </c>
      <c r="AY21" s="50">
        <f t="shared" si="37"/>
        <v>0</v>
      </c>
      <c r="AZ21" s="50">
        <f>IFERROR(VLOOKUP($B21,[2]RptScheduleA_Inv!$A$3:$V$165,AZ$3,),)</f>
        <v>95848.24</v>
      </c>
      <c r="BA21" s="50">
        <f>IFERROR(VLOOKUP($B21,[1]RptScheduleA_Inv!$A$3:$V$165,BA$3,),)</f>
        <v>93317.48</v>
      </c>
      <c r="BB21" s="51">
        <f t="shared" si="38"/>
        <v>-2530.7600000000093</v>
      </c>
      <c r="BC21" s="50">
        <f t="shared" si="39"/>
        <v>90786.719999999987</v>
      </c>
      <c r="BD21" s="50">
        <f>IFERROR(VLOOKUP($B21,[2]RptScheduleA_Inv!$A$3:$V$165,BD$3,),)</f>
        <v>192.27</v>
      </c>
      <c r="BE21" s="50">
        <f>IFERROR(VLOOKUP($B21,[1]RptScheduleA_Inv!$A$3:$V$165,BE$3,),)</f>
        <v>6128.79</v>
      </c>
      <c r="BF21" s="51">
        <f t="shared" si="40"/>
        <v>5936.5199999999995</v>
      </c>
      <c r="BG21" s="50">
        <f t="shared" si="41"/>
        <v>12065.31</v>
      </c>
      <c r="BH21" s="50">
        <f>IFERROR(VLOOKUP($B21,[2]RptScheduleA_Inv!$A$3:$V$165,BH$3,),)</f>
        <v>0</v>
      </c>
      <c r="BI21" s="50">
        <f>IFERROR(VLOOKUP($B21,[1]RptScheduleA_Inv!$A$3:$V$165,BI$3,),)</f>
        <v>0</v>
      </c>
      <c r="BJ21" s="51">
        <f t="shared" si="42"/>
        <v>0</v>
      </c>
      <c r="BK21" s="50">
        <f t="shared" si="43"/>
        <v>0</v>
      </c>
      <c r="BL21" s="50">
        <f>IFERROR(VLOOKUP($B21,[2]RptScheduleA_Inv!$A$3:$V$165,BL$3,),)</f>
        <v>0</v>
      </c>
      <c r="BM21" s="50">
        <f>IFERROR(VLOOKUP($B21,[1]RptScheduleA_Inv!$A$3:$V$165,BM$3,),)</f>
        <v>0</v>
      </c>
      <c r="BN21" s="51">
        <f t="shared" si="44"/>
        <v>0</v>
      </c>
      <c r="BO21" s="50">
        <f t="shared" si="13"/>
        <v>0</v>
      </c>
      <c r="BP21" s="50">
        <f>IFERROR(VLOOKUP($B21,[2]RptScheduleA_Inv!$A$3:$V$165,BP$3,),)</f>
        <v>24494.82</v>
      </c>
      <c r="BQ21" s="50">
        <f>IFERROR(VLOOKUP($B21,[1]RptScheduleA_Inv!$A$3:$V$165,BQ$3,),)</f>
        <v>28539.49</v>
      </c>
      <c r="BR21" s="51">
        <f t="shared" si="45"/>
        <v>4044.6700000000019</v>
      </c>
      <c r="BS21" s="50">
        <f t="shared" si="46"/>
        <v>32584.160000000003</v>
      </c>
    </row>
    <row r="22" spans="1:71" x14ac:dyDescent="0.2">
      <c r="A22" s="20" t="str">
        <f t="shared" si="0"/>
        <v>BRI</v>
      </c>
      <c r="B22" s="31" t="s">
        <v>36</v>
      </c>
      <c r="C22" s="20" t="str">
        <f t="shared" si="15"/>
        <v>BRI-BRISTOL DISTRICT ATTY</v>
      </c>
      <c r="D22" s="50">
        <f>IFERROR(VLOOKUP($B22,[2]RptScheduleA_Inv!$A$3:$V$165,D$3,),)</f>
        <v>0</v>
      </c>
      <c r="E22" s="50">
        <f>IFERROR(VLOOKUP($B22,[1]RptScheduleA_Inv!$A$3:$V$165,E$3,),)</f>
        <v>0</v>
      </c>
      <c r="F22" s="50">
        <f t="shared" si="16"/>
        <v>0</v>
      </c>
      <c r="G22" s="50">
        <f t="shared" si="1"/>
        <v>0</v>
      </c>
      <c r="H22" s="50">
        <f>IFERROR(VLOOKUP($B22,[2]RptScheduleA_Inv!$A$3:$V$165,H$3,),)</f>
        <v>487.53</v>
      </c>
      <c r="I22" s="50">
        <f>IFERROR(VLOOKUP($B22,[1]RptScheduleA_Inv!$A$3:$V$165,I$3,),)</f>
        <v>6423.79</v>
      </c>
      <c r="J22" s="51">
        <f t="shared" si="17"/>
        <v>5936.26</v>
      </c>
      <c r="K22" s="50">
        <f t="shared" si="2"/>
        <v>12360.05</v>
      </c>
      <c r="L22" s="50"/>
      <c r="M22" s="50">
        <f>IFERROR(VLOOKUP($B22,[1]RptScheduleA_Inv!$A$3:$V$165,M$3,),)</f>
        <v>0</v>
      </c>
      <c r="N22" s="50">
        <f t="shared" si="18"/>
        <v>0</v>
      </c>
      <c r="O22" s="50">
        <f t="shared" si="19"/>
        <v>0</v>
      </c>
      <c r="P22" s="50"/>
      <c r="Q22" s="50">
        <f>IFERROR(VLOOKUP($B22,[1]RptScheduleA_Inv!$A$3:$V$165,Q$3,),)</f>
        <v>0</v>
      </c>
      <c r="R22" s="50">
        <f t="shared" si="20"/>
        <v>0</v>
      </c>
      <c r="S22" s="50">
        <f t="shared" si="21"/>
        <v>0</v>
      </c>
      <c r="T22" s="50">
        <f>IFERROR(VLOOKUP($B22,[2]RptScheduleA_Inv!$A$3:$V$165,T$3,),)</f>
        <v>0</v>
      </c>
      <c r="U22" s="50">
        <f>IFERROR(VLOOKUP($B22,[1]RptScheduleA_Inv!$A$3:$V$165,U$3,),)</f>
        <v>0</v>
      </c>
      <c r="V22" s="50">
        <f t="shared" si="22"/>
        <v>0</v>
      </c>
      <c r="W22" s="50">
        <f t="shared" si="23"/>
        <v>0</v>
      </c>
      <c r="X22" s="50">
        <f>IFERROR(VLOOKUP($B22,[2]RptScheduleA_Inv!$A$3:$V$165,X$3,),)</f>
        <v>6097.51</v>
      </c>
      <c r="Y22" s="50">
        <f>IFERROR(VLOOKUP($B22,[1]RptScheduleA_Inv!$A$3:$V$165,Y$3,),)</f>
        <v>11684.09</v>
      </c>
      <c r="Z22" s="51">
        <f t="shared" si="24"/>
        <v>5586.58</v>
      </c>
      <c r="AA22" s="50">
        <f t="shared" si="25"/>
        <v>17270.669999999998</v>
      </c>
      <c r="AB22" s="50">
        <f>IFERROR(VLOOKUP($B22,[2]RptScheduleA_Inv!$A$3:$V$165,AB$3,),)</f>
        <v>6467.86</v>
      </c>
      <c r="AC22" s="50">
        <f>IFERROR(VLOOKUP($B22,[1]RptScheduleA_Inv!$A$3:$V$165,AC$3,),)</f>
        <v>8596.8799999999992</v>
      </c>
      <c r="AD22" s="51">
        <f t="shared" si="26"/>
        <v>2129.0199999999995</v>
      </c>
      <c r="AE22" s="50">
        <f t="shared" si="27"/>
        <v>10725.899999999998</v>
      </c>
      <c r="AF22" s="50">
        <f>IFERROR(VLOOKUP($B22,[2]RptScheduleA_Inv!$A$3:$V$165,AF$3,),)</f>
        <v>0</v>
      </c>
      <c r="AG22" s="50">
        <f>IFERROR(VLOOKUP($B22,[1]RptScheduleA_Inv!$A$3:$V$165,AG$3,),)</f>
        <v>0</v>
      </c>
      <c r="AH22" s="51">
        <f t="shared" si="28"/>
        <v>0</v>
      </c>
      <c r="AI22" s="50">
        <f t="shared" si="29"/>
        <v>0</v>
      </c>
      <c r="AJ22" s="50">
        <f>IFERROR(VLOOKUP($B22,[2]RptScheduleA_Inv!$A$3:$V$165,AJ$3,),)</f>
        <v>0</v>
      </c>
      <c r="AK22" s="50">
        <f>IFERROR(VLOOKUP($B22,[1]RptScheduleA_Inv!$A$3:$V$165,AK$3,),)</f>
        <v>0</v>
      </c>
      <c r="AL22" s="51">
        <f t="shared" si="30"/>
        <v>0</v>
      </c>
      <c r="AM22" s="50">
        <f t="shared" si="31"/>
        <v>0</v>
      </c>
      <c r="AN22" s="50">
        <f>IFERROR(VLOOKUP($B22,[2]RptScheduleA_Inv!$A$3:$V$165,AN$3,),)</f>
        <v>11550.15</v>
      </c>
      <c r="AO22" s="50">
        <f>IFERROR(VLOOKUP($B22,[1]RptScheduleA_Inv!$A$3:$V$165,AO$3,),)</f>
        <v>13626.88</v>
      </c>
      <c r="AP22" s="51">
        <f t="shared" si="32"/>
        <v>2076.7299999999996</v>
      </c>
      <c r="AQ22" s="50">
        <f t="shared" si="33"/>
        <v>15703.609999999999</v>
      </c>
      <c r="AR22" s="50">
        <f>IFERROR(VLOOKUP($B22,[2]RptScheduleA_Inv!$A$3:$V$165,AR$3,),)</f>
        <v>18736.560000000001</v>
      </c>
      <c r="AS22" s="50">
        <f>IFERROR(VLOOKUP($B22,[1]RptScheduleA_Inv!$A$3:$V$165,AS$3,),)</f>
        <v>30201.61</v>
      </c>
      <c r="AT22" s="51">
        <f t="shared" si="34"/>
        <v>11465.05</v>
      </c>
      <c r="AU22" s="50">
        <f t="shared" si="35"/>
        <v>41666.660000000003</v>
      </c>
      <c r="AV22" s="50">
        <f>IFERROR(VLOOKUP($B22,[2]RptScheduleA_Inv!$A$3:$V$165,AV$3,),)</f>
        <v>0</v>
      </c>
      <c r="AW22" s="50">
        <f>IFERROR(VLOOKUP($B22,[1]RptScheduleA_Inv!$A$3:$V$165,AW$3,),)</f>
        <v>0</v>
      </c>
      <c r="AX22" s="51">
        <f t="shared" si="36"/>
        <v>0</v>
      </c>
      <c r="AY22" s="50">
        <f t="shared" si="37"/>
        <v>0</v>
      </c>
      <c r="AZ22" s="50">
        <f>IFERROR(VLOOKUP($B22,[2]RptScheduleA_Inv!$A$3:$V$165,AZ$3,),)</f>
        <v>14580.18</v>
      </c>
      <c r="BA22" s="50">
        <f>IFERROR(VLOOKUP($B22,[1]RptScheduleA_Inv!$A$3:$V$165,BA$3,),)</f>
        <v>14970.65</v>
      </c>
      <c r="BB22" s="51">
        <f t="shared" si="38"/>
        <v>390.46999999999935</v>
      </c>
      <c r="BC22" s="50">
        <f t="shared" si="39"/>
        <v>15361.119999999999</v>
      </c>
      <c r="BD22" s="50">
        <f>IFERROR(VLOOKUP($B22,[2]RptScheduleA_Inv!$A$3:$V$165,BD$3,),)</f>
        <v>-19845.43</v>
      </c>
      <c r="BE22" s="50">
        <f>IFERROR(VLOOKUP($B22,[1]RptScheduleA_Inv!$A$3:$V$165,BE$3,),)</f>
        <v>-6278.17</v>
      </c>
      <c r="BF22" s="51">
        <f t="shared" si="40"/>
        <v>13567.26</v>
      </c>
      <c r="BG22" s="50">
        <f t="shared" si="41"/>
        <v>7289.09</v>
      </c>
      <c r="BH22" s="50">
        <f>IFERROR(VLOOKUP($B22,[2]RptScheduleA_Inv!$A$3:$V$165,BH$3,),)</f>
        <v>0</v>
      </c>
      <c r="BI22" s="50">
        <f>IFERROR(VLOOKUP($B22,[1]RptScheduleA_Inv!$A$3:$V$165,BI$3,),)</f>
        <v>0</v>
      </c>
      <c r="BJ22" s="51">
        <f t="shared" si="42"/>
        <v>0</v>
      </c>
      <c r="BK22" s="50">
        <f t="shared" si="43"/>
        <v>0</v>
      </c>
      <c r="BL22" s="50">
        <f>IFERROR(VLOOKUP($B22,[2]RptScheduleA_Inv!$A$3:$V$165,BL$3,),)</f>
        <v>0</v>
      </c>
      <c r="BM22" s="50">
        <f>IFERROR(VLOOKUP($B22,[1]RptScheduleA_Inv!$A$3:$V$165,BM$3,),)</f>
        <v>0</v>
      </c>
      <c r="BN22" s="51">
        <f t="shared" si="44"/>
        <v>0</v>
      </c>
      <c r="BO22" s="50">
        <f t="shared" si="13"/>
        <v>0</v>
      </c>
      <c r="BP22" s="50">
        <f>IFERROR(VLOOKUP($B22,[2]RptScheduleA_Inv!$A$3:$V$165,BP$3,),)</f>
        <v>4027.3</v>
      </c>
      <c r="BQ22" s="50">
        <f>IFERROR(VLOOKUP($B22,[1]RptScheduleA_Inv!$A$3:$V$165,BQ$3,),)</f>
        <v>4899.41</v>
      </c>
      <c r="BR22" s="51">
        <f t="shared" si="45"/>
        <v>872.10999999999967</v>
      </c>
      <c r="BS22" s="50">
        <f t="shared" si="46"/>
        <v>5771.5199999999995</v>
      </c>
    </row>
    <row r="23" spans="1:71" x14ac:dyDescent="0.2">
      <c r="A23" s="20" t="str">
        <f t="shared" si="0"/>
        <v>BSC</v>
      </c>
      <c r="B23" s="31" t="s">
        <v>37</v>
      </c>
      <c r="C23" s="20" t="str">
        <f t="shared" si="15"/>
        <v>BSC-BRIDGEWATER ST COLLEGE</v>
      </c>
      <c r="D23" s="50">
        <f>IFERROR(VLOOKUP($B23,[2]RptScheduleA_Inv!$A$3:$V$165,D$3,),)</f>
        <v>0</v>
      </c>
      <c r="E23" s="50">
        <f>IFERROR(VLOOKUP($B23,[1]RptScheduleA_Inv!$A$3:$V$165,E$3,),)</f>
        <v>0</v>
      </c>
      <c r="F23" s="50">
        <f t="shared" si="16"/>
        <v>0</v>
      </c>
      <c r="G23" s="50">
        <f t="shared" si="1"/>
        <v>0</v>
      </c>
      <c r="H23" s="50">
        <f>IFERROR(VLOOKUP($B23,[2]RptScheduleA_Inv!$A$3:$V$165,H$3,),)</f>
        <v>438.06</v>
      </c>
      <c r="I23" s="50">
        <f>IFERROR(VLOOKUP($B23,[1]RptScheduleA_Inv!$A$3:$V$165,I$3,),)</f>
        <v>130269.21</v>
      </c>
      <c r="J23" s="51">
        <f t="shared" si="17"/>
        <v>129831.15000000001</v>
      </c>
      <c r="K23" s="50">
        <f t="shared" si="2"/>
        <v>260100.36000000002</v>
      </c>
      <c r="L23" s="50"/>
      <c r="M23" s="50">
        <f>IFERROR(VLOOKUP($B23,[1]RptScheduleA_Inv!$A$3:$V$165,M$3,),)</f>
        <v>0</v>
      </c>
      <c r="N23" s="50">
        <f t="shared" si="18"/>
        <v>0</v>
      </c>
      <c r="O23" s="50">
        <f t="shared" si="19"/>
        <v>0</v>
      </c>
      <c r="P23" s="50"/>
      <c r="Q23" s="50">
        <f>IFERROR(VLOOKUP($B23,[1]RptScheduleA_Inv!$A$3:$V$165,Q$3,),)</f>
        <v>0</v>
      </c>
      <c r="R23" s="50">
        <f t="shared" si="20"/>
        <v>0</v>
      </c>
      <c r="S23" s="50">
        <f t="shared" si="21"/>
        <v>0</v>
      </c>
      <c r="T23" s="50">
        <f>IFERROR(VLOOKUP($B23,[2]RptScheduleA_Inv!$A$3:$V$165,T$3,),)</f>
        <v>0</v>
      </c>
      <c r="U23" s="50">
        <f>IFERROR(VLOOKUP($B23,[1]RptScheduleA_Inv!$A$3:$V$165,U$3,),)</f>
        <v>0</v>
      </c>
      <c r="V23" s="50">
        <f t="shared" si="22"/>
        <v>0</v>
      </c>
      <c r="W23" s="50">
        <f t="shared" si="23"/>
        <v>0</v>
      </c>
      <c r="X23" s="50">
        <f>IFERROR(VLOOKUP($B23,[2]RptScheduleA_Inv!$A$3:$V$165,X$3,),)</f>
        <v>23455.22</v>
      </c>
      <c r="Y23" s="50">
        <f>IFERROR(VLOOKUP($B23,[1]RptScheduleA_Inv!$A$3:$V$165,Y$3,),)</f>
        <v>17526.22</v>
      </c>
      <c r="Z23" s="51">
        <f t="shared" si="24"/>
        <v>-5929</v>
      </c>
      <c r="AA23" s="50">
        <f t="shared" si="25"/>
        <v>11597.220000000001</v>
      </c>
      <c r="AB23" s="50">
        <f>IFERROR(VLOOKUP($B23,[2]RptScheduleA_Inv!$A$3:$V$165,AB$3,),)</f>
        <v>29386.15</v>
      </c>
      <c r="AC23" s="50">
        <f>IFERROR(VLOOKUP($B23,[1]RptScheduleA_Inv!$A$3:$V$165,AC$3,),)</f>
        <v>74192.75</v>
      </c>
      <c r="AD23" s="51">
        <f t="shared" si="26"/>
        <v>44806.6</v>
      </c>
      <c r="AE23" s="50">
        <f t="shared" si="27"/>
        <v>118999.35</v>
      </c>
      <c r="AF23" s="50">
        <f>IFERROR(VLOOKUP($B23,[2]RptScheduleA_Inv!$A$3:$V$165,AF$3,),)</f>
        <v>0</v>
      </c>
      <c r="AG23" s="50">
        <f>IFERROR(VLOOKUP($B23,[1]RptScheduleA_Inv!$A$3:$V$165,AG$3,),)</f>
        <v>0</v>
      </c>
      <c r="AH23" s="51">
        <f t="shared" si="28"/>
        <v>0</v>
      </c>
      <c r="AI23" s="50">
        <f t="shared" si="29"/>
        <v>0</v>
      </c>
      <c r="AJ23" s="50">
        <f>IFERROR(VLOOKUP($B23,[2]RptScheduleA_Inv!$A$3:$V$165,AJ$3,),)</f>
        <v>0</v>
      </c>
      <c r="AK23" s="50">
        <f>IFERROR(VLOOKUP($B23,[1]RptScheduleA_Inv!$A$3:$V$165,AK$3,),)</f>
        <v>0</v>
      </c>
      <c r="AL23" s="51">
        <f t="shared" si="30"/>
        <v>0</v>
      </c>
      <c r="AM23" s="50">
        <f t="shared" si="31"/>
        <v>0</v>
      </c>
      <c r="AN23" s="50">
        <f>IFERROR(VLOOKUP($B23,[2]RptScheduleA_Inv!$A$3:$V$165,AN$3,),)</f>
        <v>90690.62</v>
      </c>
      <c r="AO23" s="50">
        <f>IFERROR(VLOOKUP($B23,[1]RptScheduleA_Inv!$A$3:$V$165,AO$3,),)</f>
        <v>155236.06</v>
      </c>
      <c r="AP23" s="51">
        <f t="shared" si="32"/>
        <v>64545.440000000002</v>
      </c>
      <c r="AQ23" s="50">
        <f t="shared" si="33"/>
        <v>219781.5</v>
      </c>
      <c r="AR23" s="50">
        <f>IFERROR(VLOOKUP($B23,[2]RptScheduleA_Inv!$A$3:$V$165,AR$3,),)</f>
        <v>64994.68</v>
      </c>
      <c r="AS23" s="50">
        <f>IFERROR(VLOOKUP($B23,[1]RptScheduleA_Inv!$A$3:$V$165,AS$3,),)</f>
        <v>76576.240000000005</v>
      </c>
      <c r="AT23" s="51">
        <f t="shared" si="34"/>
        <v>11581.560000000005</v>
      </c>
      <c r="AU23" s="50">
        <f t="shared" si="35"/>
        <v>88157.800000000017</v>
      </c>
      <c r="AV23" s="50">
        <f>IFERROR(VLOOKUP($B23,[2]RptScheduleA_Inv!$A$3:$V$165,AV$3,),)</f>
        <v>0</v>
      </c>
      <c r="AW23" s="50">
        <f>IFERROR(VLOOKUP($B23,[1]RptScheduleA_Inv!$A$3:$V$165,AW$3,),)</f>
        <v>0</v>
      </c>
      <c r="AX23" s="51">
        <f t="shared" si="36"/>
        <v>0</v>
      </c>
      <c r="AY23" s="50">
        <f t="shared" si="37"/>
        <v>0</v>
      </c>
      <c r="AZ23" s="50">
        <f>IFERROR(VLOOKUP($B23,[2]RptScheduleA_Inv!$A$3:$V$165,AZ$3,),)</f>
        <v>322146.09999999998</v>
      </c>
      <c r="BA23" s="50">
        <f>IFERROR(VLOOKUP($B23,[1]RptScheduleA_Inv!$A$3:$V$165,BA$3,),)</f>
        <v>303603.84999999998</v>
      </c>
      <c r="BB23" s="51">
        <f t="shared" si="38"/>
        <v>-18542.25</v>
      </c>
      <c r="BC23" s="50">
        <f t="shared" si="39"/>
        <v>285061.59999999998</v>
      </c>
      <c r="BD23" s="50">
        <f>IFERROR(VLOOKUP($B23,[2]RptScheduleA_Inv!$A$3:$V$165,BD$3,),)</f>
        <v>2923.85</v>
      </c>
      <c r="BE23" s="50">
        <f>IFERROR(VLOOKUP($B23,[1]RptScheduleA_Inv!$A$3:$V$165,BE$3,),)</f>
        <v>21839.34</v>
      </c>
      <c r="BF23" s="51">
        <f t="shared" si="40"/>
        <v>18915.490000000002</v>
      </c>
      <c r="BG23" s="50">
        <f t="shared" si="41"/>
        <v>40754.83</v>
      </c>
      <c r="BH23" s="50">
        <f>IFERROR(VLOOKUP($B23,[2]RptScheduleA_Inv!$A$3:$V$165,BH$3,),)</f>
        <v>0</v>
      </c>
      <c r="BI23" s="50">
        <f>IFERROR(VLOOKUP($B23,[1]RptScheduleA_Inv!$A$3:$V$165,BI$3,),)</f>
        <v>0</v>
      </c>
      <c r="BJ23" s="51">
        <f t="shared" si="42"/>
        <v>0</v>
      </c>
      <c r="BK23" s="50">
        <f t="shared" si="43"/>
        <v>0</v>
      </c>
      <c r="BL23" s="50">
        <f>IFERROR(VLOOKUP($B23,[2]RptScheduleA_Inv!$A$3:$V$165,BL$3,),)</f>
        <v>0</v>
      </c>
      <c r="BM23" s="50">
        <f>IFERROR(VLOOKUP($B23,[1]RptScheduleA_Inv!$A$3:$V$165,BM$3,),)</f>
        <v>0</v>
      </c>
      <c r="BN23" s="51">
        <f t="shared" si="44"/>
        <v>0</v>
      </c>
      <c r="BO23" s="50">
        <f t="shared" si="13"/>
        <v>0</v>
      </c>
      <c r="BP23" s="50">
        <f>IFERROR(VLOOKUP($B23,[2]RptScheduleA_Inv!$A$3:$V$165,BP$3,),)</f>
        <v>78967.009999999995</v>
      </c>
      <c r="BQ23" s="50">
        <f>IFERROR(VLOOKUP($B23,[1]RptScheduleA_Inv!$A$3:$V$165,BQ$3,),)</f>
        <v>91106.559999999998</v>
      </c>
      <c r="BR23" s="51">
        <f t="shared" si="45"/>
        <v>12139.550000000003</v>
      </c>
      <c r="BS23" s="50">
        <f t="shared" si="46"/>
        <v>103246.11</v>
      </c>
    </row>
    <row r="24" spans="1:71" x14ac:dyDescent="0.2">
      <c r="A24" s="20" t="str">
        <f t="shared" si="0"/>
        <v>BSD</v>
      </c>
      <c r="B24" s="31" t="s">
        <v>201</v>
      </c>
      <c r="C24" s="20" t="str">
        <f t="shared" si="15"/>
        <v>BSD-SHERIFF DEPT BRISTOL</v>
      </c>
      <c r="D24" s="50">
        <f>IFERROR(VLOOKUP($B24,[2]RptScheduleA_Inv!$A$3:$V$165,D$3,),)</f>
        <v>0</v>
      </c>
      <c r="E24" s="50">
        <f>IFERROR(VLOOKUP($B24,[1]RptScheduleA_Inv!$A$3:$V$165,E$3,),)</f>
        <v>0</v>
      </c>
      <c r="F24" s="50">
        <f t="shared" si="16"/>
        <v>0</v>
      </c>
      <c r="G24" s="50">
        <f t="shared" si="1"/>
        <v>0</v>
      </c>
      <c r="H24" s="50">
        <f>IFERROR(VLOOKUP($B24,[2]RptScheduleA_Inv!$A$3:$V$165,H$3,),)</f>
        <v>1771.72</v>
      </c>
      <c r="I24" s="50">
        <f>IFERROR(VLOOKUP($B24,[1]RptScheduleA_Inv!$A$3:$V$165,I$3,),)</f>
        <v>22813.759999999998</v>
      </c>
      <c r="J24" s="51">
        <f t="shared" si="17"/>
        <v>21042.039999999997</v>
      </c>
      <c r="K24" s="50">
        <f t="shared" si="2"/>
        <v>43855.799999999996</v>
      </c>
      <c r="L24" s="50"/>
      <c r="M24" s="50">
        <f>IFERROR(VLOOKUP($B24,[1]RptScheduleA_Inv!$A$3:$V$165,M$3,),)</f>
        <v>0</v>
      </c>
      <c r="N24" s="50">
        <f t="shared" si="18"/>
        <v>0</v>
      </c>
      <c r="O24" s="50">
        <f t="shared" si="19"/>
        <v>0</v>
      </c>
      <c r="P24" s="50"/>
      <c r="Q24" s="50">
        <f>IFERROR(VLOOKUP($B24,[1]RptScheduleA_Inv!$A$3:$V$165,Q$3,),)</f>
        <v>0</v>
      </c>
      <c r="R24" s="50">
        <f t="shared" si="20"/>
        <v>0</v>
      </c>
      <c r="S24" s="50">
        <f t="shared" si="21"/>
        <v>0</v>
      </c>
      <c r="T24" s="50">
        <f>IFERROR(VLOOKUP($B24,[2]RptScheduleA_Inv!$A$3:$V$165,T$3,),)</f>
        <v>0</v>
      </c>
      <c r="U24" s="50">
        <f>IFERROR(VLOOKUP($B24,[1]RptScheduleA_Inv!$A$3:$V$165,U$3,),)</f>
        <v>0</v>
      </c>
      <c r="V24" s="50">
        <f t="shared" si="22"/>
        <v>0</v>
      </c>
      <c r="W24" s="50">
        <f t="shared" si="23"/>
        <v>0</v>
      </c>
      <c r="X24" s="50">
        <f>IFERROR(VLOOKUP($B24,[2]RptScheduleA_Inv!$A$3:$V$165,X$3,),)</f>
        <v>45189.74</v>
      </c>
      <c r="Y24" s="50">
        <f>IFERROR(VLOOKUP($B24,[1]RptScheduleA_Inv!$A$3:$V$165,Y$3,),)</f>
        <v>70105.06</v>
      </c>
      <c r="Z24" s="51">
        <f t="shared" si="24"/>
        <v>24915.32</v>
      </c>
      <c r="AA24" s="50">
        <f t="shared" si="25"/>
        <v>95020.38</v>
      </c>
      <c r="AB24" s="50">
        <f>IFERROR(VLOOKUP($B24,[2]RptScheduleA_Inv!$A$3:$V$165,AB$3,),)</f>
        <v>18770.86</v>
      </c>
      <c r="AC24" s="50">
        <f>IFERROR(VLOOKUP($B24,[1]RptScheduleA_Inv!$A$3:$V$165,AC$3,),)</f>
        <v>25739.85</v>
      </c>
      <c r="AD24" s="51">
        <f t="shared" si="26"/>
        <v>6968.989999999998</v>
      </c>
      <c r="AE24" s="50">
        <f t="shared" si="27"/>
        <v>32708.839999999997</v>
      </c>
      <c r="AF24" s="50">
        <f>IFERROR(VLOOKUP($B24,[2]RptScheduleA_Inv!$A$3:$V$165,AF$3,),)</f>
        <v>0</v>
      </c>
      <c r="AG24" s="50">
        <f>IFERROR(VLOOKUP($B24,[1]RptScheduleA_Inv!$A$3:$V$165,AG$3,),)</f>
        <v>0</v>
      </c>
      <c r="AH24" s="51">
        <f t="shared" si="28"/>
        <v>0</v>
      </c>
      <c r="AI24" s="50">
        <f t="shared" si="29"/>
        <v>0</v>
      </c>
      <c r="AJ24" s="50">
        <f>IFERROR(VLOOKUP($B24,[2]RptScheduleA_Inv!$A$3:$V$165,AJ$3,),)</f>
        <v>0</v>
      </c>
      <c r="AK24" s="50">
        <f>IFERROR(VLOOKUP($B24,[1]RptScheduleA_Inv!$A$3:$V$165,AK$3,),)</f>
        <v>0</v>
      </c>
      <c r="AL24" s="51">
        <f t="shared" si="30"/>
        <v>0</v>
      </c>
      <c r="AM24" s="50">
        <f t="shared" si="31"/>
        <v>0</v>
      </c>
      <c r="AN24" s="50">
        <f>IFERROR(VLOOKUP($B24,[2]RptScheduleA_Inv!$A$3:$V$165,AN$3,),)</f>
        <v>35785.35</v>
      </c>
      <c r="AO24" s="50">
        <f>IFERROR(VLOOKUP($B24,[1]RptScheduleA_Inv!$A$3:$V$165,AO$3,),)</f>
        <v>42600.72</v>
      </c>
      <c r="AP24" s="51">
        <f t="shared" si="32"/>
        <v>6815.3700000000026</v>
      </c>
      <c r="AQ24" s="50">
        <f t="shared" si="33"/>
        <v>49416.090000000004</v>
      </c>
      <c r="AR24" s="50">
        <f>IFERROR(VLOOKUP($B24,[2]RptScheduleA_Inv!$A$3:$V$165,AR$3,),)</f>
        <v>36706.57</v>
      </c>
      <c r="AS24" s="50">
        <f>IFERROR(VLOOKUP($B24,[1]RptScheduleA_Inv!$A$3:$V$165,AS$3,),)</f>
        <v>13582.54</v>
      </c>
      <c r="AT24" s="51">
        <f t="shared" si="34"/>
        <v>-23124.03</v>
      </c>
      <c r="AU24" s="50">
        <f t="shared" si="35"/>
        <v>-9541.489999999998</v>
      </c>
      <c r="AV24" s="50">
        <f>IFERROR(VLOOKUP($B24,[2]RptScheduleA_Inv!$A$3:$V$165,AV$3,),)</f>
        <v>0</v>
      </c>
      <c r="AW24" s="50">
        <f>IFERROR(VLOOKUP($B24,[1]RptScheduleA_Inv!$A$3:$V$165,AW$3,),)</f>
        <v>0</v>
      </c>
      <c r="AX24" s="51">
        <f t="shared" si="36"/>
        <v>0</v>
      </c>
      <c r="AY24" s="50">
        <f t="shared" si="37"/>
        <v>0</v>
      </c>
      <c r="AZ24" s="50">
        <f>IFERROR(VLOOKUP($B24,[2]RptScheduleA_Inv!$A$3:$V$165,AZ$3,),)</f>
        <v>57480.07</v>
      </c>
      <c r="BA24" s="50">
        <f>IFERROR(VLOOKUP($B24,[1]RptScheduleA_Inv!$A$3:$V$165,BA$3,),)</f>
        <v>53169.07</v>
      </c>
      <c r="BB24" s="51">
        <f t="shared" si="38"/>
        <v>-4311</v>
      </c>
      <c r="BC24" s="50">
        <f t="shared" si="39"/>
        <v>48858.07</v>
      </c>
      <c r="BD24" s="50">
        <f>IFERROR(VLOOKUP($B24,[2]RptScheduleA_Inv!$A$3:$V$165,BD$3,),)</f>
        <v>-138554.82999999999</v>
      </c>
      <c r="BE24" s="50">
        <f>IFERROR(VLOOKUP($B24,[1]RptScheduleA_Inv!$A$3:$V$165,BE$3,),)</f>
        <v>-52913.68</v>
      </c>
      <c r="BF24" s="51">
        <f t="shared" si="40"/>
        <v>85641.15</v>
      </c>
      <c r="BG24" s="50">
        <f t="shared" si="41"/>
        <v>32727.469999999994</v>
      </c>
      <c r="BH24" s="50">
        <f>IFERROR(VLOOKUP($B24,[2]RptScheduleA_Inv!$A$3:$V$165,BH$3,),)</f>
        <v>0</v>
      </c>
      <c r="BI24" s="50">
        <f>IFERROR(VLOOKUP($B24,[1]RptScheduleA_Inv!$A$3:$V$165,BI$3,),)</f>
        <v>0</v>
      </c>
      <c r="BJ24" s="51">
        <f t="shared" si="42"/>
        <v>0</v>
      </c>
      <c r="BK24" s="50">
        <f t="shared" si="43"/>
        <v>0</v>
      </c>
      <c r="BL24" s="50">
        <f>IFERROR(VLOOKUP($B24,[2]RptScheduleA_Inv!$A$3:$V$165,BL$3,),)</f>
        <v>0</v>
      </c>
      <c r="BM24" s="50">
        <f>IFERROR(VLOOKUP($B24,[1]RptScheduleA_Inv!$A$3:$V$165,BM$3,),)</f>
        <v>0</v>
      </c>
      <c r="BN24" s="51">
        <f t="shared" si="44"/>
        <v>0</v>
      </c>
      <c r="BO24" s="50">
        <f t="shared" si="13"/>
        <v>0</v>
      </c>
      <c r="BP24" s="50">
        <f>IFERROR(VLOOKUP($B24,[2]RptScheduleA_Inv!$A$3:$V$165,BP$3,),)</f>
        <v>15473.91</v>
      </c>
      <c r="BQ24" s="50">
        <f>IFERROR(VLOOKUP($B24,[1]RptScheduleA_Inv!$A$3:$V$165,BQ$3,),)</f>
        <v>17016.349999999999</v>
      </c>
      <c r="BR24" s="51">
        <f t="shared" si="45"/>
        <v>1542.4399999999987</v>
      </c>
      <c r="BS24" s="50">
        <f t="shared" si="46"/>
        <v>18558.789999999997</v>
      </c>
    </row>
    <row r="25" spans="1:71" x14ac:dyDescent="0.2">
      <c r="A25" s="20" t="str">
        <f t="shared" si="0"/>
        <v>CAD</v>
      </c>
      <c r="B25" s="31" t="s">
        <v>38</v>
      </c>
      <c r="C25" s="20" t="str">
        <f t="shared" si="15"/>
        <v>CAD-COMM AGAINST DISCRIMINATION</v>
      </c>
      <c r="D25" s="50">
        <f>IFERROR(VLOOKUP($B25,[2]RptScheduleA_Inv!$A$3:$V$165,D$3,),)</f>
        <v>48949.49</v>
      </c>
      <c r="E25" s="50">
        <f>IFERROR(VLOOKUP($B25,[1]RptScheduleA_Inv!$A$3:$V$165,E$3,),)</f>
        <v>123499.36</v>
      </c>
      <c r="F25" s="50">
        <f t="shared" si="16"/>
        <v>74549.87</v>
      </c>
      <c r="G25" s="50">
        <f t="shared" si="1"/>
        <v>198049.22999999998</v>
      </c>
      <c r="H25" s="50">
        <f>IFERROR(VLOOKUP($B25,[2]RptScheduleA_Inv!$A$3:$V$165,H$3,),)</f>
        <v>304.57</v>
      </c>
      <c r="I25" s="50">
        <f>IFERROR(VLOOKUP($B25,[1]RptScheduleA_Inv!$A$3:$V$165,I$3,),)</f>
        <v>3903.38</v>
      </c>
      <c r="J25" s="51">
        <f t="shared" si="17"/>
        <v>3598.81</v>
      </c>
      <c r="K25" s="50">
        <f t="shared" si="2"/>
        <v>7502.1900000000005</v>
      </c>
      <c r="L25" s="50"/>
      <c r="M25" s="50">
        <f>IFERROR(VLOOKUP($B25,[1]RptScheduleA_Inv!$A$3:$V$165,M$3,),)</f>
        <v>0</v>
      </c>
      <c r="N25" s="50">
        <f t="shared" si="18"/>
        <v>0</v>
      </c>
      <c r="O25" s="50">
        <f t="shared" si="19"/>
        <v>0</v>
      </c>
      <c r="P25" s="50"/>
      <c r="Q25" s="50">
        <f>IFERROR(VLOOKUP($B25,[1]RptScheduleA_Inv!$A$3:$V$165,Q$3,),)</f>
        <v>0</v>
      </c>
      <c r="R25" s="50">
        <f t="shared" si="20"/>
        <v>0</v>
      </c>
      <c r="S25" s="50">
        <f t="shared" si="21"/>
        <v>0</v>
      </c>
      <c r="T25" s="50">
        <f>IFERROR(VLOOKUP($B25,[2]RptScheduleA_Inv!$A$3:$V$165,T$3,),)</f>
        <v>0</v>
      </c>
      <c r="U25" s="50">
        <f>IFERROR(VLOOKUP($B25,[1]RptScheduleA_Inv!$A$3:$V$165,U$3,),)</f>
        <v>0</v>
      </c>
      <c r="V25" s="50">
        <f t="shared" si="22"/>
        <v>0</v>
      </c>
      <c r="W25" s="50">
        <f t="shared" si="23"/>
        <v>0</v>
      </c>
      <c r="X25" s="50">
        <f>IFERROR(VLOOKUP($B25,[2]RptScheduleA_Inv!$A$3:$V$165,X$3,),)</f>
        <v>29234.83</v>
      </c>
      <c r="Y25" s="50">
        <f>IFERROR(VLOOKUP($B25,[1]RptScheduleA_Inv!$A$3:$V$165,Y$3,),)</f>
        <v>14432.01</v>
      </c>
      <c r="Z25" s="51">
        <f t="shared" si="24"/>
        <v>-14802.820000000002</v>
      </c>
      <c r="AA25" s="50">
        <f t="shared" si="25"/>
        <v>-370.81000000000131</v>
      </c>
      <c r="AB25" s="50">
        <f>IFERROR(VLOOKUP($B25,[2]RptScheduleA_Inv!$A$3:$V$165,AB$3,),)</f>
        <v>3410.32</v>
      </c>
      <c r="AC25" s="50">
        <f>IFERROR(VLOOKUP($B25,[1]RptScheduleA_Inv!$A$3:$V$165,AC$3,),)</f>
        <v>5732.52</v>
      </c>
      <c r="AD25" s="51">
        <f t="shared" si="26"/>
        <v>2322.2000000000003</v>
      </c>
      <c r="AE25" s="50">
        <f t="shared" si="27"/>
        <v>8054.7200000000012</v>
      </c>
      <c r="AF25" s="50">
        <f>IFERROR(VLOOKUP($B25,[2]RptScheduleA_Inv!$A$3:$V$165,AF$3,),)</f>
        <v>0</v>
      </c>
      <c r="AG25" s="50">
        <f>IFERROR(VLOOKUP($B25,[1]RptScheduleA_Inv!$A$3:$V$165,AG$3,),)</f>
        <v>0</v>
      </c>
      <c r="AH25" s="51">
        <f t="shared" si="28"/>
        <v>0</v>
      </c>
      <c r="AI25" s="50">
        <f t="shared" si="29"/>
        <v>0</v>
      </c>
      <c r="AJ25" s="50">
        <f>IFERROR(VLOOKUP($B25,[2]RptScheduleA_Inv!$A$3:$V$165,AJ$3,),)</f>
        <v>96.96</v>
      </c>
      <c r="AK25" s="50">
        <f>IFERROR(VLOOKUP($B25,[1]RptScheduleA_Inv!$A$3:$V$165,AK$3,),)</f>
        <v>135.84</v>
      </c>
      <c r="AL25" s="51">
        <f t="shared" si="30"/>
        <v>38.88000000000001</v>
      </c>
      <c r="AM25" s="50">
        <f t="shared" si="31"/>
        <v>174.72000000000003</v>
      </c>
      <c r="AN25" s="50">
        <f>IFERROR(VLOOKUP($B25,[2]RptScheduleA_Inv!$A$3:$V$165,AN$3,),)</f>
        <v>6065.97</v>
      </c>
      <c r="AO25" s="50">
        <f>IFERROR(VLOOKUP($B25,[1]RptScheduleA_Inv!$A$3:$V$165,AO$3,),)</f>
        <v>8895.19</v>
      </c>
      <c r="AP25" s="51">
        <f t="shared" si="32"/>
        <v>2829.2200000000003</v>
      </c>
      <c r="AQ25" s="50">
        <f t="shared" si="33"/>
        <v>11724.41</v>
      </c>
      <c r="AR25" s="50">
        <f>IFERROR(VLOOKUP($B25,[2]RptScheduleA_Inv!$A$3:$V$165,AR$3,),)</f>
        <v>279160.09999999998</v>
      </c>
      <c r="AS25" s="50">
        <f>IFERROR(VLOOKUP($B25,[1]RptScheduleA_Inv!$A$3:$V$165,AS$3,),)</f>
        <v>438029.29</v>
      </c>
      <c r="AT25" s="51">
        <f t="shared" si="34"/>
        <v>158869.19</v>
      </c>
      <c r="AU25" s="50">
        <f t="shared" si="35"/>
        <v>596898.48</v>
      </c>
      <c r="AV25" s="50">
        <f>IFERROR(VLOOKUP($B25,[2]RptScheduleA_Inv!$A$3:$V$165,AV$3,),)</f>
        <v>0</v>
      </c>
      <c r="AW25" s="50">
        <f>IFERROR(VLOOKUP($B25,[1]RptScheduleA_Inv!$A$3:$V$165,AW$3,),)</f>
        <v>0</v>
      </c>
      <c r="AX25" s="51">
        <f t="shared" si="36"/>
        <v>0</v>
      </c>
      <c r="AY25" s="50">
        <f t="shared" si="37"/>
        <v>0</v>
      </c>
      <c r="AZ25" s="50">
        <f>IFERROR(VLOOKUP($B25,[2]RptScheduleA_Inv!$A$3:$V$165,AZ$3,),)</f>
        <v>13128.48</v>
      </c>
      <c r="BA25" s="50">
        <f>IFERROR(VLOOKUP($B25,[1]RptScheduleA_Inv!$A$3:$V$165,BA$3,),)</f>
        <v>13988.02</v>
      </c>
      <c r="BB25" s="51">
        <f t="shared" si="38"/>
        <v>859.54000000000087</v>
      </c>
      <c r="BC25" s="50">
        <f t="shared" si="39"/>
        <v>14847.560000000001</v>
      </c>
      <c r="BD25" s="50">
        <f>IFERROR(VLOOKUP($B25,[2]RptScheduleA_Inv!$A$3:$V$165,BD$3,),)</f>
        <v>-15695.83</v>
      </c>
      <c r="BE25" s="50">
        <f>IFERROR(VLOOKUP($B25,[1]RptScheduleA_Inv!$A$3:$V$165,BE$3,),)</f>
        <v>-7868.23</v>
      </c>
      <c r="BF25" s="51">
        <f t="shared" si="40"/>
        <v>7827.6</v>
      </c>
      <c r="BG25" s="50">
        <f t="shared" si="41"/>
        <v>-40.6299999999992</v>
      </c>
      <c r="BH25" s="50">
        <f>IFERROR(VLOOKUP($B25,[2]RptScheduleA_Inv!$A$3:$V$165,BH$3,),)</f>
        <v>45343.66</v>
      </c>
      <c r="BI25" s="50">
        <f>IFERROR(VLOOKUP($B25,[1]RptScheduleA_Inv!$A$3:$V$165,BI$3,),)</f>
        <v>55382.86</v>
      </c>
      <c r="BJ25" s="51">
        <f t="shared" si="42"/>
        <v>10039.199999999997</v>
      </c>
      <c r="BK25" s="50">
        <f t="shared" si="43"/>
        <v>65422.06</v>
      </c>
      <c r="BL25" s="50">
        <f>IFERROR(VLOOKUP($B25,[2]RptScheduleA_Inv!$A$3:$V$165,BL$3,),)</f>
        <v>310.35000000000002</v>
      </c>
      <c r="BM25" s="50">
        <f>IFERROR(VLOOKUP($B25,[1]RptScheduleA_Inv!$A$3:$V$165,BM$3,),)</f>
        <v>485.63</v>
      </c>
      <c r="BN25" s="51">
        <f t="shared" si="44"/>
        <v>175.27999999999997</v>
      </c>
      <c r="BO25" s="50">
        <f t="shared" si="13"/>
        <v>660.91</v>
      </c>
      <c r="BP25" s="50">
        <f>IFERROR(VLOOKUP($B25,[2]RptScheduleA_Inv!$A$3:$V$165,BP$3,),)</f>
        <v>2085.11</v>
      </c>
      <c r="BQ25" s="50">
        <f>IFERROR(VLOOKUP($B25,[1]RptScheduleA_Inv!$A$3:$V$165,BQ$3,),)</f>
        <v>3019.08</v>
      </c>
      <c r="BR25" s="51">
        <f t="shared" si="45"/>
        <v>933.9699999999998</v>
      </c>
      <c r="BS25" s="50">
        <f t="shared" si="46"/>
        <v>3953.0499999999997</v>
      </c>
    </row>
    <row r="26" spans="1:71" x14ac:dyDescent="0.2">
      <c r="A26" s="20" t="str">
        <f t="shared" si="0"/>
        <v>CCC</v>
      </c>
      <c r="B26" s="31" t="s">
        <v>39</v>
      </c>
      <c r="C26" s="20" t="str">
        <f t="shared" si="15"/>
        <v>CCC-CAPE COD COMM COLLEGE</v>
      </c>
      <c r="D26" s="50">
        <f>IFERROR(VLOOKUP($B26,[2]RptScheduleA_Inv!$A$3:$V$165,D$3,),)</f>
        <v>0</v>
      </c>
      <c r="E26" s="50">
        <f>IFERROR(VLOOKUP($B26,[1]RptScheduleA_Inv!$A$3:$V$165,E$3,),)</f>
        <v>0</v>
      </c>
      <c r="F26" s="50">
        <f t="shared" si="16"/>
        <v>0</v>
      </c>
      <c r="G26" s="50">
        <f t="shared" si="1"/>
        <v>0</v>
      </c>
      <c r="H26" s="50">
        <f>IFERROR(VLOOKUP($B26,[2]RptScheduleA_Inv!$A$3:$V$165,H$3,),)</f>
        <v>830.08</v>
      </c>
      <c r="I26" s="50">
        <f>IFERROR(VLOOKUP($B26,[1]RptScheduleA_Inv!$A$3:$V$165,I$3,),)</f>
        <v>22724.58</v>
      </c>
      <c r="J26" s="51">
        <f t="shared" si="17"/>
        <v>21894.5</v>
      </c>
      <c r="K26" s="50">
        <f t="shared" si="2"/>
        <v>44619.08</v>
      </c>
      <c r="L26" s="50"/>
      <c r="M26" s="50">
        <f>IFERROR(VLOOKUP($B26,[1]RptScheduleA_Inv!$A$3:$V$165,M$3,),)</f>
        <v>0</v>
      </c>
      <c r="N26" s="50">
        <f t="shared" si="18"/>
        <v>0</v>
      </c>
      <c r="O26" s="50">
        <f t="shared" si="19"/>
        <v>0</v>
      </c>
      <c r="P26" s="50"/>
      <c r="Q26" s="50">
        <f>IFERROR(VLOOKUP($B26,[1]RptScheduleA_Inv!$A$3:$V$165,Q$3,),)</f>
        <v>0</v>
      </c>
      <c r="R26" s="50">
        <f t="shared" si="20"/>
        <v>0</v>
      </c>
      <c r="S26" s="50">
        <f t="shared" si="21"/>
        <v>0</v>
      </c>
      <c r="T26" s="50">
        <f>IFERROR(VLOOKUP($B26,[2]RptScheduleA_Inv!$A$3:$V$165,T$3,),)</f>
        <v>0</v>
      </c>
      <c r="U26" s="50">
        <f>IFERROR(VLOOKUP($B26,[1]RptScheduleA_Inv!$A$3:$V$165,U$3,),)</f>
        <v>0</v>
      </c>
      <c r="V26" s="50">
        <f t="shared" si="22"/>
        <v>0</v>
      </c>
      <c r="W26" s="50">
        <f t="shared" si="23"/>
        <v>0</v>
      </c>
      <c r="X26" s="50">
        <f>IFERROR(VLOOKUP($B26,[2]RptScheduleA_Inv!$A$3:$V$165,X$3,),)</f>
        <v>7818.34</v>
      </c>
      <c r="Y26" s="50">
        <f>IFERROR(VLOOKUP($B26,[1]RptScheduleA_Inv!$A$3:$V$165,Y$3,),)</f>
        <v>0</v>
      </c>
      <c r="Z26" s="51">
        <f t="shared" si="24"/>
        <v>-7818.34</v>
      </c>
      <c r="AA26" s="50">
        <f t="shared" si="25"/>
        <v>-7818.34</v>
      </c>
      <c r="AB26" s="50">
        <f>IFERROR(VLOOKUP($B26,[2]RptScheduleA_Inv!$A$3:$V$165,AB$3,),)</f>
        <v>11002.2</v>
      </c>
      <c r="AC26" s="50">
        <f>IFERROR(VLOOKUP($B26,[1]RptScheduleA_Inv!$A$3:$V$165,AC$3,),)</f>
        <v>15479.25</v>
      </c>
      <c r="AD26" s="51">
        <f t="shared" si="26"/>
        <v>4477.0499999999993</v>
      </c>
      <c r="AE26" s="50">
        <f t="shared" si="27"/>
        <v>19956.3</v>
      </c>
      <c r="AF26" s="50">
        <f>IFERROR(VLOOKUP($B26,[2]RptScheduleA_Inv!$A$3:$V$165,AF$3,),)</f>
        <v>0</v>
      </c>
      <c r="AG26" s="50">
        <f>IFERROR(VLOOKUP($B26,[1]RptScheduleA_Inv!$A$3:$V$165,AG$3,),)</f>
        <v>0</v>
      </c>
      <c r="AH26" s="51">
        <f t="shared" si="28"/>
        <v>0</v>
      </c>
      <c r="AI26" s="50">
        <f t="shared" si="29"/>
        <v>0</v>
      </c>
      <c r="AJ26" s="50">
        <f>IFERROR(VLOOKUP($B26,[2]RptScheduleA_Inv!$A$3:$V$165,AJ$3,),)</f>
        <v>0</v>
      </c>
      <c r="AK26" s="50">
        <f>IFERROR(VLOOKUP($B26,[1]RptScheduleA_Inv!$A$3:$V$165,AK$3,),)</f>
        <v>0</v>
      </c>
      <c r="AL26" s="51">
        <f t="shared" si="30"/>
        <v>0</v>
      </c>
      <c r="AM26" s="50">
        <f t="shared" si="31"/>
        <v>0</v>
      </c>
      <c r="AN26" s="50">
        <f>IFERROR(VLOOKUP($B26,[2]RptScheduleA_Inv!$A$3:$V$165,AN$3,),)</f>
        <v>22562.04</v>
      </c>
      <c r="AO26" s="50">
        <f>IFERROR(VLOOKUP($B26,[1]RptScheduleA_Inv!$A$3:$V$165,AO$3,),)</f>
        <v>30147.62</v>
      </c>
      <c r="AP26" s="51">
        <f t="shared" si="32"/>
        <v>7585.5799999999981</v>
      </c>
      <c r="AQ26" s="50">
        <f t="shared" si="33"/>
        <v>37733.199999999997</v>
      </c>
      <c r="AR26" s="50">
        <f>IFERROR(VLOOKUP($B26,[2]RptScheduleA_Inv!$A$3:$V$165,AR$3,),)</f>
        <v>30147.200000000001</v>
      </c>
      <c r="AS26" s="50">
        <f>IFERROR(VLOOKUP($B26,[1]RptScheduleA_Inv!$A$3:$V$165,AS$3,),)</f>
        <v>56119.03</v>
      </c>
      <c r="AT26" s="51">
        <f t="shared" si="34"/>
        <v>25971.829999999998</v>
      </c>
      <c r="AU26" s="50">
        <f t="shared" si="35"/>
        <v>82090.86</v>
      </c>
      <c r="AV26" s="50">
        <f>IFERROR(VLOOKUP($B26,[2]RptScheduleA_Inv!$A$3:$V$165,AV$3,),)</f>
        <v>0</v>
      </c>
      <c r="AW26" s="50">
        <f>IFERROR(VLOOKUP($B26,[1]RptScheduleA_Inv!$A$3:$V$165,AW$3,),)</f>
        <v>0</v>
      </c>
      <c r="AX26" s="51">
        <f t="shared" si="36"/>
        <v>0</v>
      </c>
      <c r="AY26" s="50">
        <f t="shared" si="37"/>
        <v>0</v>
      </c>
      <c r="AZ26" s="50">
        <f>IFERROR(VLOOKUP($B26,[2]RptScheduleA_Inv!$A$3:$V$165,AZ$3,),)</f>
        <v>44319.06</v>
      </c>
      <c r="BA26" s="50">
        <f>IFERROR(VLOOKUP($B26,[1]RptScheduleA_Inv!$A$3:$V$165,BA$3,),)</f>
        <v>52961.14</v>
      </c>
      <c r="BB26" s="51">
        <f t="shared" si="38"/>
        <v>8642.0800000000017</v>
      </c>
      <c r="BC26" s="50">
        <f t="shared" si="39"/>
        <v>61603.22</v>
      </c>
      <c r="BD26" s="50">
        <f>IFERROR(VLOOKUP($B26,[2]RptScheduleA_Inv!$A$3:$V$165,BD$3,),)</f>
        <v>197.83</v>
      </c>
      <c r="BE26" s="50">
        <f>IFERROR(VLOOKUP($B26,[1]RptScheduleA_Inv!$A$3:$V$165,BE$3,),)</f>
        <v>3692.79</v>
      </c>
      <c r="BF26" s="51">
        <f t="shared" si="40"/>
        <v>3494.96</v>
      </c>
      <c r="BG26" s="50">
        <f t="shared" si="41"/>
        <v>7187.75</v>
      </c>
      <c r="BH26" s="50">
        <f>IFERROR(VLOOKUP($B26,[2]RptScheduleA_Inv!$A$3:$V$165,BH$3,),)</f>
        <v>0</v>
      </c>
      <c r="BI26" s="50">
        <f>IFERROR(VLOOKUP($B26,[1]RptScheduleA_Inv!$A$3:$V$165,BI$3,),)</f>
        <v>0</v>
      </c>
      <c r="BJ26" s="51">
        <f t="shared" si="42"/>
        <v>0</v>
      </c>
      <c r="BK26" s="50">
        <f t="shared" si="43"/>
        <v>0</v>
      </c>
      <c r="BL26" s="50">
        <f>IFERROR(VLOOKUP($B26,[2]RptScheduleA_Inv!$A$3:$V$165,BL$3,),)</f>
        <v>0</v>
      </c>
      <c r="BM26" s="50">
        <f>IFERROR(VLOOKUP($B26,[1]RptScheduleA_Inv!$A$3:$V$165,BM$3,),)</f>
        <v>0</v>
      </c>
      <c r="BN26" s="51">
        <f t="shared" si="44"/>
        <v>0</v>
      </c>
      <c r="BO26" s="50">
        <f t="shared" si="13"/>
        <v>0</v>
      </c>
      <c r="BP26" s="50">
        <f>IFERROR(VLOOKUP($B26,[2]RptScheduleA_Inv!$A$3:$V$165,BP$3,),)</f>
        <v>11628.02</v>
      </c>
      <c r="BQ26" s="50">
        <f>IFERROR(VLOOKUP($B26,[1]RptScheduleA_Inv!$A$3:$V$165,BQ$3,),)</f>
        <v>16259.97</v>
      </c>
      <c r="BR26" s="51">
        <f t="shared" si="45"/>
        <v>4631.9499999999989</v>
      </c>
      <c r="BS26" s="50">
        <f t="shared" si="46"/>
        <v>20891.919999999998</v>
      </c>
    </row>
    <row r="27" spans="1:71" x14ac:dyDescent="0.2">
      <c r="A27" s="20" t="str">
        <f t="shared" si="0"/>
        <v>CDA</v>
      </c>
      <c r="B27" s="31" t="s">
        <v>40</v>
      </c>
      <c r="C27" s="20" t="str">
        <f t="shared" si="15"/>
        <v>CDA-EMERGENCY MGMT AGENCY</v>
      </c>
      <c r="D27" s="50">
        <f>IFERROR(VLOOKUP($B27,[2]RptScheduleA_Inv!$A$3:$V$165,D$3,),)</f>
        <v>0</v>
      </c>
      <c r="E27" s="50">
        <f>IFERROR(VLOOKUP($B27,[1]RptScheduleA_Inv!$A$3:$V$165,E$3,),)</f>
        <v>0</v>
      </c>
      <c r="F27" s="50">
        <f t="shared" si="16"/>
        <v>0</v>
      </c>
      <c r="G27" s="50">
        <f t="shared" si="1"/>
        <v>0</v>
      </c>
      <c r="H27" s="50">
        <f>IFERROR(VLOOKUP($B27,[2]RptScheduleA_Inv!$A$3:$V$165,H$3,),)</f>
        <v>3852.36</v>
      </c>
      <c r="I27" s="50">
        <f>IFERROR(VLOOKUP($B27,[1]RptScheduleA_Inv!$A$3:$V$165,I$3,),)</f>
        <v>5064.12</v>
      </c>
      <c r="J27" s="51">
        <f t="shared" si="17"/>
        <v>1211.7599999999998</v>
      </c>
      <c r="K27" s="50">
        <f t="shared" si="2"/>
        <v>6275.8799999999992</v>
      </c>
      <c r="L27" s="50"/>
      <c r="M27" s="50">
        <f>IFERROR(VLOOKUP($B27,[1]RptScheduleA_Inv!$A$3:$V$165,M$3,),)</f>
        <v>0</v>
      </c>
      <c r="N27" s="50">
        <f t="shared" si="18"/>
        <v>0</v>
      </c>
      <c r="O27" s="50">
        <f t="shared" si="19"/>
        <v>0</v>
      </c>
      <c r="P27" s="50"/>
      <c r="Q27" s="50">
        <f>IFERROR(VLOOKUP($B27,[1]RptScheduleA_Inv!$A$3:$V$165,Q$3,),)</f>
        <v>0</v>
      </c>
      <c r="R27" s="50">
        <f t="shared" si="20"/>
        <v>0</v>
      </c>
      <c r="S27" s="50">
        <f t="shared" si="21"/>
        <v>0</v>
      </c>
      <c r="T27" s="50">
        <f>IFERROR(VLOOKUP($B27,[2]RptScheduleA_Inv!$A$3:$V$165,T$3,),)</f>
        <v>0</v>
      </c>
      <c r="U27" s="50">
        <f>IFERROR(VLOOKUP($B27,[1]RptScheduleA_Inv!$A$3:$V$165,U$3,),)</f>
        <v>0</v>
      </c>
      <c r="V27" s="50">
        <f t="shared" si="22"/>
        <v>0</v>
      </c>
      <c r="W27" s="50">
        <f t="shared" si="23"/>
        <v>0</v>
      </c>
      <c r="X27" s="50">
        <f>IFERROR(VLOOKUP($B27,[2]RptScheduleA_Inv!$A$3:$V$165,X$3,),)</f>
        <v>2188.34</v>
      </c>
      <c r="Y27" s="50">
        <f>IFERROR(VLOOKUP($B27,[1]RptScheduleA_Inv!$A$3:$V$165,Y$3,),)</f>
        <v>0</v>
      </c>
      <c r="Z27" s="51">
        <f t="shared" si="24"/>
        <v>-2188.34</v>
      </c>
      <c r="AA27" s="50">
        <f t="shared" si="25"/>
        <v>-2188.34</v>
      </c>
      <c r="AB27" s="50">
        <f>IFERROR(VLOOKUP($B27,[2]RptScheduleA_Inv!$A$3:$V$165,AB$3,),)</f>
        <v>16674.02</v>
      </c>
      <c r="AC27" s="50">
        <f>IFERROR(VLOOKUP($B27,[1]RptScheduleA_Inv!$A$3:$V$165,AC$3,),)</f>
        <v>19900.36</v>
      </c>
      <c r="AD27" s="51">
        <f t="shared" si="26"/>
        <v>3226.34</v>
      </c>
      <c r="AE27" s="50">
        <f t="shared" si="27"/>
        <v>23126.7</v>
      </c>
      <c r="AF27" s="50">
        <f>IFERROR(VLOOKUP($B27,[2]RptScheduleA_Inv!$A$3:$V$165,AF$3,),)</f>
        <v>0</v>
      </c>
      <c r="AG27" s="50">
        <f>IFERROR(VLOOKUP($B27,[1]RptScheduleA_Inv!$A$3:$V$165,AG$3,),)</f>
        <v>0</v>
      </c>
      <c r="AH27" s="51">
        <f t="shared" si="28"/>
        <v>0</v>
      </c>
      <c r="AI27" s="50">
        <f t="shared" si="29"/>
        <v>0</v>
      </c>
      <c r="AJ27" s="50">
        <f>IFERROR(VLOOKUP($B27,[2]RptScheduleA_Inv!$A$3:$V$165,AJ$3,),)</f>
        <v>186.06</v>
      </c>
      <c r="AK27" s="50">
        <f>IFERROR(VLOOKUP($B27,[1]RptScheduleA_Inv!$A$3:$V$165,AK$3,),)</f>
        <v>283.25</v>
      </c>
      <c r="AL27" s="51">
        <f t="shared" si="30"/>
        <v>97.19</v>
      </c>
      <c r="AM27" s="50">
        <f t="shared" si="31"/>
        <v>380.44</v>
      </c>
      <c r="AN27" s="50">
        <f>IFERROR(VLOOKUP($B27,[2]RptScheduleA_Inv!$A$3:$V$165,AN$3,),)</f>
        <v>25669.82</v>
      </c>
      <c r="AO27" s="50">
        <f>IFERROR(VLOOKUP($B27,[1]RptScheduleA_Inv!$A$3:$V$165,AO$3,),)</f>
        <v>26612.49</v>
      </c>
      <c r="AP27" s="51">
        <f t="shared" si="32"/>
        <v>942.67000000000189</v>
      </c>
      <c r="AQ27" s="50">
        <f t="shared" si="33"/>
        <v>27555.160000000003</v>
      </c>
      <c r="AR27" s="50">
        <f>IFERROR(VLOOKUP($B27,[2]RptScheduleA_Inv!$A$3:$V$165,AR$3,),)</f>
        <v>13535.83</v>
      </c>
      <c r="AS27" s="50">
        <f>IFERROR(VLOOKUP($B27,[1]RptScheduleA_Inv!$A$3:$V$165,AS$3,),)</f>
        <v>31041.599999999999</v>
      </c>
      <c r="AT27" s="51">
        <f t="shared" si="34"/>
        <v>17505.769999999997</v>
      </c>
      <c r="AU27" s="50">
        <f t="shared" si="35"/>
        <v>48547.369999999995</v>
      </c>
      <c r="AV27" s="50">
        <f>IFERROR(VLOOKUP($B27,[2]RptScheduleA_Inv!$A$3:$V$165,AV$3,),)</f>
        <v>0</v>
      </c>
      <c r="AW27" s="50">
        <f>IFERROR(VLOOKUP($B27,[1]RptScheduleA_Inv!$A$3:$V$165,AW$3,),)</f>
        <v>0</v>
      </c>
      <c r="AX27" s="51">
        <f t="shared" si="36"/>
        <v>0</v>
      </c>
      <c r="AY27" s="50">
        <f t="shared" si="37"/>
        <v>0</v>
      </c>
      <c r="AZ27" s="50">
        <f>IFERROR(VLOOKUP($B27,[2]RptScheduleA_Inv!$A$3:$V$165,AZ$3,),)</f>
        <v>15686.7</v>
      </c>
      <c r="BA27" s="50">
        <f>IFERROR(VLOOKUP($B27,[1]RptScheduleA_Inv!$A$3:$V$165,BA$3,),)</f>
        <v>16463.2</v>
      </c>
      <c r="BB27" s="51">
        <f t="shared" si="38"/>
        <v>776.5</v>
      </c>
      <c r="BC27" s="50">
        <f t="shared" si="39"/>
        <v>17239.7</v>
      </c>
      <c r="BD27" s="50">
        <f>IFERROR(VLOOKUP($B27,[2]RptScheduleA_Inv!$A$3:$V$165,BD$3,),)</f>
        <v>-19894.060000000001</v>
      </c>
      <c r="BE27" s="50">
        <f>IFERROR(VLOOKUP($B27,[1]RptScheduleA_Inv!$A$3:$V$165,BE$3,),)</f>
        <v>-8257.33</v>
      </c>
      <c r="BF27" s="51">
        <f t="shared" si="40"/>
        <v>11636.730000000001</v>
      </c>
      <c r="BG27" s="50">
        <f t="shared" si="41"/>
        <v>3379.4000000000015</v>
      </c>
      <c r="BH27" s="50">
        <f>IFERROR(VLOOKUP($B27,[2]RptScheduleA_Inv!$A$3:$V$165,BH$3,),)</f>
        <v>0</v>
      </c>
      <c r="BI27" s="50">
        <f>IFERROR(VLOOKUP($B27,[1]RptScheduleA_Inv!$A$3:$V$165,BI$3,),)</f>
        <v>0</v>
      </c>
      <c r="BJ27" s="51">
        <f t="shared" si="42"/>
        <v>0</v>
      </c>
      <c r="BK27" s="50">
        <f t="shared" si="43"/>
        <v>0</v>
      </c>
      <c r="BL27" s="50">
        <f>IFERROR(VLOOKUP($B27,[2]RptScheduleA_Inv!$A$3:$V$165,BL$3,),)</f>
        <v>16740.88</v>
      </c>
      <c r="BM27" s="50">
        <f>IFERROR(VLOOKUP($B27,[1]RptScheduleA_Inv!$A$3:$V$165,BM$3,),)</f>
        <v>26196.14</v>
      </c>
      <c r="BN27" s="51">
        <f t="shared" si="44"/>
        <v>9455.2599999999984</v>
      </c>
      <c r="BO27" s="50">
        <f t="shared" si="13"/>
        <v>35651.399999999994</v>
      </c>
      <c r="BP27" s="50">
        <f>IFERROR(VLOOKUP($B27,[2]RptScheduleA_Inv!$A$3:$V$165,BP$3,),)</f>
        <v>4001.65</v>
      </c>
      <c r="BQ27" s="50">
        <f>IFERROR(VLOOKUP($B27,[1]RptScheduleA_Inv!$A$3:$V$165,BQ$3,),)</f>
        <v>5048.07</v>
      </c>
      <c r="BR27" s="51">
        <f t="shared" si="45"/>
        <v>1046.4199999999996</v>
      </c>
      <c r="BS27" s="50">
        <f t="shared" si="46"/>
        <v>6094.49</v>
      </c>
    </row>
    <row r="28" spans="1:71" x14ac:dyDescent="0.2">
      <c r="A28" s="20" t="str">
        <f t="shared" si="0"/>
        <v>CHE</v>
      </c>
      <c r="B28" s="31" t="s">
        <v>41</v>
      </c>
      <c r="C28" s="20" t="str">
        <f t="shared" si="15"/>
        <v>CHE-SOLDIERS' HOME IN MASS</v>
      </c>
      <c r="D28" s="50">
        <f>IFERROR(VLOOKUP($B28,[2]RptScheduleA_Inv!$A$3:$V$165,D$3,),)</f>
        <v>0</v>
      </c>
      <c r="E28" s="50">
        <f>IFERROR(VLOOKUP($B28,[1]RptScheduleA_Inv!$A$3:$V$165,E$3,),)</f>
        <v>0</v>
      </c>
      <c r="F28" s="50">
        <f t="shared" si="16"/>
        <v>0</v>
      </c>
      <c r="G28" s="50">
        <f t="shared" si="1"/>
        <v>0</v>
      </c>
      <c r="H28" s="50">
        <f>IFERROR(VLOOKUP($B28,[2]RptScheduleA_Inv!$A$3:$V$165,H$3,),)</f>
        <v>3349.57</v>
      </c>
      <c r="I28" s="50">
        <f>IFERROR(VLOOKUP($B28,[1]RptScheduleA_Inv!$A$3:$V$165,I$3,),)</f>
        <v>15339.91</v>
      </c>
      <c r="J28" s="51">
        <f t="shared" si="17"/>
        <v>11990.34</v>
      </c>
      <c r="K28" s="50">
        <f t="shared" si="2"/>
        <v>27330.25</v>
      </c>
      <c r="L28" s="50"/>
      <c r="M28" s="50">
        <f>IFERROR(VLOOKUP($B28,[1]RptScheduleA_Inv!$A$3:$V$165,M$3,),)</f>
        <v>0</v>
      </c>
      <c r="N28" s="50">
        <f t="shared" si="18"/>
        <v>0</v>
      </c>
      <c r="O28" s="50">
        <f t="shared" si="19"/>
        <v>0</v>
      </c>
      <c r="P28" s="50"/>
      <c r="Q28" s="50">
        <f>IFERROR(VLOOKUP($B28,[1]RptScheduleA_Inv!$A$3:$V$165,Q$3,),)</f>
        <v>0</v>
      </c>
      <c r="R28" s="50">
        <f t="shared" si="20"/>
        <v>0</v>
      </c>
      <c r="S28" s="50">
        <f t="shared" si="21"/>
        <v>0</v>
      </c>
      <c r="T28" s="50">
        <f>IFERROR(VLOOKUP($B28,[2]RptScheduleA_Inv!$A$3:$V$165,T$3,),)</f>
        <v>0</v>
      </c>
      <c r="U28" s="50">
        <f>IFERROR(VLOOKUP($B28,[1]RptScheduleA_Inv!$A$3:$V$165,U$3,),)</f>
        <v>0</v>
      </c>
      <c r="V28" s="50">
        <f t="shared" si="22"/>
        <v>0</v>
      </c>
      <c r="W28" s="50">
        <f t="shared" si="23"/>
        <v>0</v>
      </c>
      <c r="X28" s="50">
        <f>IFERROR(VLOOKUP($B28,[2]RptScheduleA_Inv!$A$3:$V$165,X$3,),)</f>
        <v>3909.17</v>
      </c>
      <c r="Y28" s="50">
        <f>IFERROR(VLOOKUP($B28,[1]RptScheduleA_Inv!$A$3:$V$165,Y$3,),)</f>
        <v>11684.09</v>
      </c>
      <c r="Z28" s="51">
        <f t="shared" si="24"/>
        <v>7774.92</v>
      </c>
      <c r="AA28" s="50">
        <f t="shared" si="25"/>
        <v>19459.010000000002</v>
      </c>
      <c r="AB28" s="50">
        <f>IFERROR(VLOOKUP($B28,[2]RptScheduleA_Inv!$A$3:$V$165,AB$3,),)</f>
        <v>15979.68</v>
      </c>
      <c r="AC28" s="50">
        <f>IFERROR(VLOOKUP($B28,[1]RptScheduleA_Inv!$A$3:$V$165,AC$3,),)</f>
        <v>22618.35</v>
      </c>
      <c r="AD28" s="51">
        <f t="shared" si="26"/>
        <v>6638.6699999999983</v>
      </c>
      <c r="AE28" s="50">
        <f t="shared" si="27"/>
        <v>29257.019999999997</v>
      </c>
      <c r="AF28" s="50">
        <f>IFERROR(VLOOKUP($B28,[2]RptScheduleA_Inv!$A$3:$V$165,AF$3,),)</f>
        <v>0</v>
      </c>
      <c r="AG28" s="50">
        <f>IFERROR(VLOOKUP($B28,[1]RptScheduleA_Inv!$A$3:$V$165,AG$3,),)</f>
        <v>0</v>
      </c>
      <c r="AH28" s="51">
        <f t="shared" si="28"/>
        <v>0</v>
      </c>
      <c r="AI28" s="50">
        <f t="shared" si="29"/>
        <v>0</v>
      </c>
      <c r="AJ28" s="50">
        <f>IFERROR(VLOOKUP($B28,[2]RptScheduleA_Inv!$A$3:$V$165,AJ$3,),)</f>
        <v>190.52</v>
      </c>
      <c r="AK28" s="50">
        <f>IFERROR(VLOOKUP($B28,[1]RptScheduleA_Inv!$A$3:$V$165,AK$3,),)</f>
        <v>331.45</v>
      </c>
      <c r="AL28" s="51">
        <f t="shared" si="30"/>
        <v>140.92999999999998</v>
      </c>
      <c r="AM28" s="50">
        <f t="shared" si="31"/>
        <v>472.38</v>
      </c>
      <c r="AN28" s="50">
        <f>IFERROR(VLOOKUP($B28,[2]RptScheduleA_Inv!$A$3:$V$165,AN$3,),)</f>
        <v>27856.17</v>
      </c>
      <c r="AO28" s="50">
        <f>IFERROR(VLOOKUP($B28,[1]RptScheduleA_Inv!$A$3:$V$165,AO$3,),)</f>
        <v>35067.1</v>
      </c>
      <c r="AP28" s="51">
        <f t="shared" si="32"/>
        <v>7210.93</v>
      </c>
      <c r="AQ28" s="50">
        <f t="shared" si="33"/>
        <v>42278.03</v>
      </c>
      <c r="AR28" s="50">
        <f>IFERROR(VLOOKUP($B28,[2]RptScheduleA_Inv!$A$3:$V$165,AR$3,),)</f>
        <v>12764.97</v>
      </c>
      <c r="AS28" s="50">
        <f>IFERROR(VLOOKUP($B28,[1]RptScheduleA_Inv!$A$3:$V$165,AS$3,),)</f>
        <v>3226.86</v>
      </c>
      <c r="AT28" s="51">
        <f t="shared" si="34"/>
        <v>-9538.1099999999988</v>
      </c>
      <c r="AU28" s="50">
        <f t="shared" si="35"/>
        <v>-6311.2499999999982</v>
      </c>
      <c r="AV28" s="50">
        <f>IFERROR(VLOOKUP($B28,[2]RptScheduleA_Inv!$A$3:$V$165,AV$3,),)</f>
        <v>0</v>
      </c>
      <c r="AW28" s="50">
        <f>IFERROR(VLOOKUP($B28,[1]RptScheduleA_Inv!$A$3:$V$165,AW$3,),)</f>
        <v>0</v>
      </c>
      <c r="AX28" s="51">
        <f t="shared" si="36"/>
        <v>0</v>
      </c>
      <c r="AY28" s="50">
        <f t="shared" si="37"/>
        <v>0</v>
      </c>
      <c r="AZ28" s="50">
        <f>IFERROR(VLOOKUP($B28,[2]RptScheduleA_Inv!$A$3:$V$165,AZ$3,),)</f>
        <v>60893.21</v>
      </c>
      <c r="BA28" s="50">
        <f>IFERROR(VLOOKUP($B28,[1]RptScheduleA_Inv!$A$3:$V$165,BA$3,),)</f>
        <v>58994.81</v>
      </c>
      <c r="BB28" s="51">
        <f t="shared" si="38"/>
        <v>-1898.4000000000015</v>
      </c>
      <c r="BC28" s="50">
        <f t="shared" si="39"/>
        <v>57096.409999999996</v>
      </c>
      <c r="BD28" s="50">
        <f>IFERROR(VLOOKUP($B28,[2]RptScheduleA_Inv!$A$3:$V$165,BD$3,),)</f>
        <v>-6702.97</v>
      </c>
      <c r="BE28" s="50">
        <f>IFERROR(VLOOKUP($B28,[1]RptScheduleA_Inv!$A$3:$V$165,BE$3,),)</f>
        <v>-1864.78</v>
      </c>
      <c r="BF28" s="51">
        <f t="shared" si="40"/>
        <v>4838.1900000000005</v>
      </c>
      <c r="BG28" s="50">
        <f t="shared" si="41"/>
        <v>2973.4100000000008</v>
      </c>
      <c r="BH28" s="50">
        <f>IFERROR(VLOOKUP($B28,[2]RptScheduleA_Inv!$A$3:$V$165,BH$3,),)</f>
        <v>0</v>
      </c>
      <c r="BI28" s="50">
        <f>IFERROR(VLOOKUP($B28,[1]RptScheduleA_Inv!$A$3:$V$165,BI$3,),)</f>
        <v>0</v>
      </c>
      <c r="BJ28" s="51">
        <f t="shared" si="42"/>
        <v>0</v>
      </c>
      <c r="BK28" s="50">
        <f t="shared" si="43"/>
        <v>0</v>
      </c>
      <c r="BL28" s="50">
        <f>IFERROR(VLOOKUP($B28,[2]RptScheduleA_Inv!$A$3:$V$165,BL$3,),)</f>
        <v>2396.17</v>
      </c>
      <c r="BM28" s="50">
        <f>IFERROR(VLOOKUP($B28,[1]RptScheduleA_Inv!$A$3:$V$165,BM$3,),)</f>
        <v>3749.59</v>
      </c>
      <c r="BN28" s="51">
        <f t="shared" si="44"/>
        <v>1353.42</v>
      </c>
      <c r="BO28" s="50">
        <f t="shared" si="13"/>
        <v>5103.01</v>
      </c>
      <c r="BP28" s="50">
        <f>IFERROR(VLOOKUP($B28,[2]RptScheduleA_Inv!$A$3:$V$165,BP$3,),)</f>
        <v>8961.77</v>
      </c>
      <c r="BQ28" s="50">
        <f>IFERROR(VLOOKUP($B28,[1]RptScheduleA_Inv!$A$3:$V$165,BQ$3,),)</f>
        <v>11884.7</v>
      </c>
      <c r="BR28" s="51">
        <f t="shared" si="45"/>
        <v>2922.9300000000003</v>
      </c>
      <c r="BS28" s="50">
        <f t="shared" si="46"/>
        <v>14807.630000000001</v>
      </c>
    </row>
    <row r="29" spans="1:71" x14ac:dyDescent="0.2">
      <c r="A29" s="20" t="str">
        <f t="shared" si="0"/>
        <v>CHS</v>
      </c>
      <c r="B29" s="31" t="s">
        <v>42</v>
      </c>
      <c r="C29" s="20" t="str">
        <f t="shared" si="15"/>
        <v>CHS-CRIM HISTORY SYSTEMS BRD</v>
      </c>
      <c r="D29" s="50">
        <f>IFERROR(VLOOKUP($B29,[2]RptScheduleA_Inv!$A$3:$V$165,D$3,),)</f>
        <v>0</v>
      </c>
      <c r="E29" s="50">
        <f>IFERROR(VLOOKUP($B29,[1]RptScheduleA_Inv!$A$3:$V$165,E$3,),)</f>
        <v>0</v>
      </c>
      <c r="F29" s="50">
        <f t="shared" si="16"/>
        <v>0</v>
      </c>
      <c r="G29" s="50">
        <f t="shared" si="1"/>
        <v>0</v>
      </c>
      <c r="H29" s="50">
        <f>IFERROR(VLOOKUP($B29,[2]RptScheduleA_Inv!$A$3:$V$165,H$3,),)</f>
        <v>672.87</v>
      </c>
      <c r="I29" s="50">
        <f>IFERROR(VLOOKUP($B29,[1]RptScheduleA_Inv!$A$3:$V$165,I$3,),)</f>
        <v>2124.91</v>
      </c>
      <c r="J29" s="51">
        <f t="shared" si="17"/>
        <v>1452.04</v>
      </c>
      <c r="K29" s="50">
        <f t="shared" si="2"/>
        <v>3576.95</v>
      </c>
      <c r="L29" s="50"/>
      <c r="M29" s="50">
        <f>IFERROR(VLOOKUP($B29,[1]RptScheduleA_Inv!$A$3:$V$165,M$3,),)</f>
        <v>0</v>
      </c>
      <c r="N29" s="50">
        <f t="shared" si="18"/>
        <v>0</v>
      </c>
      <c r="O29" s="50">
        <f t="shared" si="19"/>
        <v>0</v>
      </c>
      <c r="P29" s="50"/>
      <c r="Q29" s="50">
        <f>IFERROR(VLOOKUP($B29,[1]RptScheduleA_Inv!$A$3:$V$165,Q$3,),)</f>
        <v>0</v>
      </c>
      <c r="R29" s="50">
        <f t="shared" si="20"/>
        <v>0</v>
      </c>
      <c r="S29" s="50">
        <f t="shared" si="21"/>
        <v>0</v>
      </c>
      <c r="T29" s="50">
        <f>IFERROR(VLOOKUP($B29,[2]RptScheduleA_Inv!$A$3:$V$165,T$3,),)</f>
        <v>0</v>
      </c>
      <c r="U29" s="50">
        <f>IFERROR(VLOOKUP($B29,[1]RptScheduleA_Inv!$A$3:$V$165,U$3,),)</f>
        <v>0</v>
      </c>
      <c r="V29" s="50">
        <f t="shared" si="22"/>
        <v>0</v>
      </c>
      <c r="W29" s="50">
        <f t="shared" si="23"/>
        <v>0</v>
      </c>
      <c r="X29" s="50">
        <f>IFERROR(VLOOKUP($B29,[2]RptScheduleA_Inv!$A$3:$V$165,X$3,),)</f>
        <v>0</v>
      </c>
      <c r="Y29" s="50">
        <f>IFERROR(VLOOKUP($B29,[1]RptScheduleA_Inv!$A$3:$V$165,Y$3,),)</f>
        <v>0</v>
      </c>
      <c r="Z29" s="51">
        <f t="shared" si="24"/>
        <v>0</v>
      </c>
      <c r="AA29" s="50">
        <f t="shared" si="25"/>
        <v>0</v>
      </c>
      <c r="AB29" s="50">
        <f>IFERROR(VLOOKUP($B29,[2]RptScheduleA_Inv!$A$3:$V$165,AB$3,),)</f>
        <v>3421.29</v>
      </c>
      <c r="AC29" s="50">
        <f>IFERROR(VLOOKUP($B29,[1]RptScheduleA_Inv!$A$3:$V$165,AC$3,),)</f>
        <v>4564.42</v>
      </c>
      <c r="AD29" s="51">
        <f t="shared" si="26"/>
        <v>1143.1300000000001</v>
      </c>
      <c r="AE29" s="50">
        <f t="shared" si="27"/>
        <v>5707.55</v>
      </c>
      <c r="AF29" s="50">
        <f>IFERROR(VLOOKUP($B29,[2]RptScheduleA_Inv!$A$3:$V$165,AF$3,),)</f>
        <v>0</v>
      </c>
      <c r="AG29" s="50">
        <f>IFERROR(VLOOKUP($B29,[1]RptScheduleA_Inv!$A$3:$V$165,AG$3,),)</f>
        <v>0</v>
      </c>
      <c r="AH29" s="51">
        <f t="shared" si="28"/>
        <v>0</v>
      </c>
      <c r="AI29" s="50">
        <f t="shared" si="29"/>
        <v>0</v>
      </c>
      <c r="AJ29" s="50">
        <f>IFERROR(VLOOKUP($B29,[2]RptScheduleA_Inv!$A$3:$V$165,AJ$3,),)</f>
        <v>40.1</v>
      </c>
      <c r="AK29" s="50">
        <f>IFERROR(VLOOKUP($B29,[1]RptScheduleA_Inv!$A$3:$V$165,AK$3,),)</f>
        <v>49.35</v>
      </c>
      <c r="AL29" s="51">
        <f t="shared" si="30"/>
        <v>9.25</v>
      </c>
      <c r="AM29" s="50">
        <f t="shared" si="31"/>
        <v>58.6</v>
      </c>
      <c r="AN29" s="50">
        <f>IFERROR(VLOOKUP($B29,[2]RptScheduleA_Inv!$A$3:$V$165,AN$3,),)</f>
        <v>5650.79</v>
      </c>
      <c r="AO29" s="50">
        <f>IFERROR(VLOOKUP($B29,[1]RptScheduleA_Inv!$A$3:$V$165,AO$3,),)</f>
        <v>6588.45</v>
      </c>
      <c r="AP29" s="51">
        <f t="shared" si="32"/>
        <v>937.65999999999985</v>
      </c>
      <c r="AQ29" s="50">
        <f t="shared" si="33"/>
        <v>7526.11</v>
      </c>
      <c r="AR29" s="50">
        <f>IFERROR(VLOOKUP($B29,[2]RptScheduleA_Inv!$A$3:$V$165,AR$3,),)</f>
        <v>17630.63</v>
      </c>
      <c r="AS29" s="50">
        <f>IFERROR(VLOOKUP($B29,[1]RptScheduleA_Inv!$A$3:$V$165,AS$3,),)</f>
        <v>6560.47</v>
      </c>
      <c r="AT29" s="51">
        <f t="shared" si="34"/>
        <v>-11070.16</v>
      </c>
      <c r="AU29" s="50">
        <f t="shared" si="35"/>
        <v>-4509.6899999999996</v>
      </c>
      <c r="AV29" s="50">
        <f>IFERROR(VLOOKUP($B29,[2]RptScheduleA_Inv!$A$3:$V$165,AV$3,),)</f>
        <v>0</v>
      </c>
      <c r="AW29" s="50">
        <f>IFERROR(VLOOKUP($B29,[1]RptScheduleA_Inv!$A$3:$V$165,AW$3,),)</f>
        <v>0</v>
      </c>
      <c r="AX29" s="51">
        <f t="shared" si="36"/>
        <v>0</v>
      </c>
      <c r="AY29" s="50">
        <f t="shared" si="37"/>
        <v>0</v>
      </c>
      <c r="AZ29" s="50">
        <f>IFERROR(VLOOKUP($B29,[2]RptScheduleA_Inv!$A$3:$V$165,AZ$3,),)</f>
        <v>7717.7</v>
      </c>
      <c r="BA29" s="50">
        <f>IFERROR(VLOOKUP($B29,[1]RptScheduleA_Inv!$A$3:$V$165,BA$3,),)</f>
        <v>7249.45</v>
      </c>
      <c r="BB29" s="51">
        <f t="shared" si="38"/>
        <v>-468.25</v>
      </c>
      <c r="BC29" s="50">
        <f t="shared" si="39"/>
        <v>6781.2</v>
      </c>
      <c r="BD29" s="50">
        <f>IFERROR(VLOOKUP($B29,[2]RptScheduleA_Inv!$A$3:$V$165,BD$3,),)</f>
        <v>-5302.87</v>
      </c>
      <c r="BE29" s="50">
        <f>IFERROR(VLOOKUP($B29,[1]RptScheduleA_Inv!$A$3:$V$165,BE$3,),)</f>
        <v>-1745.47</v>
      </c>
      <c r="BF29" s="51">
        <f t="shared" si="40"/>
        <v>3557.3999999999996</v>
      </c>
      <c r="BG29" s="50">
        <f t="shared" si="41"/>
        <v>1811.9299999999996</v>
      </c>
      <c r="BH29" s="50">
        <f>IFERROR(VLOOKUP($B29,[2]RptScheduleA_Inv!$A$3:$V$165,BH$3,),)</f>
        <v>0</v>
      </c>
      <c r="BI29" s="50">
        <f>IFERROR(VLOOKUP($B29,[1]RptScheduleA_Inv!$A$3:$V$165,BI$3,),)</f>
        <v>0</v>
      </c>
      <c r="BJ29" s="51">
        <f t="shared" si="42"/>
        <v>0</v>
      </c>
      <c r="BK29" s="50">
        <f t="shared" si="43"/>
        <v>0</v>
      </c>
      <c r="BL29" s="50">
        <f>IFERROR(VLOOKUP($B29,[2]RptScheduleA_Inv!$A$3:$V$165,BL$3,),)</f>
        <v>1629.08</v>
      </c>
      <c r="BM29" s="50">
        <f>IFERROR(VLOOKUP($B29,[1]RptScheduleA_Inv!$A$3:$V$165,BM$3,),)</f>
        <v>2549.2199999999998</v>
      </c>
      <c r="BN29" s="51">
        <f t="shared" si="44"/>
        <v>920.13999999999987</v>
      </c>
      <c r="BO29" s="50">
        <f t="shared" si="13"/>
        <v>3469.3599999999997</v>
      </c>
      <c r="BP29" s="50">
        <f>IFERROR(VLOOKUP($B29,[2]RptScheduleA_Inv!$A$3:$V$165,BP$3,),)</f>
        <v>1412.15</v>
      </c>
      <c r="BQ29" s="50">
        <f>IFERROR(VLOOKUP($B29,[1]RptScheduleA_Inv!$A$3:$V$165,BQ$3,),)</f>
        <v>1764.45</v>
      </c>
      <c r="BR29" s="51">
        <f t="shared" si="45"/>
        <v>352.29999999999995</v>
      </c>
      <c r="BS29" s="50">
        <f t="shared" si="46"/>
        <v>2116.75</v>
      </c>
    </row>
    <row r="30" spans="1:71" x14ac:dyDescent="0.2">
      <c r="A30" s="20" t="str">
        <f t="shared" si="0"/>
        <v>CJC</v>
      </c>
      <c r="B30" s="31" t="s">
        <v>43</v>
      </c>
      <c r="C30" s="20" t="str">
        <f t="shared" si="15"/>
        <v>CJC-COMM ON JUDICIAL CONDUCT</v>
      </c>
      <c r="D30" s="50">
        <f>IFERROR(VLOOKUP($B30,[2]RptScheduleA_Inv!$A$3:$V$165,D$3,),)</f>
        <v>0</v>
      </c>
      <c r="E30" s="50">
        <f>IFERROR(VLOOKUP($B30,[1]RptScheduleA_Inv!$A$3:$V$165,E$3,),)</f>
        <v>0</v>
      </c>
      <c r="F30" s="50">
        <f t="shared" si="16"/>
        <v>0</v>
      </c>
      <c r="G30" s="50">
        <f t="shared" si="1"/>
        <v>0</v>
      </c>
      <c r="H30" s="50">
        <f>IFERROR(VLOOKUP($B30,[2]RptScheduleA_Inv!$A$3:$V$165,H$3,),)</f>
        <v>54.74</v>
      </c>
      <c r="I30" s="50">
        <f>IFERROR(VLOOKUP($B30,[1]RptScheduleA_Inv!$A$3:$V$165,I$3,),)</f>
        <v>275.95999999999998</v>
      </c>
      <c r="J30" s="51">
        <f t="shared" si="17"/>
        <v>221.21999999999997</v>
      </c>
      <c r="K30" s="50">
        <f t="shared" si="2"/>
        <v>497.17999999999995</v>
      </c>
      <c r="L30" s="50"/>
      <c r="M30" s="50">
        <f>IFERROR(VLOOKUP($B30,[1]RptScheduleA_Inv!$A$3:$V$165,M$3,),)</f>
        <v>0</v>
      </c>
      <c r="N30" s="50">
        <f t="shared" si="18"/>
        <v>0</v>
      </c>
      <c r="O30" s="50">
        <f t="shared" si="19"/>
        <v>0</v>
      </c>
      <c r="P30" s="50"/>
      <c r="Q30" s="50">
        <f>IFERROR(VLOOKUP($B30,[1]RptScheduleA_Inv!$A$3:$V$165,Q$3,),)</f>
        <v>0</v>
      </c>
      <c r="R30" s="50">
        <f t="shared" si="20"/>
        <v>0</v>
      </c>
      <c r="S30" s="50">
        <f t="shared" si="21"/>
        <v>0</v>
      </c>
      <c r="T30" s="50">
        <f>IFERROR(VLOOKUP($B30,[2]RptScheduleA_Inv!$A$3:$V$165,T$3,),)</f>
        <v>0</v>
      </c>
      <c r="U30" s="50">
        <f>IFERROR(VLOOKUP($B30,[1]RptScheduleA_Inv!$A$3:$V$165,U$3,),)</f>
        <v>0</v>
      </c>
      <c r="V30" s="50">
        <f t="shared" si="22"/>
        <v>0</v>
      </c>
      <c r="W30" s="50">
        <f t="shared" si="23"/>
        <v>0</v>
      </c>
      <c r="X30" s="50">
        <f>IFERROR(VLOOKUP($B30,[2]RptScheduleA_Inv!$A$3:$V$165,X$3,),)</f>
        <v>0</v>
      </c>
      <c r="Y30" s="50">
        <f>IFERROR(VLOOKUP($B30,[1]RptScheduleA_Inv!$A$3:$V$165,Y$3,),)</f>
        <v>0</v>
      </c>
      <c r="Z30" s="51">
        <f t="shared" si="24"/>
        <v>0</v>
      </c>
      <c r="AA30" s="50">
        <f t="shared" si="25"/>
        <v>0</v>
      </c>
      <c r="AB30" s="50">
        <f>IFERROR(VLOOKUP($B30,[2]RptScheduleA_Inv!$A$3:$V$165,AB$3,),)</f>
        <v>491.27</v>
      </c>
      <c r="AC30" s="50">
        <f>IFERROR(VLOOKUP($B30,[1]RptScheduleA_Inv!$A$3:$V$165,AC$3,),)</f>
        <v>619.22</v>
      </c>
      <c r="AD30" s="51">
        <f t="shared" si="26"/>
        <v>127.95000000000005</v>
      </c>
      <c r="AE30" s="50">
        <f t="shared" si="27"/>
        <v>747.17000000000007</v>
      </c>
      <c r="AF30" s="50">
        <f>IFERROR(VLOOKUP($B30,[2]RptScheduleA_Inv!$A$3:$V$165,AF$3,),)</f>
        <v>0</v>
      </c>
      <c r="AG30" s="50">
        <f>IFERROR(VLOOKUP($B30,[1]RptScheduleA_Inv!$A$3:$V$165,AG$3,),)</f>
        <v>0</v>
      </c>
      <c r="AH30" s="51">
        <f t="shared" si="28"/>
        <v>0</v>
      </c>
      <c r="AI30" s="50">
        <f t="shared" si="29"/>
        <v>0</v>
      </c>
      <c r="AJ30" s="50">
        <f>IFERROR(VLOOKUP($B30,[2]RptScheduleA_Inv!$A$3:$V$165,AJ$3,),)</f>
        <v>0</v>
      </c>
      <c r="AK30" s="50">
        <f>IFERROR(VLOOKUP($B30,[1]RptScheduleA_Inv!$A$3:$V$165,AK$3,),)</f>
        <v>0</v>
      </c>
      <c r="AL30" s="51">
        <f t="shared" si="30"/>
        <v>0</v>
      </c>
      <c r="AM30" s="50">
        <f t="shared" si="31"/>
        <v>0</v>
      </c>
      <c r="AN30" s="50">
        <f>IFERROR(VLOOKUP($B30,[2]RptScheduleA_Inv!$A$3:$V$165,AN$3,),)</f>
        <v>808.97</v>
      </c>
      <c r="AO30" s="50">
        <f>IFERROR(VLOOKUP($B30,[1]RptScheduleA_Inv!$A$3:$V$165,AO$3,),)</f>
        <v>887.65</v>
      </c>
      <c r="AP30" s="51">
        <f t="shared" si="32"/>
        <v>78.67999999999995</v>
      </c>
      <c r="AQ30" s="50">
        <f t="shared" si="33"/>
        <v>966.32999999999993</v>
      </c>
      <c r="AR30" s="50">
        <f>IFERROR(VLOOKUP($B30,[2]RptScheduleA_Inv!$A$3:$V$165,AR$3,),)</f>
        <v>6245.45</v>
      </c>
      <c r="AS30" s="50">
        <f>IFERROR(VLOOKUP($B30,[1]RptScheduleA_Inv!$A$3:$V$165,AS$3,),)</f>
        <v>10067.07</v>
      </c>
      <c r="AT30" s="51">
        <f t="shared" si="34"/>
        <v>3821.62</v>
      </c>
      <c r="AU30" s="50">
        <f t="shared" si="35"/>
        <v>13888.689999999999</v>
      </c>
      <c r="AV30" s="50">
        <f>IFERROR(VLOOKUP($B30,[2]RptScheduleA_Inv!$A$3:$V$165,AV$3,),)</f>
        <v>0</v>
      </c>
      <c r="AW30" s="50">
        <f>IFERROR(VLOOKUP($B30,[1]RptScheduleA_Inv!$A$3:$V$165,AW$3,),)</f>
        <v>0</v>
      </c>
      <c r="AX30" s="51">
        <f t="shared" si="36"/>
        <v>0</v>
      </c>
      <c r="AY30" s="50">
        <f t="shared" si="37"/>
        <v>0</v>
      </c>
      <c r="AZ30" s="50">
        <f>IFERROR(VLOOKUP($B30,[2]RptScheduleA_Inv!$A$3:$V$165,AZ$3,),)</f>
        <v>650.21</v>
      </c>
      <c r="BA30" s="50">
        <f>IFERROR(VLOOKUP($B30,[1]RptScheduleA_Inv!$A$3:$V$165,BA$3,),)</f>
        <v>642.74</v>
      </c>
      <c r="BB30" s="51">
        <f t="shared" si="38"/>
        <v>-7.4700000000000273</v>
      </c>
      <c r="BC30" s="50">
        <f t="shared" si="39"/>
        <v>635.27</v>
      </c>
      <c r="BD30" s="50">
        <f>IFERROR(VLOOKUP($B30,[2]RptScheduleA_Inv!$A$3:$V$165,BD$3,),)</f>
        <v>-1683.57</v>
      </c>
      <c r="BE30" s="50">
        <f>IFERROR(VLOOKUP($B30,[1]RptScheduleA_Inv!$A$3:$V$165,BE$3,),)</f>
        <v>-771.1</v>
      </c>
      <c r="BF30" s="51">
        <f t="shared" si="40"/>
        <v>912.46999999999991</v>
      </c>
      <c r="BG30" s="50">
        <f t="shared" si="41"/>
        <v>141.36999999999989</v>
      </c>
      <c r="BH30" s="50">
        <f>IFERROR(VLOOKUP($B30,[2]RptScheduleA_Inv!$A$3:$V$165,BH$3,),)</f>
        <v>0</v>
      </c>
      <c r="BI30" s="50">
        <f>IFERROR(VLOOKUP($B30,[1]RptScheduleA_Inv!$A$3:$V$165,BI$3,),)</f>
        <v>0</v>
      </c>
      <c r="BJ30" s="51">
        <f t="shared" si="42"/>
        <v>0</v>
      </c>
      <c r="BK30" s="50">
        <f t="shared" si="43"/>
        <v>0</v>
      </c>
      <c r="BL30" s="50">
        <f>IFERROR(VLOOKUP($B30,[2]RptScheduleA_Inv!$A$3:$V$165,BL$3,),)</f>
        <v>0</v>
      </c>
      <c r="BM30" s="50">
        <f>IFERROR(VLOOKUP($B30,[1]RptScheduleA_Inv!$A$3:$V$165,BM$3,),)</f>
        <v>0</v>
      </c>
      <c r="BN30" s="51">
        <f t="shared" si="44"/>
        <v>0</v>
      </c>
      <c r="BO30" s="50">
        <f t="shared" si="13"/>
        <v>0</v>
      </c>
      <c r="BP30" s="50">
        <f>IFERROR(VLOOKUP($B30,[2]RptScheduleA_Inv!$A$3:$V$165,BP$3,),)</f>
        <v>197.68</v>
      </c>
      <c r="BQ30" s="50">
        <f>IFERROR(VLOOKUP($B30,[1]RptScheduleA_Inv!$A$3:$V$165,BQ$3,),)</f>
        <v>230.96</v>
      </c>
      <c r="BR30" s="51">
        <f t="shared" si="45"/>
        <v>33.28</v>
      </c>
      <c r="BS30" s="50">
        <f t="shared" si="46"/>
        <v>264.24</v>
      </c>
    </row>
    <row r="31" spans="1:71" x14ac:dyDescent="0.2">
      <c r="A31" s="20" t="str">
        <f t="shared" si="0"/>
        <v>CJT</v>
      </c>
      <c r="B31" s="31" t="s">
        <v>44</v>
      </c>
      <c r="C31" s="20" t="str">
        <f t="shared" si="15"/>
        <v>CJT-MUN POLICE TRAIN COMM</v>
      </c>
      <c r="D31" s="50">
        <f>IFERROR(VLOOKUP($B31,[2]RptScheduleA_Inv!$A$3:$V$165,D$3,),)</f>
        <v>0</v>
      </c>
      <c r="E31" s="50">
        <f>IFERROR(VLOOKUP($B31,[1]RptScheduleA_Inv!$A$3:$V$165,E$3,),)</f>
        <v>0</v>
      </c>
      <c r="F31" s="50">
        <f t="shared" si="16"/>
        <v>0</v>
      </c>
      <c r="G31" s="50">
        <f t="shared" si="1"/>
        <v>0</v>
      </c>
      <c r="H31" s="50">
        <f>IFERROR(VLOOKUP($B31,[2]RptScheduleA_Inv!$A$3:$V$165,H$3,),)</f>
        <v>543.76</v>
      </c>
      <c r="I31" s="50">
        <f>IFERROR(VLOOKUP($B31,[1]RptScheduleA_Inv!$A$3:$V$165,I$3,),)</f>
        <v>36045.1</v>
      </c>
      <c r="J31" s="51">
        <f t="shared" si="17"/>
        <v>35501.339999999997</v>
      </c>
      <c r="K31" s="50">
        <f t="shared" si="2"/>
        <v>71546.44</v>
      </c>
      <c r="L31" s="50"/>
      <c r="M31" s="50">
        <f>IFERROR(VLOOKUP($B31,[1]RptScheduleA_Inv!$A$3:$V$165,M$3,),)</f>
        <v>0</v>
      </c>
      <c r="N31" s="50">
        <f t="shared" si="18"/>
        <v>0</v>
      </c>
      <c r="O31" s="50">
        <f t="shared" si="19"/>
        <v>0</v>
      </c>
      <c r="P31" s="50"/>
      <c r="Q31" s="50">
        <f>IFERROR(VLOOKUP($B31,[1]RptScheduleA_Inv!$A$3:$V$165,Q$3,),)</f>
        <v>0</v>
      </c>
      <c r="R31" s="50">
        <f t="shared" si="20"/>
        <v>0</v>
      </c>
      <c r="S31" s="50">
        <f t="shared" si="21"/>
        <v>0</v>
      </c>
      <c r="T31" s="50">
        <f>IFERROR(VLOOKUP($B31,[2]RptScheduleA_Inv!$A$3:$V$165,T$3,),)</f>
        <v>0</v>
      </c>
      <c r="U31" s="50">
        <f>IFERROR(VLOOKUP($B31,[1]RptScheduleA_Inv!$A$3:$V$165,U$3,),)</f>
        <v>0</v>
      </c>
      <c r="V31" s="50">
        <f t="shared" si="22"/>
        <v>0</v>
      </c>
      <c r="W31" s="50">
        <f t="shared" si="23"/>
        <v>0</v>
      </c>
      <c r="X31" s="50">
        <f>IFERROR(VLOOKUP($B31,[2]RptScheduleA_Inv!$A$3:$V$165,X$3,),)</f>
        <v>0</v>
      </c>
      <c r="Y31" s="50">
        <f>IFERROR(VLOOKUP($B31,[1]RptScheduleA_Inv!$A$3:$V$165,Y$3,),)</f>
        <v>0</v>
      </c>
      <c r="Z31" s="51">
        <f t="shared" si="24"/>
        <v>0</v>
      </c>
      <c r="AA31" s="50">
        <f t="shared" si="25"/>
        <v>0</v>
      </c>
      <c r="AB31" s="50">
        <f>IFERROR(VLOOKUP($B31,[2]RptScheduleA_Inv!$A$3:$V$165,AB$3,),)</f>
        <v>5716.03</v>
      </c>
      <c r="AC31" s="50">
        <f>IFERROR(VLOOKUP($B31,[1]RptScheduleA_Inv!$A$3:$V$165,AC$3,),)</f>
        <v>9598.4500000000007</v>
      </c>
      <c r="AD31" s="51">
        <f t="shared" si="26"/>
        <v>3882.420000000001</v>
      </c>
      <c r="AE31" s="50">
        <f t="shared" si="27"/>
        <v>13480.870000000003</v>
      </c>
      <c r="AF31" s="50">
        <f>IFERROR(VLOOKUP($B31,[2]RptScheduleA_Inv!$A$3:$V$165,AF$3,),)</f>
        <v>0</v>
      </c>
      <c r="AG31" s="50">
        <f>IFERROR(VLOOKUP($B31,[1]RptScheduleA_Inv!$A$3:$V$165,AG$3,),)</f>
        <v>0</v>
      </c>
      <c r="AH31" s="51">
        <f t="shared" si="28"/>
        <v>0</v>
      </c>
      <c r="AI31" s="50">
        <f t="shared" si="29"/>
        <v>0</v>
      </c>
      <c r="AJ31" s="50">
        <f>IFERROR(VLOOKUP($B31,[2]RptScheduleA_Inv!$A$3:$V$165,AJ$3,),)</f>
        <v>65.069999999999993</v>
      </c>
      <c r="AK31" s="50">
        <f>IFERROR(VLOOKUP($B31,[1]RptScheduleA_Inv!$A$3:$V$165,AK$3,),)</f>
        <v>86.94</v>
      </c>
      <c r="AL31" s="51">
        <f t="shared" si="30"/>
        <v>21.870000000000005</v>
      </c>
      <c r="AM31" s="50">
        <f t="shared" si="31"/>
        <v>108.81</v>
      </c>
      <c r="AN31" s="50">
        <f>IFERROR(VLOOKUP($B31,[2]RptScheduleA_Inv!$A$3:$V$165,AN$3,),)</f>
        <v>16981.87</v>
      </c>
      <c r="AO31" s="50">
        <f>IFERROR(VLOOKUP($B31,[1]RptScheduleA_Inv!$A$3:$V$165,AO$3,),)</f>
        <v>29735.05</v>
      </c>
      <c r="AP31" s="51">
        <f t="shared" si="32"/>
        <v>12753.18</v>
      </c>
      <c r="AQ31" s="50">
        <f t="shared" si="33"/>
        <v>42488.229999999996</v>
      </c>
      <c r="AR31" s="50">
        <f>IFERROR(VLOOKUP($B31,[2]RptScheduleA_Inv!$A$3:$V$165,AR$3,),)</f>
        <v>18736.560000000001</v>
      </c>
      <c r="AS31" s="50">
        <f>IFERROR(VLOOKUP($B31,[1]RptScheduleA_Inv!$A$3:$V$165,AS$3,),)</f>
        <v>50335.91</v>
      </c>
      <c r="AT31" s="51">
        <f t="shared" si="34"/>
        <v>31599.350000000002</v>
      </c>
      <c r="AU31" s="50">
        <f t="shared" si="35"/>
        <v>81935.260000000009</v>
      </c>
      <c r="AV31" s="50">
        <f>IFERROR(VLOOKUP($B31,[2]RptScheduleA_Inv!$A$3:$V$165,AV$3,),)</f>
        <v>0</v>
      </c>
      <c r="AW31" s="50">
        <f>IFERROR(VLOOKUP($B31,[1]RptScheduleA_Inv!$A$3:$V$165,AW$3,),)</f>
        <v>0</v>
      </c>
      <c r="AX31" s="51">
        <f t="shared" si="36"/>
        <v>0</v>
      </c>
      <c r="AY31" s="50">
        <f t="shared" si="37"/>
        <v>0</v>
      </c>
      <c r="AZ31" s="50">
        <f>IFERROR(VLOOKUP($B31,[2]RptScheduleA_Inv!$A$3:$V$165,AZ$3,),)</f>
        <v>74646.399999999994</v>
      </c>
      <c r="BA31" s="50">
        <f>IFERROR(VLOOKUP($B31,[1]RptScheduleA_Inv!$A$3:$V$165,BA$3,),)</f>
        <v>101590.3</v>
      </c>
      <c r="BB31" s="51">
        <f t="shared" si="38"/>
        <v>26943.900000000009</v>
      </c>
      <c r="BC31" s="50">
        <f t="shared" si="39"/>
        <v>128534.20000000001</v>
      </c>
      <c r="BD31" s="50">
        <f>IFERROR(VLOOKUP($B31,[2]RptScheduleA_Inv!$A$3:$V$165,BD$3,),)</f>
        <v>-12611.14</v>
      </c>
      <c r="BE31" s="50">
        <f>IFERROR(VLOOKUP($B31,[1]RptScheduleA_Inv!$A$3:$V$165,BE$3,),)</f>
        <v>2306.83</v>
      </c>
      <c r="BF31" s="51">
        <f t="shared" si="40"/>
        <v>14917.97</v>
      </c>
      <c r="BG31" s="50">
        <f t="shared" si="41"/>
        <v>17224.8</v>
      </c>
      <c r="BH31" s="50">
        <f>IFERROR(VLOOKUP($B31,[2]RptScheduleA_Inv!$A$3:$V$165,BH$3,),)</f>
        <v>0</v>
      </c>
      <c r="BI31" s="50">
        <f>IFERROR(VLOOKUP($B31,[1]RptScheduleA_Inv!$A$3:$V$165,BI$3,),)</f>
        <v>0</v>
      </c>
      <c r="BJ31" s="51">
        <f t="shared" si="42"/>
        <v>0</v>
      </c>
      <c r="BK31" s="50">
        <f t="shared" si="43"/>
        <v>0</v>
      </c>
      <c r="BL31" s="50">
        <f>IFERROR(VLOOKUP($B31,[2]RptScheduleA_Inv!$A$3:$V$165,BL$3,),)</f>
        <v>478.01</v>
      </c>
      <c r="BM31" s="50">
        <f>IFERROR(VLOOKUP($B31,[1]RptScheduleA_Inv!$A$3:$V$165,BM$3,),)</f>
        <v>747.97</v>
      </c>
      <c r="BN31" s="51">
        <f t="shared" si="44"/>
        <v>269.96000000000004</v>
      </c>
      <c r="BO31" s="50">
        <f t="shared" si="13"/>
        <v>1017.9300000000001</v>
      </c>
      <c r="BP31" s="50">
        <f>IFERROR(VLOOKUP($B31,[2]RptScheduleA_Inv!$A$3:$V$165,BP$3,),)</f>
        <v>14280.71</v>
      </c>
      <c r="BQ31" s="50">
        <f>IFERROR(VLOOKUP($B31,[1]RptScheduleA_Inv!$A$3:$V$165,BQ$3,),)</f>
        <v>24328.29</v>
      </c>
      <c r="BR31" s="51">
        <f t="shared" si="45"/>
        <v>10047.580000000002</v>
      </c>
      <c r="BS31" s="50">
        <f t="shared" si="46"/>
        <v>34375.870000000003</v>
      </c>
    </row>
    <row r="32" spans="1:71" x14ac:dyDescent="0.2">
      <c r="A32" s="20" t="str">
        <f t="shared" si="0"/>
        <v>CME</v>
      </c>
      <c r="B32" s="31" t="s">
        <v>45</v>
      </c>
      <c r="C32" s="20" t="str">
        <f t="shared" si="15"/>
        <v>CME-CHIEF MEDICAL EXAMINER</v>
      </c>
      <c r="D32" s="50">
        <f>IFERROR(VLOOKUP($B32,[2]RptScheduleA_Inv!$A$3:$V$165,D$3,),)</f>
        <v>0</v>
      </c>
      <c r="E32" s="50">
        <f>IFERROR(VLOOKUP($B32,[1]RptScheduleA_Inv!$A$3:$V$165,E$3,),)</f>
        <v>0</v>
      </c>
      <c r="F32" s="50">
        <f t="shared" si="16"/>
        <v>0</v>
      </c>
      <c r="G32" s="50">
        <f t="shared" si="1"/>
        <v>0</v>
      </c>
      <c r="H32" s="50">
        <f>IFERROR(VLOOKUP($B32,[2]RptScheduleA_Inv!$A$3:$V$165,H$3,),)</f>
        <v>6589.38</v>
      </c>
      <c r="I32" s="50">
        <f>IFERROR(VLOOKUP($B32,[1]RptScheduleA_Inv!$A$3:$V$165,I$3,),)</f>
        <v>7938.88</v>
      </c>
      <c r="J32" s="51">
        <f t="shared" si="17"/>
        <v>1349.5</v>
      </c>
      <c r="K32" s="50">
        <f t="shared" si="2"/>
        <v>9288.380000000001</v>
      </c>
      <c r="L32" s="50"/>
      <c r="M32" s="50">
        <f>IFERROR(VLOOKUP($B32,[1]RptScheduleA_Inv!$A$3:$V$165,M$3,),)</f>
        <v>0</v>
      </c>
      <c r="N32" s="50">
        <f t="shared" si="18"/>
        <v>0</v>
      </c>
      <c r="O32" s="50">
        <f t="shared" si="19"/>
        <v>0</v>
      </c>
      <c r="P32" s="50"/>
      <c r="Q32" s="50">
        <f>IFERROR(VLOOKUP($B32,[1]RptScheduleA_Inv!$A$3:$V$165,Q$3,),)</f>
        <v>0</v>
      </c>
      <c r="R32" s="50">
        <f t="shared" si="20"/>
        <v>0</v>
      </c>
      <c r="S32" s="50">
        <f t="shared" si="21"/>
        <v>0</v>
      </c>
      <c r="T32" s="50">
        <f>IFERROR(VLOOKUP($B32,[2]RptScheduleA_Inv!$A$3:$V$165,T$3,),)</f>
        <v>0</v>
      </c>
      <c r="U32" s="50">
        <f>IFERROR(VLOOKUP($B32,[1]RptScheduleA_Inv!$A$3:$V$165,U$3,),)</f>
        <v>0</v>
      </c>
      <c r="V32" s="50">
        <f t="shared" si="22"/>
        <v>0</v>
      </c>
      <c r="W32" s="50">
        <f t="shared" si="23"/>
        <v>0</v>
      </c>
      <c r="X32" s="50">
        <f>IFERROR(VLOOKUP($B32,[2]RptScheduleA_Inv!$A$3:$V$165,X$3,),)</f>
        <v>10006.68</v>
      </c>
      <c r="Y32" s="50">
        <f>IFERROR(VLOOKUP($B32,[1]RptScheduleA_Inv!$A$3:$V$165,Y$3,),)</f>
        <v>14432.01</v>
      </c>
      <c r="Z32" s="51">
        <f t="shared" si="24"/>
        <v>4425.33</v>
      </c>
      <c r="AA32" s="50">
        <f t="shared" si="25"/>
        <v>18857.34</v>
      </c>
      <c r="AB32" s="50">
        <f>IFERROR(VLOOKUP($B32,[2]RptScheduleA_Inv!$A$3:$V$165,AB$3,),)</f>
        <v>8493.15</v>
      </c>
      <c r="AC32" s="50">
        <f>IFERROR(VLOOKUP($B32,[1]RptScheduleA_Inv!$A$3:$V$165,AC$3,),)</f>
        <v>13020.74</v>
      </c>
      <c r="AD32" s="51">
        <f t="shared" si="26"/>
        <v>4527.59</v>
      </c>
      <c r="AE32" s="50">
        <f t="shared" si="27"/>
        <v>17548.330000000002</v>
      </c>
      <c r="AF32" s="50">
        <f>IFERROR(VLOOKUP($B32,[2]RptScheduleA_Inv!$A$3:$V$165,AF$3,),)</f>
        <v>0</v>
      </c>
      <c r="AG32" s="50">
        <f>IFERROR(VLOOKUP($B32,[1]RptScheduleA_Inv!$A$3:$V$165,AG$3,),)</f>
        <v>0</v>
      </c>
      <c r="AH32" s="51">
        <f t="shared" si="28"/>
        <v>0</v>
      </c>
      <c r="AI32" s="50">
        <f t="shared" si="29"/>
        <v>0</v>
      </c>
      <c r="AJ32" s="50">
        <f>IFERROR(VLOOKUP($B32,[2]RptScheduleA_Inv!$A$3:$V$165,AJ$3,),)</f>
        <v>227.66</v>
      </c>
      <c r="AK32" s="50">
        <f>IFERROR(VLOOKUP($B32,[1]RptScheduleA_Inv!$A$3:$V$165,AK$3,),)</f>
        <v>424.94</v>
      </c>
      <c r="AL32" s="51">
        <f t="shared" si="30"/>
        <v>197.28</v>
      </c>
      <c r="AM32" s="50">
        <f t="shared" si="31"/>
        <v>622.22</v>
      </c>
      <c r="AN32" s="50">
        <f>IFERROR(VLOOKUP($B32,[2]RptScheduleA_Inv!$A$3:$V$165,AN$3,),)</f>
        <v>14321.14</v>
      </c>
      <c r="AO32" s="50">
        <f>IFERROR(VLOOKUP($B32,[1]RptScheduleA_Inv!$A$3:$V$165,AO$3,),)</f>
        <v>19738.599999999999</v>
      </c>
      <c r="AP32" s="51">
        <f t="shared" si="32"/>
        <v>5417.4599999999991</v>
      </c>
      <c r="AQ32" s="50">
        <f t="shared" si="33"/>
        <v>25156.059999999998</v>
      </c>
      <c r="AR32" s="50">
        <f>IFERROR(VLOOKUP($B32,[2]RptScheduleA_Inv!$A$3:$V$165,AR$3,),)</f>
        <v>0</v>
      </c>
      <c r="AS32" s="50">
        <f>IFERROR(VLOOKUP($B32,[1]RptScheduleA_Inv!$A$3:$V$165,AS$3,),)</f>
        <v>0</v>
      </c>
      <c r="AT32" s="51">
        <f t="shared" si="34"/>
        <v>0</v>
      </c>
      <c r="AU32" s="50">
        <f t="shared" si="35"/>
        <v>0</v>
      </c>
      <c r="AV32" s="50">
        <f>IFERROR(VLOOKUP($B32,[2]RptScheduleA_Inv!$A$3:$V$165,AV$3,),)</f>
        <v>0</v>
      </c>
      <c r="AW32" s="50">
        <f>IFERROR(VLOOKUP($B32,[1]RptScheduleA_Inv!$A$3:$V$165,AW$3,),)</f>
        <v>0</v>
      </c>
      <c r="AX32" s="51">
        <f t="shared" si="36"/>
        <v>0</v>
      </c>
      <c r="AY32" s="50">
        <f t="shared" si="37"/>
        <v>0</v>
      </c>
      <c r="AZ32" s="50">
        <f>IFERROR(VLOOKUP($B32,[2]RptScheduleA_Inv!$A$3:$V$165,AZ$3,),)</f>
        <v>20901.599999999999</v>
      </c>
      <c r="BA32" s="50">
        <f>IFERROR(VLOOKUP($B32,[1]RptScheduleA_Inv!$A$3:$V$165,BA$3,),)</f>
        <v>25861.71</v>
      </c>
      <c r="BB32" s="51">
        <f t="shared" si="38"/>
        <v>4960.1100000000006</v>
      </c>
      <c r="BC32" s="50">
        <f t="shared" si="39"/>
        <v>30821.82</v>
      </c>
      <c r="BD32" s="50">
        <f>IFERROR(VLOOKUP($B32,[2]RptScheduleA_Inv!$A$3:$V$165,BD$3,),)</f>
        <v>-18730.439999999999</v>
      </c>
      <c r="BE32" s="50">
        <f>IFERROR(VLOOKUP($B32,[1]RptScheduleA_Inv!$A$3:$V$165,BE$3,),)</f>
        <v>-8008.86</v>
      </c>
      <c r="BF32" s="51">
        <f t="shared" si="40"/>
        <v>10721.579999999998</v>
      </c>
      <c r="BG32" s="50">
        <f t="shared" si="41"/>
        <v>2712.7199999999984</v>
      </c>
      <c r="BH32" s="50">
        <f>IFERROR(VLOOKUP($B32,[2]RptScheduleA_Inv!$A$3:$V$165,BH$3,),)</f>
        <v>0</v>
      </c>
      <c r="BI32" s="50">
        <f>IFERROR(VLOOKUP($B32,[1]RptScheduleA_Inv!$A$3:$V$165,BI$3,),)</f>
        <v>0</v>
      </c>
      <c r="BJ32" s="51">
        <f t="shared" si="42"/>
        <v>0</v>
      </c>
      <c r="BK32" s="50">
        <f t="shared" si="43"/>
        <v>0</v>
      </c>
      <c r="BL32" s="50">
        <f>IFERROR(VLOOKUP($B32,[2]RptScheduleA_Inv!$A$3:$V$165,BL$3,),)</f>
        <v>1360.28</v>
      </c>
      <c r="BM32" s="50">
        <f>IFERROR(VLOOKUP($B32,[1]RptScheduleA_Inv!$A$3:$V$165,BM$3,),)</f>
        <v>2128.63</v>
      </c>
      <c r="BN32" s="51">
        <f t="shared" si="44"/>
        <v>768.35000000000014</v>
      </c>
      <c r="BO32" s="50">
        <f t="shared" si="13"/>
        <v>2896.9800000000005</v>
      </c>
      <c r="BP32" s="50">
        <f>IFERROR(VLOOKUP($B32,[2]RptScheduleA_Inv!$A$3:$V$165,BP$3,),)</f>
        <v>4078.97</v>
      </c>
      <c r="BQ32" s="50">
        <f>IFERROR(VLOOKUP($B32,[1]RptScheduleA_Inv!$A$3:$V$165,BQ$3,),)</f>
        <v>6298.1</v>
      </c>
      <c r="BR32" s="51">
        <f t="shared" si="45"/>
        <v>2219.1300000000006</v>
      </c>
      <c r="BS32" s="50">
        <f t="shared" si="46"/>
        <v>8517.2300000000014</v>
      </c>
    </row>
    <row r="33" spans="1:71" x14ac:dyDescent="0.2">
      <c r="A33" s="20" t="str">
        <f t="shared" si="0"/>
        <v>CNB</v>
      </c>
      <c r="B33" s="31" t="s">
        <v>240</v>
      </c>
      <c r="C33" s="20" t="s">
        <v>240</v>
      </c>
      <c r="D33" s="50">
        <f>IFERROR(VLOOKUP($B33,[2]RptScheduleA_Inv!$A$3:$V$165,D$3,),)</f>
        <v>0</v>
      </c>
      <c r="E33" s="50">
        <f>IFERROR(VLOOKUP($B33,[1]RptScheduleA_Inv!$A$3:$V$165,E$3,),)</f>
        <v>0</v>
      </c>
      <c r="F33" s="50">
        <f t="shared" si="16"/>
        <v>0</v>
      </c>
      <c r="G33" s="50">
        <f t="shared" ref="G33" si="47">E33+F33</f>
        <v>0</v>
      </c>
      <c r="H33" s="50">
        <f>IFERROR(VLOOKUP($B33,[2]RptScheduleA_Inv!$A$3:$V$165,H$3,),)</f>
        <v>7164.89</v>
      </c>
      <c r="I33" s="50">
        <f>IFERROR(VLOOKUP($B33,[1]RptScheduleA_Inv!$A$3:$V$165,I$3,),)</f>
        <v>6138.96</v>
      </c>
      <c r="J33" s="51">
        <f t="shared" si="17"/>
        <v>-1025.9300000000003</v>
      </c>
      <c r="K33" s="50">
        <f t="shared" ref="K33" si="48">I33+J33</f>
        <v>5113.03</v>
      </c>
      <c r="L33" s="50"/>
      <c r="M33" s="50">
        <f>IFERROR(VLOOKUP($B33,[1]RptScheduleA_Inv!$A$3:$V$165,M$3,),)</f>
        <v>0</v>
      </c>
      <c r="N33" s="50">
        <f t="shared" si="18"/>
        <v>0</v>
      </c>
      <c r="O33" s="50">
        <f t="shared" si="19"/>
        <v>0</v>
      </c>
      <c r="P33" s="50"/>
      <c r="Q33" s="50">
        <f>IFERROR(VLOOKUP($B33,[1]RptScheduleA_Inv!$A$3:$V$165,Q$3,),)</f>
        <v>0</v>
      </c>
      <c r="R33" s="50">
        <f t="shared" si="20"/>
        <v>0</v>
      </c>
      <c r="S33" s="50">
        <f t="shared" si="21"/>
        <v>0</v>
      </c>
      <c r="T33" s="50">
        <f>IFERROR(VLOOKUP($B33,[2]RptScheduleA_Inv!$A$3:$V$165,T$3,),)</f>
        <v>0</v>
      </c>
      <c r="U33" s="50">
        <f>IFERROR(VLOOKUP($B33,[1]RptScheduleA_Inv!$A$3:$V$165,U$3,),)</f>
        <v>0</v>
      </c>
      <c r="V33" s="50">
        <f t="shared" si="22"/>
        <v>0</v>
      </c>
      <c r="W33" s="50">
        <f t="shared" si="23"/>
        <v>0</v>
      </c>
      <c r="X33" s="50">
        <f>IFERROR(VLOOKUP($B33,[2]RptScheduleA_Inv!$A$3:$V$165,X$3,),)</f>
        <v>10941.98</v>
      </c>
      <c r="Y33" s="50">
        <f>IFERROR(VLOOKUP($B33,[1]RptScheduleA_Inv!$A$3:$V$165,Y$3,),)</f>
        <v>4294.97</v>
      </c>
      <c r="Z33" s="51">
        <f t="shared" si="24"/>
        <v>-6647.0099999999993</v>
      </c>
      <c r="AA33" s="50">
        <f t="shared" si="25"/>
        <v>-2352.0399999999991</v>
      </c>
      <c r="AB33" s="50">
        <f>IFERROR(VLOOKUP($B33,[2]RptScheduleA_Inv!$A$3:$V$165,AB$3,),)</f>
        <v>6349.36</v>
      </c>
      <c r="AC33" s="50">
        <f>IFERROR(VLOOKUP($B33,[1]RptScheduleA_Inv!$A$3:$V$165,AC$3,),)</f>
        <v>10796.97</v>
      </c>
      <c r="AD33" s="51">
        <f t="shared" si="26"/>
        <v>4447.6099999999997</v>
      </c>
      <c r="AE33" s="50">
        <f t="shared" si="27"/>
        <v>15244.579999999998</v>
      </c>
      <c r="AF33" s="50">
        <f>IFERROR(VLOOKUP($B33,[2]RptScheduleA_Inv!$A$3:$V$165,AF$3,),)</f>
        <v>0</v>
      </c>
      <c r="AG33" s="50">
        <f>IFERROR(VLOOKUP($B33,[1]RptScheduleA_Inv!$A$3:$V$165,AG$3,),)</f>
        <v>0</v>
      </c>
      <c r="AH33" s="51">
        <f t="shared" si="28"/>
        <v>0</v>
      </c>
      <c r="AI33" s="50">
        <f t="shared" si="29"/>
        <v>0</v>
      </c>
      <c r="AJ33" s="50">
        <f>IFERROR(VLOOKUP($B33,[2]RptScheduleA_Inv!$A$3:$V$165,AJ$3,),)</f>
        <v>11.41</v>
      </c>
      <c r="AK33" s="50">
        <f>IFERROR(VLOOKUP($B33,[1]RptScheduleA_Inv!$A$3:$V$165,AK$3,),)</f>
        <v>14.08</v>
      </c>
      <c r="AL33" s="51">
        <f t="shared" si="30"/>
        <v>2.67</v>
      </c>
      <c r="AM33" s="50">
        <f t="shared" si="31"/>
        <v>16.75</v>
      </c>
      <c r="AN33" s="50">
        <f>IFERROR(VLOOKUP($B33,[2]RptScheduleA_Inv!$A$3:$V$165,AN$3,),)</f>
        <v>10548.23</v>
      </c>
      <c r="AO33" s="50">
        <f>IFERROR(VLOOKUP($B33,[1]RptScheduleA_Inv!$A$3:$V$165,AO$3,),)</f>
        <v>16144.11</v>
      </c>
      <c r="AP33" s="51">
        <f t="shared" si="32"/>
        <v>5595.880000000001</v>
      </c>
      <c r="AQ33" s="50">
        <f t="shared" si="33"/>
        <v>21739.99</v>
      </c>
      <c r="AR33" s="50">
        <f>IFERROR(VLOOKUP($B33,[2]RptScheduleA_Inv!$A$3:$V$165,AR$3,),)</f>
        <v>12490.79</v>
      </c>
      <c r="AS33" s="50">
        <f>IFERROR(VLOOKUP($B33,[1]RptScheduleA_Inv!$A$3:$V$165,AS$3,),)</f>
        <v>20134.34</v>
      </c>
      <c r="AT33" s="51">
        <f t="shared" si="34"/>
        <v>7643.5499999999993</v>
      </c>
      <c r="AU33" s="50">
        <f t="shared" si="35"/>
        <v>27777.89</v>
      </c>
      <c r="AV33" s="50">
        <f>IFERROR(VLOOKUP($B33,[2]RptScheduleA_Inv!$A$3:$V$165,AV$3,),)</f>
        <v>0</v>
      </c>
      <c r="AW33" s="50">
        <f>IFERROR(VLOOKUP($B33,[1]RptScheduleA_Inv!$A$3:$V$165,AW$3,),)</f>
        <v>0</v>
      </c>
      <c r="AX33" s="51">
        <f t="shared" si="36"/>
        <v>0</v>
      </c>
      <c r="AY33" s="50">
        <f t="shared" si="37"/>
        <v>0</v>
      </c>
      <c r="AZ33" s="50">
        <f>IFERROR(VLOOKUP($B33,[2]RptScheduleA_Inv!$A$3:$V$165,AZ$3,),)</f>
        <v>8838.1299999999992</v>
      </c>
      <c r="BA33" s="50">
        <f>IFERROR(VLOOKUP($B33,[1]RptScheduleA_Inv!$A$3:$V$165,BA$3,),)</f>
        <v>14187.03</v>
      </c>
      <c r="BB33" s="51">
        <f t="shared" si="38"/>
        <v>5348.9000000000015</v>
      </c>
      <c r="BC33" s="50">
        <f t="shared" si="39"/>
        <v>19535.93</v>
      </c>
      <c r="BD33" s="50">
        <f>IFERROR(VLOOKUP($B33,[2]RptScheduleA_Inv!$A$3:$V$165,BD$3,),)</f>
        <v>-18215.29</v>
      </c>
      <c r="BE33" s="50">
        <f>IFERROR(VLOOKUP($B33,[1]RptScheduleA_Inv!$A$3:$V$165,BE$3,),)</f>
        <v>-5975.71</v>
      </c>
      <c r="BF33" s="51">
        <f t="shared" si="40"/>
        <v>12239.580000000002</v>
      </c>
      <c r="BG33" s="50">
        <f t="shared" si="41"/>
        <v>6263.8700000000017</v>
      </c>
      <c r="BH33" s="50">
        <f>IFERROR(VLOOKUP($B33,[2]RptScheduleA_Inv!$A$3:$V$165,BH$3,),)</f>
        <v>0</v>
      </c>
      <c r="BI33" s="50">
        <f>IFERROR(VLOOKUP($B33,[1]RptScheduleA_Inv!$A$3:$V$165,BI$3,),)</f>
        <v>0</v>
      </c>
      <c r="BJ33" s="51">
        <f t="shared" si="42"/>
        <v>0</v>
      </c>
      <c r="BK33" s="50">
        <f t="shared" si="43"/>
        <v>0</v>
      </c>
      <c r="BL33" s="50">
        <f>IFERROR(VLOOKUP($B33,[2]RptScheduleA_Inv!$A$3:$V$165,BL$3,),)</f>
        <v>0</v>
      </c>
      <c r="BM33" s="50">
        <f>IFERROR(VLOOKUP($B33,[1]RptScheduleA_Inv!$A$3:$V$165,BM$3,),)</f>
        <v>0</v>
      </c>
      <c r="BN33" s="51">
        <f t="shared" si="44"/>
        <v>0</v>
      </c>
      <c r="BO33" s="50">
        <f t="shared" si="13"/>
        <v>0</v>
      </c>
      <c r="BP33" s="50">
        <f>IFERROR(VLOOKUP($B33,[2]RptScheduleA_Inv!$A$3:$V$165,BP$3,),)</f>
        <v>2702.58</v>
      </c>
      <c r="BQ33" s="50">
        <f>IFERROR(VLOOKUP($B33,[1]RptScheduleA_Inv!$A$3:$V$165,BQ$3,),)</f>
        <v>4895.93</v>
      </c>
      <c r="BR33" s="51">
        <f t="shared" si="45"/>
        <v>2193.3500000000004</v>
      </c>
      <c r="BS33" s="50">
        <f t="shared" si="46"/>
        <v>7089.2800000000007</v>
      </c>
    </row>
    <row r="34" spans="1:71" x14ac:dyDescent="0.2">
      <c r="A34" s="20" t="str">
        <f t="shared" si="0"/>
        <v>CPC</v>
      </c>
      <c r="B34" s="31" t="s">
        <v>46</v>
      </c>
      <c r="C34" s="20" t="str">
        <f t="shared" si="15"/>
        <v>CPC-COMMI FOR PUBLIC COUNSEL SVCS</v>
      </c>
      <c r="D34" s="50">
        <f>IFERROR(VLOOKUP($B34,[2]RptScheduleA_Inv!$A$3:$V$165,D$3,),)</f>
        <v>0</v>
      </c>
      <c r="E34" s="50">
        <f>IFERROR(VLOOKUP($B34,[1]RptScheduleA_Inv!$A$3:$V$165,E$3,),)</f>
        <v>0</v>
      </c>
      <c r="F34" s="50">
        <f t="shared" si="16"/>
        <v>0</v>
      </c>
      <c r="G34" s="50">
        <f t="shared" si="1"/>
        <v>0</v>
      </c>
      <c r="H34" s="50">
        <f>IFERROR(VLOOKUP($B34,[2]RptScheduleA_Inv!$A$3:$V$165,H$3,),)</f>
        <v>22966.83</v>
      </c>
      <c r="I34" s="50">
        <f>IFERROR(VLOOKUP($B34,[1]RptScheduleA_Inv!$A$3:$V$165,I$3,),)</f>
        <v>34857.72</v>
      </c>
      <c r="J34" s="51">
        <f t="shared" si="17"/>
        <v>11890.89</v>
      </c>
      <c r="K34" s="50">
        <f t="shared" si="2"/>
        <v>46748.61</v>
      </c>
      <c r="L34" s="50"/>
      <c r="M34" s="50">
        <f>IFERROR(VLOOKUP($B34,[1]RptScheduleA_Inv!$A$3:$V$165,M$3,),)</f>
        <v>0</v>
      </c>
      <c r="N34" s="50">
        <f t="shared" si="18"/>
        <v>0</v>
      </c>
      <c r="O34" s="50">
        <f t="shared" si="19"/>
        <v>0</v>
      </c>
      <c r="P34" s="50"/>
      <c r="Q34" s="50">
        <f>IFERROR(VLOOKUP($B34,[1]RptScheduleA_Inv!$A$3:$V$165,Q$3,),)</f>
        <v>0</v>
      </c>
      <c r="R34" s="50">
        <f t="shared" si="20"/>
        <v>0</v>
      </c>
      <c r="S34" s="50">
        <f t="shared" si="21"/>
        <v>0</v>
      </c>
      <c r="T34" s="50">
        <f>IFERROR(VLOOKUP($B34,[2]RptScheduleA_Inv!$A$3:$V$165,T$3,),)</f>
        <v>0</v>
      </c>
      <c r="U34" s="50">
        <f>IFERROR(VLOOKUP($B34,[1]RptScheduleA_Inv!$A$3:$V$165,U$3,),)</f>
        <v>0</v>
      </c>
      <c r="V34" s="50">
        <f t="shared" si="22"/>
        <v>0</v>
      </c>
      <c r="W34" s="50">
        <f t="shared" si="23"/>
        <v>0</v>
      </c>
      <c r="X34" s="50">
        <f>IFERROR(VLOOKUP($B34,[2]RptScheduleA_Inv!$A$3:$V$165,X$3,),)</f>
        <v>3909.17</v>
      </c>
      <c r="Y34" s="50">
        <f>IFERROR(VLOOKUP($B34,[1]RptScheduleA_Inv!$A$3:$V$165,Y$3,),)</f>
        <v>5842.06</v>
      </c>
      <c r="Z34" s="51">
        <f t="shared" si="24"/>
        <v>1932.8900000000003</v>
      </c>
      <c r="AA34" s="50">
        <f t="shared" si="25"/>
        <v>7774.9500000000007</v>
      </c>
      <c r="AB34" s="50">
        <f>IFERROR(VLOOKUP($B34,[2]RptScheduleA_Inv!$A$3:$V$165,AB$3,),)</f>
        <v>35048.239999999998</v>
      </c>
      <c r="AC34" s="50">
        <f>IFERROR(VLOOKUP($B34,[1]RptScheduleA_Inv!$A$3:$V$165,AC$3,),)</f>
        <v>51834.69</v>
      </c>
      <c r="AD34" s="51">
        <f t="shared" si="26"/>
        <v>16786.450000000004</v>
      </c>
      <c r="AE34" s="50">
        <f t="shared" si="27"/>
        <v>68621.140000000014</v>
      </c>
      <c r="AF34" s="50">
        <f>IFERROR(VLOOKUP($B34,[2]RptScheduleA_Inv!$A$3:$V$165,AF$3,),)</f>
        <v>0</v>
      </c>
      <c r="AG34" s="50">
        <f>IFERROR(VLOOKUP($B34,[1]RptScheduleA_Inv!$A$3:$V$165,AG$3,),)</f>
        <v>0</v>
      </c>
      <c r="AH34" s="51">
        <f t="shared" si="28"/>
        <v>0</v>
      </c>
      <c r="AI34" s="50">
        <f t="shared" si="29"/>
        <v>0</v>
      </c>
      <c r="AJ34" s="50">
        <f>IFERROR(VLOOKUP($B34,[2]RptScheduleA_Inv!$A$3:$V$165,AJ$3,),)</f>
        <v>0</v>
      </c>
      <c r="AK34" s="50">
        <f>IFERROR(VLOOKUP($B34,[1]RptScheduleA_Inv!$A$3:$V$165,AK$3,),)</f>
        <v>0</v>
      </c>
      <c r="AL34" s="51">
        <f t="shared" si="30"/>
        <v>0</v>
      </c>
      <c r="AM34" s="50">
        <f t="shared" si="31"/>
        <v>0</v>
      </c>
      <c r="AN34" s="50">
        <f>IFERROR(VLOOKUP($B34,[2]RptScheduleA_Inv!$A$3:$V$165,AN$3,),)</f>
        <v>61653.05</v>
      </c>
      <c r="AO34" s="50">
        <f>IFERROR(VLOOKUP($B34,[1]RptScheduleA_Inv!$A$3:$V$165,AO$3,),)</f>
        <v>80214.320000000007</v>
      </c>
      <c r="AP34" s="51">
        <f t="shared" si="32"/>
        <v>18561.270000000004</v>
      </c>
      <c r="AQ34" s="50">
        <f t="shared" si="33"/>
        <v>98775.590000000011</v>
      </c>
      <c r="AR34" s="50">
        <f>IFERROR(VLOOKUP($B34,[2]RptScheduleA_Inv!$A$3:$V$165,AR$3,),)</f>
        <v>124910.09</v>
      </c>
      <c r="AS34" s="50">
        <f>IFERROR(VLOOKUP($B34,[1]RptScheduleA_Inv!$A$3:$V$165,AS$3,),)</f>
        <v>201343.81</v>
      </c>
      <c r="AT34" s="51">
        <f t="shared" si="34"/>
        <v>76433.72</v>
      </c>
      <c r="AU34" s="50">
        <f t="shared" si="35"/>
        <v>277777.53000000003</v>
      </c>
      <c r="AV34" s="50">
        <f>IFERROR(VLOOKUP($B34,[2]RptScheduleA_Inv!$A$3:$V$165,AV$3,),)</f>
        <v>0</v>
      </c>
      <c r="AW34" s="50">
        <f>IFERROR(VLOOKUP($B34,[1]RptScheduleA_Inv!$A$3:$V$165,AW$3,),)</f>
        <v>0</v>
      </c>
      <c r="AX34" s="51">
        <f t="shared" si="36"/>
        <v>0</v>
      </c>
      <c r="AY34" s="50">
        <f t="shared" si="37"/>
        <v>0</v>
      </c>
      <c r="AZ34" s="50">
        <f>IFERROR(VLOOKUP($B34,[2]RptScheduleA_Inv!$A$3:$V$165,AZ$3,),)</f>
        <v>72742.289999999994</v>
      </c>
      <c r="BA34" s="50">
        <f>IFERROR(VLOOKUP($B34,[1]RptScheduleA_Inv!$A$3:$V$165,BA$3,),)</f>
        <v>81238.759999999995</v>
      </c>
      <c r="BB34" s="51">
        <f t="shared" si="38"/>
        <v>8496.4700000000012</v>
      </c>
      <c r="BC34" s="50">
        <f t="shared" si="39"/>
        <v>89735.23</v>
      </c>
      <c r="BD34" s="50">
        <f>IFERROR(VLOOKUP($B34,[2]RptScheduleA_Inv!$A$3:$V$165,BD$3,),)</f>
        <v>-60349.13</v>
      </c>
      <c r="BE34" s="50">
        <f>IFERROR(VLOOKUP($B34,[1]RptScheduleA_Inv!$A$3:$V$165,BE$3,),)</f>
        <v>-27545.48</v>
      </c>
      <c r="BF34" s="51">
        <f t="shared" si="40"/>
        <v>32803.649999999994</v>
      </c>
      <c r="BG34" s="50">
        <f t="shared" si="41"/>
        <v>5258.1699999999946</v>
      </c>
      <c r="BH34" s="50">
        <f>IFERROR(VLOOKUP($B34,[2]RptScheduleA_Inv!$A$3:$V$165,BH$3,),)</f>
        <v>0</v>
      </c>
      <c r="BI34" s="50">
        <f>IFERROR(VLOOKUP($B34,[1]RptScheduleA_Inv!$A$3:$V$165,BI$3,),)</f>
        <v>0</v>
      </c>
      <c r="BJ34" s="51">
        <f t="shared" si="42"/>
        <v>0</v>
      </c>
      <c r="BK34" s="50">
        <f t="shared" si="43"/>
        <v>0</v>
      </c>
      <c r="BL34" s="50">
        <f>IFERROR(VLOOKUP($B34,[2]RptScheduleA_Inv!$A$3:$V$165,BL$3,),)</f>
        <v>0</v>
      </c>
      <c r="BM34" s="50">
        <f>IFERROR(VLOOKUP($B34,[1]RptScheduleA_Inv!$A$3:$V$165,BM$3,),)</f>
        <v>0</v>
      </c>
      <c r="BN34" s="51">
        <f t="shared" si="44"/>
        <v>0</v>
      </c>
      <c r="BO34" s="50">
        <f t="shared" si="13"/>
        <v>0</v>
      </c>
      <c r="BP34" s="50">
        <f>IFERROR(VLOOKUP($B34,[2]RptScheduleA_Inv!$A$3:$V$165,BP$3,),)</f>
        <v>20343.16</v>
      </c>
      <c r="BQ34" s="50">
        <f>IFERROR(VLOOKUP($B34,[1]RptScheduleA_Inv!$A$3:$V$165,BQ$3,),)</f>
        <v>27016.92</v>
      </c>
      <c r="BR34" s="51">
        <f t="shared" si="45"/>
        <v>6673.7599999999984</v>
      </c>
      <c r="BS34" s="50">
        <f t="shared" si="46"/>
        <v>33690.679999999993</v>
      </c>
    </row>
    <row r="35" spans="1:71" x14ac:dyDescent="0.2">
      <c r="A35" s="20" t="str">
        <f t="shared" si="0"/>
        <v>CPF</v>
      </c>
      <c r="B35" s="31" t="s">
        <v>47</v>
      </c>
      <c r="C35" s="20" t="str">
        <f t="shared" si="15"/>
        <v>CPF-CAMPAIGN &amp; POL FIN</v>
      </c>
      <c r="D35" s="50">
        <f>IFERROR(VLOOKUP($B35,[2]RptScheduleA_Inv!$A$3:$V$165,D$3,),)</f>
        <v>0</v>
      </c>
      <c r="E35" s="50">
        <f>IFERROR(VLOOKUP($B35,[1]RptScheduleA_Inv!$A$3:$V$165,E$3,),)</f>
        <v>0</v>
      </c>
      <c r="F35" s="50">
        <f t="shared" si="16"/>
        <v>0</v>
      </c>
      <c r="G35" s="50">
        <f>E35+F35</f>
        <v>0</v>
      </c>
      <c r="H35" s="50">
        <f>IFERROR(VLOOKUP($B35,[2]RptScheduleA_Inv!$A$3:$V$165,H$3,),)</f>
        <v>64.260000000000005</v>
      </c>
      <c r="I35" s="50">
        <f>IFERROR(VLOOKUP($B35,[1]RptScheduleA_Inv!$A$3:$V$165,I$3,),)</f>
        <v>852.13</v>
      </c>
      <c r="J35" s="51">
        <f t="shared" si="17"/>
        <v>787.87</v>
      </c>
      <c r="K35" s="50">
        <f>I35+J35</f>
        <v>1640</v>
      </c>
      <c r="L35" s="50"/>
      <c r="M35" s="50">
        <f>IFERROR(VLOOKUP($B35,[1]RptScheduleA_Inv!$A$3:$V$165,M$3,),)</f>
        <v>0</v>
      </c>
      <c r="N35" s="50">
        <f t="shared" si="18"/>
        <v>0</v>
      </c>
      <c r="O35" s="50">
        <f t="shared" si="19"/>
        <v>0</v>
      </c>
      <c r="P35" s="50"/>
      <c r="Q35" s="50">
        <f>IFERROR(VLOOKUP($B35,[1]RptScheduleA_Inv!$A$3:$V$165,Q$3,),)</f>
        <v>0</v>
      </c>
      <c r="R35" s="50">
        <f t="shared" si="20"/>
        <v>0</v>
      </c>
      <c r="S35" s="50">
        <f t="shared" si="21"/>
        <v>0</v>
      </c>
      <c r="T35" s="50">
        <f>IFERROR(VLOOKUP($B35,[2]RptScheduleA_Inv!$A$3:$V$165,T$3,),)</f>
        <v>0</v>
      </c>
      <c r="U35" s="50">
        <f>IFERROR(VLOOKUP($B35,[1]RptScheduleA_Inv!$A$3:$V$165,U$3,),)</f>
        <v>0</v>
      </c>
      <c r="V35" s="50">
        <f t="shared" si="22"/>
        <v>0</v>
      </c>
      <c r="W35" s="50">
        <f t="shared" si="23"/>
        <v>0</v>
      </c>
      <c r="X35" s="50">
        <f>IFERROR(VLOOKUP($B35,[2]RptScheduleA_Inv!$A$3:$V$165,X$3,),)</f>
        <v>0</v>
      </c>
      <c r="Y35" s="50">
        <f>IFERROR(VLOOKUP($B35,[1]RptScheduleA_Inv!$A$3:$V$165,Y$3,),)</f>
        <v>0</v>
      </c>
      <c r="Z35" s="51">
        <f t="shared" si="24"/>
        <v>0</v>
      </c>
      <c r="AA35" s="50">
        <f t="shared" si="25"/>
        <v>0</v>
      </c>
      <c r="AB35" s="50">
        <f>IFERROR(VLOOKUP($B35,[2]RptScheduleA_Inv!$A$3:$V$165,AB$3,),)</f>
        <v>913.76</v>
      </c>
      <c r="AC35" s="50">
        <f>IFERROR(VLOOKUP($B35,[1]RptScheduleA_Inv!$A$3:$V$165,AC$3,),)</f>
        <v>1266.29</v>
      </c>
      <c r="AD35" s="51">
        <f t="shared" si="26"/>
        <v>352.53</v>
      </c>
      <c r="AE35" s="50">
        <f t="shared" si="27"/>
        <v>1618.82</v>
      </c>
      <c r="AF35" s="50">
        <f>IFERROR(VLOOKUP($B35,[2]RptScheduleA_Inv!$A$3:$V$165,AF$3,),)</f>
        <v>0</v>
      </c>
      <c r="AG35" s="50">
        <f>IFERROR(VLOOKUP($B35,[1]RptScheduleA_Inv!$A$3:$V$165,AG$3,),)</f>
        <v>0</v>
      </c>
      <c r="AH35" s="51">
        <f t="shared" si="28"/>
        <v>0</v>
      </c>
      <c r="AI35" s="50">
        <f t="shared" si="29"/>
        <v>0</v>
      </c>
      <c r="AJ35" s="50">
        <f>IFERROR(VLOOKUP($B35,[2]RptScheduleA_Inv!$A$3:$V$165,AJ$3,),)</f>
        <v>0</v>
      </c>
      <c r="AK35" s="50">
        <f>IFERROR(VLOOKUP($B35,[1]RptScheduleA_Inv!$A$3:$V$165,AK$3,),)</f>
        <v>0</v>
      </c>
      <c r="AL35" s="51">
        <f t="shared" si="30"/>
        <v>0</v>
      </c>
      <c r="AM35" s="50">
        <f t="shared" si="31"/>
        <v>0</v>
      </c>
      <c r="AN35" s="50">
        <f>IFERROR(VLOOKUP($B35,[2]RptScheduleA_Inv!$A$3:$V$165,AN$3,),)</f>
        <v>1567.31</v>
      </c>
      <c r="AO35" s="50">
        <f>IFERROR(VLOOKUP($B35,[1]RptScheduleA_Inv!$A$3:$V$165,AO$3,),)</f>
        <v>1959.77</v>
      </c>
      <c r="AP35" s="51">
        <f t="shared" si="32"/>
        <v>392.46000000000004</v>
      </c>
      <c r="AQ35" s="50">
        <f t="shared" si="33"/>
        <v>2352.23</v>
      </c>
      <c r="AR35" s="50">
        <f>IFERROR(VLOOKUP($B35,[2]RptScheduleA_Inv!$A$3:$V$165,AR$3,),)</f>
        <v>0</v>
      </c>
      <c r="AS35" s="50">
        <f>IFERROR(VLOOKUP($B35,[1]RptScheduleA_Inv!$A$3:$V$165,AS$3,),)</f>
        <v>0</v>
      </c>
      <c r="AT35" s="51">
        <f t="shared" si="34"/>
        <v>0</v>
      </c>
      <c r="AU35" s="50">
        <f t="shared" si="35"/>
        <v>0</v>
      </c>
      <c r="AV35" s="50">
        <f>IFERROR(VLOOKUP($B35,[2]RptScheduleA_Inv!$A$3:$V$165,AV$3,),)</f>
        <v>0</v>
      </c>
      <c r="AW35" s="50">
        <f>IFERROR(VLOOKUP($B35,[1]RptScheduleA_Inv!$A$3:$V$165,AW$3,),)</f>
        <v>0</v>
      </c>
      <c r="AX35" s="51">
        <f t="shared" si="36"/>
        <v>0</v>
      </c>
      <c r="AY35" s="50">
        <f t="shared" si="37"/>
        <v>0</v>
      </c>
      <c r="AZ35" s="50">
        <f>IFERROR(VLOOKUP($B35,[2]RptScheduleA_Inv!$A$3:$V$165,AZ$3,),)</f>
        <v>1628.49</v>
      </c>
      <c r="BA35" s="50">
        <f>IFERROR(VLOOKUP($B35,[1]RptScheduleA_Inv!$A$3:$V$165,BA$3,),)</f>
        <v>1985.53</v>
      </c>
      <c r="BB35" s="51">
        <f t="shared" si="38"/>
        <v>357.03999999999996</v>
      </c>
      <c r="BC35" s="50">
        <f t="shared" si="39"/>
        <v>2342.5699999999997</v>
      </c>
      <c r="BD35" s="50">
        <f>IFERROR(VLOOKUP($B35,[2]RptScheduleA_Inv!$A$3:$V$165,BD$3,),)</f>
        <v>-2518.13</v>
      </c>
      <c r="BE35" s="50">
        <f>IFERROR(VLOOKUP($B35,[1]RptScheduleA_Inv!$A$3:$V$165,BE$3,),)</f>
        <v>-1725.24</v>
      </c>
      <c r="BF35" s="51">
        <f t="shared" si="40"/>
        <v>792.8900000000001</v>
      </c>
      <c r="BG35" s="50">
        <f t="shared" si="41"/>
        <v>-932.34999999999991</v>
      </c>
      <c r="BH35" s="50">
        <f>IFERROR(VLOOKUP($B35,[2]RptScheduleA_Inv!$A$3:$V$165,BH$3,),)</f>
        <v>0</v>
      </c>
      <c r="BI35" s="50">
        <f>IFERROR(VLOOKUP($B35,[1]RptScheduleA_Inv!$A$3:$V$165,BI$3,),)</f>
        <v>0</v>
      </c>
      <c r="BJ35" s="51">
        <f t="shared" si="42"/>
        <v>0</v>
      </c>
      <c r="BK35" s="50">
        <f t="shared" si="43"/>
        <v>0</v>
      </c>
      <c r="BL35" s="50">
        <f>IFERROR(VLOOKUP($B35,[2]RptScheduleA_Inv!$A$3:$V$165,BL$3,),)</f>
        <v>0</v>
      </c>
      <c r="BM35" s="50">
        <f>IFERROR(VLOOKUP($B35,[1]RptScheduleA_Inv!$A$3:$V$165,BM$3,),)</f>
        <v>0</v>
      </c>
      <c r="BN35" s="51">
        <f t="shared" si="44"/>
        <v>0</v>
      </c>
      <c r="BO35" s="50">
        <f t="shared" si="13"/>
        <v>0</v>
      </c>
      <c r="BP35" s="50">
        <f>IFERROR(VLOOKUP($B35,[2]RptScheduleA_Inv!$A$3:$V$165,BP$3,),)</f>
        <v>466.95</v>
      </c>
      <c r="BQ35" s="50">
        <f>IFERROR(VLOOKUP($B35,[1]RptScheduleA_Inv!$A$3:$V$165,BQ$3,),)</f>
        <v>660.13</v>
      </c>
      <c r="BR35" s="51">
        <f t="shared" si="45"/>
        <v>193.18</v>
      </c>
      <c r="BS35" s="50">
        <f t="shared" si="46"/>
        <v>853.31</v>
      </c>
    </row>
    <row r="36" spans="1:71" x14ac:dyDescent="0.2">
      <c r="A36" s="20" t="str">
        <f t="shared" si="0"/>
        <v>CPI</v>
      </c>
      <c r="B36" s="31" t="s">
        <v>48</v>
      </c>
      <c r="C36" s="20" t="str">
        <f t="shared" si="15"/>
        <v>CPI-CAPE &amp; ISLANDS DISTRICT ATTY</v>
      </c>
      <c r="D36" s="50">
        <f>IFERROR(VLOOKUP($B36,[2]RptScheduleA_Inv!$A$3:$V$165,D$3,),)</f>
        <v>0</v>
      </c>
      <c r="E36" s="50">
        <f>IFERROR(VLOOKUP($B36,[1]RptScheduleA_Inv!$A$3:$V$165,E$3,),)</f>
        <v>0</v>
      </c>
      <c r="F36" s="50">
        <f t="shared" si="16"/>
        <v>0</v>
      </c>
      <c r="G36" s="50">
        <f t="shared" si="1"/>
        <v>0</v>
      </c>
      <c r="H36" s="50">
        <f>IFERROR(VLOOKUP($B36,[2]RptScheduleA_Inv!$A$3:$V$165,H$3,),)</f>
        <v>471.07</v>
      </c>
      <c r="I36" s="50">
        <f>IFERROR(VLOOKUP($B36,[1]RptScheduleA_Inv!$A$3:$V$165,I$3,),)</f>
        <v>2730.02</v>
      </c>
      <c r="J36" s="51">
        <f t="shared" si="17"/>
        <v>2258.9499999999998</v>
      </c>
      <c r="K36" s="50">
        <f t="shared" si="2"/>
        <v>4988.9699999999993</v>
      </c>
      <c r="L36" s="50"/>
      <c r="M36" s="50">
        <f>IFERROR(VLOOKUP($B36,[1]RptScheduleA_Inv!$A$3:$V$165,M$3,),)</f>
        <v>0</v>
      </c>
      <c r="N36" s="50">
        <f t="shared" si="18"/>
        <v>0</v>
      </c>
      <c r="O36" s="50">
        <f t="shared" si="19"/>
        <v>0</v>
      </c>
      <c r="P36" s="50"/>
      <c r="Q36" s="50">
        <f>IFERROR(VLOOKUP($B36,[1]RptScheduleA_Inv!$A$3:$V$165,Q$3,),)</f>
        <v>0</v>
      </c>
      <c r="R36" s="50">
        <f t="shared" si="20"/>
        <v>0</v>
      </c>
      <c r="S36" s="50">
        <f t="shared" si="21"/>
        <v>0</v>
      </c>
      <c r="T36" s="50">
        <f>IFERROR(VLOOKUP($B36,[2]RptScheduleA_Inv!$A$3:$V$165,T$3,),)</f>
        <v>0</v>
      </c>
      <c r="U36" s="50">
        <f>IFERROR(VLOOKUP($B36,[1]RptScheduleA_Inv!$A$3:$V$165,U$3,),)</f>
        <v>0</v>
      </c>
      <c r="V36" s="50">
        <f t="shared" si="22"/>
        <v>0</v>
      </c>
      <c r="W36" s="50">
        <f t="shared" si="23"/>
        <v>0</v>
      </c>
      <c r="X36" s="50">
        <f>IFERROR(VLOOKUP($B36,[2]RptScheduleA_Inv!$A$3:$V$165,X$3,),)</f>
        <v>2188.34</v>
      </c>
      <c r="Y36" s="50">
        <f>IFERROR(VLOOKUP($B36,[1]RptScheduleA_Inv!$A$3:$V$165,Y$3,),)</f>
        <v>0</v>
      </c>
      <c r="Z36" s="51">
        <f t="shared" si="24"/>
        <v>-2188.34</v>
      </c>
      <c r="AA36" s="50">
        <f t="shared" si="25"/>
        <v>-2188.34</v>
      </c>
      <c r="AB36" s="50">
        <f>IFERROR(VLOOKUP($B36,[2]RptScheduleA_Inv!$A$3:$V$165,AB$3,),)</f>
        <v>2831</v>
      </c>
      <c r="AC36" s="50">
        <f>IFERROR(VLOOKUP($B36,[1]RptScheduleA_Inv!$A$3:$V$165,AC$3,),)</f>
        <v>3967.36</v>
      </c>
      <c r="AD36" s="51">
        <f t="shared" si="26"/>
        <v>1136.3600000000001</v>
      </c>
      <c r="AE36" s="50">
        <f t="shared" si="27"/>
        <v>5103.72</v>
      </c>
      <c r="AF36" s="50">
        <f>IFERROR(VLOOKUP($B36,[2]RptScheduleA_Inv!$A$3:$V$165,AF$3,),)</f>
        <v>0</v>
      </c>
      <c r="AG36" s="50">
        <f>IFERROR(VLOOKUP($B36,[1]RptScheduleA_Inv!$A$3:$V$165,AG$3,),)</f>
        <v>0</v>
      </c>
      <c r="AH36" s="51">
        <f t="shared" si="28"/>
        <v>0</v>
      </c>
      <c r="AI36" s="50">
        <f t="shared" si="29"/>
        <v>0</v>
      </c>
      <c r="AJ36" s="50">
        <f>IFERROR(VLOOKUP($B36,[2]RptScheduleA_Inv!$A$3:$V$165,AJ$3,),)</f>
        <v>0</v>
      </c>
      <c r="AK36" s="50">
        <f>IFERROR(VLOOKUP($B36,[1]RptScheduleA_Inv!$A$3:$V$165,AK$3,),)</f>
        <v>0</v>
      </c>
      <c r="AL36" s="51">
        <f t="shared" si="30"/>
        <v>0</v>
      </c>
      <c r="AM36" s="50">
        <f t="shared" si="31"/>
        <v>0</v>
      </c>
      <c r="AN36" s="50">
        <f>IFERROR(VLOOKUP($B36,[2]RptScheduleA_Inv!$A$3:$V$165,AN$3,),)</f>
        <v>5016.1099999999997</v>
      </c>
      <c r="AO36" s="50">
        <f>IFERROR(VLOOKUP($B36,[1]RptScheduleA_Inv!$A$3:$V$165,AO$3,),)</f>
        <v>6170.67</v>
      </c>
      <c r="AP36" s="51">
        <f t="shared" si="32"/>
        <v>1154.5600000000004</v>
      </c>
      <c r="AQ36" s="50">
        <f t="shared" si="33"/>
        <v>7325.2300000000005</v>
      </c>
      <c r="AR36" s="50">
        <f>IFERROR(VLOOKUP($B36,[2]RptScheduleA_Inv!$A$3:$V$165,AR$3,),)</f>
        <v>12490.79</v>
      </c>
      <c r="AS36" s="50">
        <f>IFERROR(VLOOKUP($B36,[1]RptScheduleA_Inv!$A$3:$V$165,AS$3,),)</f>
        <v>20134.34</v>
      </c>
      <c r="AT36" s="51">
        <f t="shared" si="34"/>
        <v>7643.5499999999993</v>
      </c>
      <c r="AU36" s="50">
        <f t="shared" si="35"/>
        <v>27777.89</v>
      </c>
      <c r="AV36" s="50">
        <f>IFERROR(VLOOKUP($B36,[2]RptScheduleA_Inv!$A$3:$V$165,AV$3,),)</f>
        <v>0</v>
      </c>
      <c r="AW36" s="50">
        <f>IFERROR(VLOOKUP($B36,[1]RptScheduleA_Inv!$A$3:$V$165,AW$3,),)</f>
        <v>0</v>
      </c>
      <c r="AX36" s="51">
        <f t="shared" si="36"/>
        <v>0</v>
      </c>
      <c r="AY36" s="50">
        <f t="shared" si="37"/>
        <v>0</v>
      </c>
      <c r="AZ36" s="50">
        <f>IFERROR(VLOOKUP($B36,[2]RptScheduleA_Inv!$A$3:$V$165,AZ$3,),)</f>
        <v>6118.04</v>
      </c>
      <c r="BA36" s="50">
        <f>IFERROR(VLOOKUP($B36,[1]RptScheduleA_Inv!$A$3:$V$165,BA$3,),)</f>
        <v>6362.05</v>
      </c>
      <c r="BB36" s="51">
        <f t="shared" si="38"/>
        <v>244.01000000000022</v>
      </c>
      <c r="BC36" s="50">
        <f t="shared" si="39"/>
        <v>6606.06</v>
      </c>
      <c r="BD36" s="50">
        <f>IFERROR(VLOOKUP($B36,[2]RptScheduleA_Inv!$A$3:$V$165,BD$3,),)</f>
        <v>-10639.74</v>
      </c>
      <c r="BE36" s="50">
        <f>IFERROR(VLOOKUP($B36,[1]RptScheduleA_Inv!$A$3:$V$165,BE$3,),)</f>
        <v>-6780.61</v>
      </c>
      <c r="BF36" s="51">
        <f t="shared" si="40"/>
        <v>3859.13</v>
      </c>
      <c r="BG36" s="50">
        <f t="shared" si="41"/>
        <v>-2921.4799999999996</v>
      </c>
      <c r="BH36" s="50">
        <f>IFERROR(VLOOKUP($B36,[2]RptScheduleA_Inv!$A$3:$V$165,BH$3,),)</f>
        <v>0</v>
      </c>
      <c r="BI36" s="50">
        <f>IFERROR(VLOOKUP($B36,[1]RptScheduleA_Inv!$A$3:$V$165,BI$3,),)</f>
        <v>0</v>
      </c>
      <c r="BJ36" s="51">
        <f t="shared" si="42"/>
        <v>0</v>
      </c>
      <c r="BK36" s="50">
        <f t="shared" si="43"/>
        <v>0</v>
      </c>
      <c r="BL36" s="50">
        <f>IFERROR(VLOOKUP($B36,[2]RptScheduleA_Inv!$A$3:$V$165,BL$3,),)</f>
        <v>0</v>
      </c>
      <c r="BM36" s="50">
        <f>IFERROR(VLOOKUP($B36,[1]RptScheduleA_Inv!$A$3:$V$165,BM$3,),)</f>
        <v>0</v>
      </c>
      <c r="BN36" s="51">
        <f t="shared" si="44"/>
        <v>0</v>
      </c>
      <c r="BO36" s="50">
        <f t="shared" si="13"/>
        <v>0</v>
      </c>
      <c r="BP36" s="50">
        <f>IFERROR(VLOOKUP($B36,[2]RptScheduleA_Inv!$A$3:$V$165,BP$3,),)</f>
        <v>1700.28</v>
      </c>
      <c r="BQ36" s="50">
        <f>IFERROR(VLOOKUP($B36,[1]RptScheduleA_Inv!$A$3:$V$165,BQ$3,),)</f>
        <v>2108.0500000000002</v>
      </c>
      <c r="BR36" s="51">
        <f t="shared" si="45"/>
        <v>407.77000000000021</v>
      </c>
      <c r="BS36" s="50">
        <f t="shared" si="46"/>
        <v>2515.8200000000006</v>
      </c>
    </row>
    <row r="37" spans="1:71" x14ac:dyDescent="0.2">
      <c r="A37" s="20" t="str">
        <f t="shared" si="0"/>
        <v>CSW</v>
      </c>
      <c r="B37" s="31" t="s">
        <v>49</v>
      </c>
      <c r="C37" s="20" t="str">
        <f t="shared" si="15"/>
        <v>CSW-COMM ON STATUS OF WOMEN</v>
      </c>
      <c r="D37" s="50">
        <f>IFERROR(VLOOKUP($B37,[2]RptScheduleA_Inv!$A$3:$V$165,D$3,),)</f>
        <v>2444.7199999999998</v>
      </c>
      <c r="E37" s="50">
        <f>IFERROR(VLOOKUP($B37,[1]RptScheduleA_Inv!$A$3:$V$165,E$3,),)</f>
        <v>5606.51</v>
      </c>
      <c r="F37" s="50">
        <f t="shared" si="16"/>
        <v>3161.7900000000004</v>
      </c>
      <c r="G37" s="50">
        <f t="shared" ref="G37:G53" si="49">E37+F37</f>
        <v>8768.3000000000011</v>
      </c>
      <c r="H37" s="50">
        <f>IFERROR(VLOOKUP($B37,[2]RptScheduleA_Inv!$A$3:$V$165,H$3,),)</f>
        <v>51.94</v>
      </c>
      <c r="I37" s="50">
        <f>IFERROR(VLOOKUP($B37,[1]RptScheduleA_Inv!$A$3:$V$165,I$3,),)</f>
        <v>455.69</v>
      </c>
      <c r="J37" s="51">
        <f t="shared" si="17"/>
        <v>403.75</v>
      </c>
      <c r="K37" s="50">
        <f t="shared" si="2"/>
        <v>859.44</v>
      </c>
      <c r="L37" s="50"/>
      <c r="M37" s="50">
        <f>IFERROR(VLOOKUP($B37,[1]RptScheduleA_Inv!$A$3:$V$165,M$3,),)</f>
        <v>0</v>
      </c>
      <c r="N37" s="50">
        <f t="shared" si="18"/>
        <v>0</v>
      </c>
      <c r="O37" s="50">
        <f t="shared" si="19"/>
        <v>0</v>
      </c>
      <c r="P37" s="50"/>
      <c r="Q37" s="50">
        <f>IFERROR(VLOOKUP($B37,[1]RptScheduleA_Inv!$A$3:$V$165,Q$3,),)</f>
        <v>0</v>
      </c>
      <c r="R37" s="50">
        <f t="shared" si="20"/>
        <v>0</v>
      </c>
      <c r="S37" s="50">
        <f t="shared" si="21"/>
        <v>0</v>
      </c>
      <c r="T37" s="50">
        <f>IFERROR(VLOOKUP($B37,[2]RptScheduleA_Inv!$A$3:$V$165,T$3,),)</f>
        <v>0</v>
      </c>
      <c r="U37" s="50">
        <f>IFERROR(VLOOKUP($B37,[1]RptScheduleA_Inv!$A$3:$V$165,U$3,),)</f>
        <v>0</v>
      </c>
      <c r="V37" s="50">
        <f t="shared" si="22"/>
        <v>0</v>
      </c>
      <c r="W37" s="50">
        <f t="shared" si="23"/>
        <v>0</v>
      </c>
      <c r="X37" s="50">
        <f>IFERROR(VLOOKUP($B37,[2]RptScheduleA_Inv!$A$3:$V$165,X$3,),)</f>
        <v>0</v>
      </c>
      <c r="Y37" s="50">
        <f>IFERROR(VLOOKUP($B37,[1]RptScheduleA_Inv!$A$3:$V$165,Y$3,),)</f>
        <v>0</v>
      </c>
      <c r="Z37" s="51">
        <f t="shared" si="24"/>
        <v>0</v>
      </c>
      <c r="AA37" s="50">
        <f t="shared" si="25"/>
        <v>0</v>
      </c>
      <c r="AB37" s="50">
        <f>IFERROR(VLOOKUP($B37,[2]RptScheduleA_Inv!$A$3:$V$165,AB$3,),)</f>
        <v>214.38</v>
      </c>
      <c r="AC37" s="50">
        <f>IFERROR(VLOOKUP($B37,[1]RptScheduleA_Inv!$A$3:$V$165,AC$3,),)</f>
        <v>516.35</v>
      </c>
      <c r="AD37" s="51">
        <f t="shared" si="26"/>
        <v>301.97000000000003</v>
      </c>
      <c r="AE37" s="50">
        <f t="shared" si="27"/>
        <v>818.32</v>
      </c>
      <c r="AF37" s="50">
        <f>IFERROR(VLOOKUP($B37,[2]RptScheduleA_Inv!$A$3:$V$165,AF$3,),)</f>
        <v>0</v>
      </c>
      <c r="AG37" s="50">
        <f>IFERROR(VLOOKUP($B37,[1]RptScheduleA_Inv!$A$3:$V$165,AG$3,),)</f>
        <v>0</v>
      </c>
      <c r="AH37" s="51">
        <f t="shared" si="28"/>
        <v>0</v>
      </c>
      <c r="AI37" s="50">
        <f t="shared" si="29"/>
        <v>0</v>
      </c>
      <c r="AJ37" s="50">
        <f>IFERROR(VLOOKUP($B37,[2]RptScheduleA_Inv!$A$3:$V$165,AJ$3,),)</f>
        <v>0</v>
      </c>
      <c r="AK37" s="50">
        <f>IFERROR(VLOOKUP($B37,[1]RptScheduleA_Inv!$A$3:$V$165,AK$3,),)</f>
        <v>0</v>
      </c>
      <c r="AL37" s="51">
        <f t="shared" si="30"/>
        <v>0</v>
      </c>
      <c r="AM37" s="50">
        <f t="shared" si="31"/>
        <v>0</v>
      </c>
      <c r="AN37" s="50">
        <f>IFERROR(VLOOKUP($B37,[2]RptScheduleA_Inv!$A$3:$V$165,AN$3,),)</f>
        <v>384.17</v>
      </c>
      <c r="AO37" s="50">
        <f>IFERROR(VLOOKUP($B37,[1]RptScheduleA_Inv!$A$3:$V$165,AO$3,),)</f>
        <v>853.68</v>
      </c>
      <c r="AP37" s="51">
        <f t="shared" si="32"/>
        <v>469.50999999999993</v>
      </c>
      <c r="AQ37" s="50">
        <f t="shared" si="33"/>
        <v>1323.1899999999998</v>
      </c>
      <c r="AR37" s="50">
        <f>IFERROR(VLOOKUP($B37,[2]RptScheduleA_Inv!$A$3:$V$165,AR$3,),)</f>
        <v>13630.19</v>
      </c>
      <c r="AS37" s="50">
        <f>IFERROR(VLOOKUP($B37,[1]RptScheduleA_Inv!$A$3:$V$165,AS$3,),)</f>
        <v>29714.36</v>
      </c>
      <c r="AT37" s="51">
        <f t="shared" si="34"/>
        <v>16084.17</v>
      </c>
      <c r="AU37" s="50">
        <f t="shared" si="35"/>
        <v>45798.53</v>
      </c>
      <c r="AV37" s="50">
        <f>IFERROR(VLOOKUP($B37,[2]RptScheduleA_Inv!$A$3:$V$165,AV$3,),)</f>
        <v>0</v>
      </c>
      <c r="AW37" s="50">
        <f>IFERROR(VLOOKUP($B37,[1]RptScheduleA_Inv!$A$3:$V$165,AW$3,),)</f>
        <v>0</v>
      </c>
      <c r="AX37" s="51">
        <f t="shared" si="36"/>
        <v>0</v>
      </c>
      <c r="AY37" s="50">
        <f t="shared" si="37"/>
        <v>0</v>
      </c>
      <c r="AZ37" s="50">
        <f>IFERROR(VLOOKUP($B37,[2]RptScheduleA_Inv!$A$3:$V$165,AZ$3,),)</f>
        <v>492.66</v>
      </c>
      <c r="BA37" s="50">
        <f>IFERROR(VLOOKUP($B37,[1]RptScheduleA_Inv!$A$3:$V$165,BA$3,),)</f>
        <v>1061.69</v>
      </c>
      <c r="BB37" s="51">
        <f t="shared" si="38"/>
        <v>569.03</v>
      </c>
      <c r="BC37" s="50">
        <f t="shared" si="39"/>
        <v>1630.72</v>
      </c>
      <c r="BD37" s="50">
        <f>IFERROR(VLOOKUP($B37,[2]RptScheduleA_Inv!$A$3:$V$165,BD$3,),)</f>
        <v>-2812.1</v>
      </c>
      <c r="BE37" s="50">
        <f>IFERROR(VLOOKUP($B37,[1]RptScheduleA_Inv!$A$3:$V$165,BE$3,),)</f>
        <v>-857.73</v>
      </c>
      <c r="BF37" s="51">
        <f t="shared" si="40"/>
        <v>1954.37</v>
      </c>
      <c r="BG37" s="50">
        <f t="shared" si="41"/>
        <v>1096.6399999999999</v>
      </c>
      <c r="BH37" s="50">
        <f>IFERROR(VLOOKUP($B37,[2]RptScheduleA_Inv!$A$3:$V$165,BH$3,),)</f>
        <v>2264.6</v>
      </c>
      <c r="BI37" s="50">
        <f>IFERROR(VLOOKUP($B37,[1]RptScheduleA_Inv!$A$3:$V$165,BI$3,),)</f>
        <v>3845.27</v>
      </c>
      <c r="BJ37" s="51">
        <f t="shared" si="42"/>
        <v>1580.67</v>
      </c>
      <c r="BK37" s="50">
        <f t="shared" si="43"/>
        <v>5425.9400000000005</v>
      </c>
      <c r="BL37" s="50">
        <f>IFERROR(VLOOKUP($B37,[2]RptScheduleA_Inv!$A$3:$V$165,BL$3,),)</f>
        <v>0</v>
      </c>
      <c r="BM37" s="50">
        <f>IFERROR(VLOOKUP($B37,[1]RptScheduleA_Inv!$A$3:$V$165,BM$3,),)</f>
        <v>0</v>
      </c>
      <c r="BN37" s="51">
        <f t="shared" si="44"/>
        <v>0</v>
      </c>
      <c r="BO37" s="50">
        <f t="shared" si="13"/>
        <v>0</v>
      </c>
      <c r="BP37" s="50">
        <f>IFERROR(VLOOKUP($B37,[2]RptScheduleA_Inv!$A$3:$V$165,BP$3,),)</f>
        <v>135.63</v>
      </c>
      <c r="BQ37" s="50">
        <f>IFERROR(VLOOKUP($B37,[1]RptScheduleA_Inv!$A$3:$V$165,BQ$3,),)</f>
        <v>339.64</v>
      </c>
      <c r="BR37" s="51">
        <f t="shared" si="45"/>
        <v>204.01</v>
      </c>
      <c r="BS37" s="50">
        <f t="shared" si="46"/>
        <v>543.65</v>
      </c>
    </row>
    <row r="38" spans="1:71" x14ac:dyDescent="0.2">
      <c r="A38" s="20" t="str">
        <f t="shared" si="0"/>
        <v>CTF</v>
      </c>
      <c r="B38" s="31" t="s">
        <v>214</v>
      </c>
      <c r="C38" s="20" t="str">
        <f t="shared" si="15"/>
        <v>CTF-CHILDREN TRUST FUND</v>
      </c>
      <c r="D38" s="50">
        <f>IFERROR(VLOOKUP($B38,[2]RptScheduleA_Inv!$A$3:$V$165,D$3,),)</f>
        <v>0</v>
      </c>
      <c r="E38" s="50">
        <f>IFERROR(VLOOKUP($B38,[1]RptScheduleA_Inv!$A$3:$V$165,E$3,),)</f>
        <v>0</v>
      </c>
      <c r="F38" s="50">
        <f t="shared" si="16"/>
        <v>0</v>
      </c>
      <c r="G38" s="50">
        <f t="shared" si="49"/>
        <v>0</v>
      </c>
      <c r="H38" s="50">
        <f>IFERROR(VLOOKUP($B38,[2]RptScheduleA_Inv!$A$3:$V$165,H$3,),)</f>
        <v>0</v>
      </c>
      <c r="I38" s="50">
        <f>IFERROR(VLOOKUP($B38,[1]RptScheduleA_Inv!$A$3:$V$165,I$3,),)</f>
        <v>0</v>
      </c>
      <c r="J38" s="51">
        <f t="shared" si="17"/>
        <v>0</v>
      </c>
      <c r="K38" s="50">
        <f t="shared" si="2"/>
        <v>0</v>
      </c>
      <c r="L38" s="50"/>
      <c r="M38" s="50">
        <f>IFERROR(VLOOKUP($B38,[1]RptScheduleA_Inv!$A$3:$V$165,M$3,),)</f>
        <v>0</v>
      </c>
      <c r="N38" s="50">
        <f t="shared" si="18"/>
        <v>0</v>
      </c>
      <c r="O38" s="50">
        <f t="shared" si="19"/>
        <v>0</v>
      </c>
      <c r="P38" s="50"/>
      <c r="Q38" s="50">
        <f>IFERROR(VLOOKUP($B38,[1]RptScheduleA_Inv!$A$3:$V$165,Q$3,),)</f>
        <v>0</v>
      </c>
      <c r="R38" s="50">
        <f t="shared" si="20"/>
        <v>0</v>
      </c>
      <c r="S38" s="50">
        <f t="shared" si="21"/>
        <v>0</v>
      </c>
      <c r="T38" s="50">
        <f>IFERROR(VLOOKUP($B38,[2]RptScheduleA_Inv!$A$3:$V$165,T$3,),)</f>
        <v>0</v>
      </c>
      <c r="U38" s="50">
        <f>IFERROR(VLOOKUP($B38,[1]RptScheduleA_Inv!$A$3:$V$165,U$3,),)</f>
        <v>0</v>
      </c>
      <c r="V38" s="50">
        <f t="shared" si="22"/>
        <v>0</v>
      </c>
      <c r="W38" s="50">
        <f t="shared" si="23"/>
        <v>0</v>
      </c>
      <c r="X38" s="50">
        <f>IFERROR(VLOOKUP($B38,[2]RptScheduleA_Inv!$A$3:$V$165,X$3,),)</f>
        <v>0</v>
      </c>
      <c r="Y38" s="50">
        <f>IFERROR(VLOOKUP($B38,[1]RptScheduleA_Inv!$A$3:$V$165,Y$3,),)</f>
        <v>0</v>
      </c>
      <c r="Z38" s="51">
        <f t="shared" si="24"/>
        <v>0</v>
      </c>
      <c r="AA38" s="50">
        <f t="shared" si="25"/>
        <v>0</v>
      </c>
      <c r="AB38" s="50">
        <f>IFERROR(VLOOKUP($B38,[2]RptScheduleA_Inv!$A$3:$V$165,AB$3,),)</f>
        <v>0</v>
      </c>
      <c r="AC38" s="50">
        <f>IFERROR(VLOOKUP($B38,[1]RptScheduleA_Inv!$A$3:$V$165,AC$3,),)</f>
        <v>0</v>
      </c>
      <c r="AD38" s="51">
        <f t="shared" si="26"/>
        <v>0</v>
      </c>
      <c r="AE38" s="50">
        <f t="shared" si="27"/>
        <v>0</v>
      </c>
      <c r="AF38" s="50">
        <f>IFERROR(VLOOKUP($B38,[2]RptScheduleA_Inv!$A$3:$V$165,AF$3,),)</f>
        <v>0</v>
      </c>
      <c r="AG38" s="50">
        <f>IFERROR(VLOOKUP($B38,[1]RptScheduleA_Inv!$A$3:$V$165,AG$3,),)</f>
        <v>0</v>
      </c>
      <c r="AH38" s="51">
        <f t="shared" si="28"/>
        <v>0</v>
      </c>
      <c r="AI38" s="50">
        <f t="shared" si="29"/>
        <v>0</v>
      </c>
      <c r="AJ38" s="50">
        <f>IFERROR(VLOOKUP($B38,[2]RptScheduleA_Inv!$A$3:$V$165,AJ$3,),)</f>
        <v>0</v>
      </c>
      <c r="AK38" s="50">
        <f>IFERROR(VLOOKUP($B38,[1]RptScheduleA_Inv!$A$3:$V$165,AK$3,),)</f>
        <v>0</v>
      </c>
      <c r="AL38" s="51">
        <f t="shared" si="30"/>
        <v>0</v>
      </c>
      <c r="AM38" s="50">
        <f t="shared" si="31"/>
        <v>0</v>
      </c>
      <c r="AN38" s="50">
        <f>IFERROR(VLOOKUP($B38,[2]RptScheduleA_Inv!$A$3:$V$165,AN$3,),)</f>
        <v>0</v>
      </c>
      <c r="AO38" s="50">
        <f>IFERROR(VLOOKUP($B38,[1]RptScheduleA_Inv!$A$3:$V$165,AO$3,),)</f>
        <v>0</v>
      </c>
      <c r="AP38" s="51">
        <f t="shared" si="32"/>
        <v>0</v>
      </c>
      <c r="AQ38" s="50">
        <f t="shared" si="33"/>
        <v>0</v>
      </c>
      <c r="AR38" s="50">
        <f>IFERROR(VLOOKUP($B38,[2]RptScheduleA_Inv!$A$3:$V$165,AR$3,),)</f>
        <v>6245.45</v>
      </c>
      <c r="AS38" s="50">
        <f>IFERROR(VLOOKUP($B38,[1]RptScheduleA_Inv!$A$3:$V$165,AS$3,),)</f>
        <v>10067.07</v>
      </c>
      <c r="AT38" s="51">
        <f t="shared" si="34"/>
        <v>3821.62</v>
      </c>
      <c r="AU38" s="50">
        <f t="shared" si="35"/>
        <v>13888.689999999999</v>
      </c>
      <c r="AV38" s="50">
        <f>IFERROR(VLOOKUP($B38,[2]RptScheduleA_Inv!$A$3:$V$165,AV$3,),)</f>
        <v>0</v>
      </c>
      <c r="AW38" s="50">
        <f>IFERROR(VLOOKUP($B38,[1]RptScheduleA_Inv!$A$3:$V$165,AW$3,),)</f>
        <v>0</v>
      </c>
      <c r="AX38" s="51">
        <f t="shared" si="36"/>
        <v>0</v>
      </c>
      <c r="AY38" s="50">
        <f t="shared" si="37"/>
        <v>0</v>
      </c>
      <c r="AZ38" s="50">
        <f>IFERROR(VLOOKUP($B38,[2]RptScheduleA_Inv!$A$3:$V$165,AZ$3,),)</f>
        <v>0</v>
      </c>
      <c r="BA38" s="50">
        <f>IFERROR(VLOOKUP($B38,[1]RptScheduleA_Inv!$A$3:$V$165,BA$3,),)</f>
        <v>0</v>
      </c>
      <c r="BB38" s="51">
        <f t="shared" si="38"/>
        <v>0</v>
      </c>
      <c r="BC38" s="50">
        <f t="shared" si="39"/>
        <v>0</v>
      </c>
      <c r="BD38" s="50">
        <f>IFERROR(VLOOKUP($B38,[2]RptScheduleA_Inv!$A$3:$V$165,BD$3,),)</f>
        <v>0</v>
      </c>
      <c r="BE38" s="50">
        <f>IFERROR(VLOOKUP($B38,[1]RptScheduleA_Inv!$A$3:$V$165,BE$3,),)</f>
        <v>0</v>
      </c>
      <c r="BF38" s="51">
        <f t="shared" si="40"/>
        <v>0</v>
      </c>
      <c r="BG38" s="50">
        <f t="shared" si="41"/>
        <v>0</v>
      </c>
      <c r="BH38" s="50">
        <f>IFERROR(VLOOKUP($B38,[2]RptScheduleA_Inv!$A$3:$V$165,BH$3,),)</f>
        <v>0</v>
      </c>
      <c r="BI38" s="50">
        <f>IFERROR(VLOOKUP($B38,[1]RptScheduleA_Inv!$A$3:$V$165,BI$3,),)</f>
        <v>0</v>
      </c>
      <c r="BJ38" s="51">
        <f t="shared" si="42"/>
        <v>0</v>
      </c>
      <c r="BK38" s="50">
        <f t="shared" si="43"/>
        <v>0</v>
      </c>
      <c r="BL38" s="50">
        <f>IFERROR(VLOOKUP($B38,[2]RptScheduleA_Inv!$A$3:$V$165,BL$3,),)</f>
        <v>0</v>
      </c>
      <c r="BM38" s="50">
        <f>IFERROR(VLOOKUP($B38,[1]RptScheduleA_Inv!$A$3:$V$165,BM$3,),)</f>
        <v>0</v>
      </c>
      <c r="BN38" s="51">
        <f t="shared" si="44"/>
        <v>0</v>
      </c>
      <c r="BO38" s="50">
        <f t="shared" si="13"/>
        <v>0</v>
      </c>
      <c r="BP38" s="50">
        <f>IFERROR(VLOOKUP($B38,[2]RptScheduleA_Inv!$A$3:$V$165,BP$3,),)</f>
        <v>0</v>
      </c>
      <c r="BQ38" s="50">
        <f>IFERROR(VLOOKUP($B38,[1]RptScheduleA_Inv!$A$3:$V$165,BQ$3,),)</f>
        <v>0</v>
      </c>
      <c r="BR38" s="51">
        <f t="shared" si="45"/>
        <v>0</v>
      </c>
      <c r="BS38" s="50">
        <f t="shared" si="46"/>
        <v>0</v>
      </c>
    </row>
    <row r="39" spans="1:71" x14ac:dyDescent="0.2">
      <c r="A39" s="20" t="str">
        <f t="shared" si="0"/>
        <v>CZM</v>
      </c>
      <c r="B39" s="31" t="s">
        <v>245</v>
      </c>
      <c r="C39" s="20" t="s">
        <v>245</v>
      </c>
      <c r="D39" s="50">
        <f>IFERROR(VLOOKUP($B39,[2]RptScheduleA_Inv!$A$3:$V$165,D$3,),)</f>
        <v>0</v>
      </c>
      <c r="E39" s="50">
        <f>IFERROR(VLOOKUP($B39,[1]RptScheduleA_Inv!$A$3:$V$165,E$3,),)</f>
        <v>0</v>
      </c>
      <c r="F39" s="50">
        <f t="shared" si="16"/>
        <v>0</v>
      </c>
      <c r="G39" s="50">
        <f t="shared" ref="G39" si="50">E39+F39</f>
        <v>0</v>
      </c>
      <c r="H39" s="50">
        <f>IFERROR(VLOOKUP($B39,[2]RptScheduleA_Inv!$A$3:$V$165,H$3,),)</f>
        <v>0</v>
      </c>
      <c r="I39" s="50">
        <f>IFERROR(VLOOKUP($B39,[1]RptScheduleA_Inv!$A$3:$V$165,I$3,),)</f>
        <v>0</v>
      </c>
      <c r="J39" s="51">
        <f t="shared" si="17"/>
        <v>0</v>
      </c>
      <c r="K39" s="50">
        <f t="shared" ref="K39" si="51">I39+J39</f>
        <v>0</v>
      </c>
      <c r="L39" s="50"/>
      <c r="M39" s="50">
        <f>IFERROR(VLOOKUP($B39,[1]RptScheduleA_Inv!$A$3:$V$165,M$3,),)</f>
        <v>0</v>
      </c>
      <c r="N39" s="50">
        <f t="shared" si="18"/>
        <v>0</v>
      </c>
      <c r="O39" s="50">
        <f t="shared" si="19"/>
        <v>0</v>
      </c>
      <c r="P39" s="50"/>
      <c r="Q39" s="50">
        <f>IFERROR(VLOOKUP($B39,[1]RptScheduleA_Inv!$A$3:$V$165,Q$3,),)</f>
        <v>0</v>
      </c>
      <c r="R39" s="50">
        <f t="shared" si="20"/>
        <v>0</v>
      </c>
      <c r="S39" s="50">
        <f t="shared" si="21"/>
        <v>0</v>
      </c>
      <c r="T39" s="50">
        <f>IFERROR(VLOOKUP($B39,[2]RptScheduleA_Inv!$A$3:$V$165,T$3,),)</f>
        <v>0</v>
      </c>
      <c r="U39" s="50">
        <f>IFERROR(VLOOKUP($B39,[1]RptScheduleA_Inv!$A$3:$V$165,U$3,),)</f>
        <v>0</v>
      </c>
      <c r="V39" s="50">
        <f t="shared" si="22"/>
        <v>0</v>
      </c>
      <c r="W39" s="50">
        <f t="shared" si="23"/>
        <v>0</v>
      </c>
      <c r="X39" s="50">
        <f>IFERROR(VLOOKUP($B39,[2]RptScheduleA_Inv!$A$3:$V$165,X$3,),)</f>
        <v>0</v>
      </c>
      <c r="Y39" s="50">
        <f>IFERROR(VLOOKUP($B39,[1]RptScheduleA_Inv!$A$3:$V$165,Y$3,),)</f>
        <v>0</v>
      </c>
      <c r="Z39" s="51">
        <f t="shared" si="24"/>
        <v>0</v>
      </c>
      <c r="AA39" s="50">
        <f t="shared" ref="AA39" si="52">Y39+Z39</f>
        <v>0</v>
      </c>
      <c r="AB39" s="50">
        <f>IFERROR(VLOOKUP($B39,[2]RptScheduleA_Inv!$A$3:$V$165,AB$3,),)</f>
        <v>0</v>
      </c>
      <c r="AC39" s="50">
        <f>IFERROR(VLOOKUP($B39,[1]RptScheduleA_Inv!$A$3:$V$165,AC$3,),)</f>
        <v>0</v>
      </c>
      <c r="AD39" s="51">
        <f t="shared" si="26"/>
        <v>0</v>
      </c>
      <c r="AE39" s="50">
        <f t="shared" ref="AE39" si="53">AC39+AD39</f>
        <v>0</v>
      </c>
      <c r="AF39" s="50">
        <f>IFERROR(VLOOKUP($B39,[2]RptScheduleA_Inv!$A$3:$V$165,AF$3,),)</f>
        <v>0</v>
      </c>
      <c r="AG39" s="50">
        <f>IFERROR(VLOOKUP($B39,[1]RptScheduleA_Inv!$A$3:$V$165,AG$3,),)</f>
        <v>0</v>
      </c>
      <c r="AH39" s="51">
        <f t="shared" si="28"/>
        <v>0</v>
      </c>
      <c r="AI39" s="50">
        <f t="shared" ref="AI39" si="54">AG39+AH39</f>
        <v>0</v>
      </c>
      <c r="AJ39" s="50">
        <f>IFERROR(VLOOKUP($B39,[2]RptScheduleA_Inv!$A$3:$V$165,AJ$3,),)</f>
        <v>0</v>
      </c>
      <c r="AK39" s="50">
        <f>IFERROR(VLOOKUP($B39,[1]RptScheduleA_Inv!$A$3:$V$165,AK$3,),)</f>
        <v>0</v>
      </c>
      <c r="AL39" s="51">
        <f t="shared" si="30"/>
        <v>0</v>
      </c>
      <c r="AM39" s="50">
        <f t="shared" ref="AM39" si="55">AK39+AL39</f>
        <v>0</v>
      </c>
      <c r="AN39" s="50">
        <f>IFERROR(VLOOKUP($B39,[2]RptScheduleA_Inv!$A$3:$V$165,AN$3,),)</f>
        <v>0</v>
      </c>
      <c r="AO39" s="50">
        <f>IFERROR(VLOOKUP($B39,[1]RptScheduleA_Inv!$A$3:$V$165,AO$3,),)</f>
        <v>0</v>
      </c>
      <c r="AP39" s="51">
        <f t="shared" si="32"/>
        <v>0</v>
      </c>
      <c r="AQ39" s="50">
        <f t="shared" ref="AQ39" si="56">AO39+AP39</f>
        <v>0</v>
      </c>
      <c r="AR39" s="50">
        <f>IFERROR(VLOOKUP($B39,[2]RptScheduleA_Inv!$A$3:$V$165,AR$3,),)</f>
        <v>18736.560000000001</v>
      </c>
      <c r="AS39" s="50">
        <f>IFERROR(VLOOKUP($B39,[1]RptScheduleA_Inv!$A$3:$V$165,AS$3,),)</f>
        <v>20134.34</v>
      </c>
      <c r="AT39" s="51">
        <f t="shared" si="34"/>
        <v>1397.7799999999988</v>
      </c>
      <c r="AU39" s="50">
        <f t="shared" ref="AU39" si="57">AS39+AT39</f>
        <v>21532.12</v>
      </c>
      <c r="AV39" s="50">
        <f>IFERROR(VLOOKUP($B39,[2]RptScheduleA_Inv!$A$3:$V$165,AV$3,),)</f>
        <v>0</v>
      </c>
      <c r="AW39" s="50">
        <f>IFERROR(VLOOKUP($B39,[1]RptScheduleA_Inv!$A$3:$V$165,AW$3,),)</f>
        <v>0</v>
      </c>
      <c r="AX39" s="51">
        <f t="shared" si="36"/>
        <v>0</v>
      </c>
      <c r="AY39" s="50">
        <f t="shared" si="37"/>
        <v>0</v>
      </c>
      <c r="AZ39" s="50">
        <f>IFERROR(VLOOKUP($B39,[2]RptScheduleA_Inv!$A$3:$V$165,AZ$3,),)</f>
        <v>0</v>
      </c>
      <c r="BA39" s="50">
        <f>IFERROR(VLOOKUP($B39,[1]RptScheduleA_Inv!$A$3:$V$165,BA$3,),)</f>
        <v>0</v>
      </c>
      <c r="BB39" s="51">
        <f t="shared" si="38"/>
        <v>0</v>
      </c>
      <c r="BC39" s="50">
        <f t="shared" si="39"/>
        <v>0</v>
      </c>
      <c r="BD39" s="50">
        <f>IFERROR(VLOOKUP($B39,[2]RptScheduleA_Inv!$A$3:$V$165,BD$3,),)</f>
        <v>0</v>
      </c>
      <c r="BE39" s="50">
        <f>IFERROR(VLOOKUP($B39,[1]RptScheduleA_Inv!$A$3:$V$165,BE$3,),)</f>
        <v>0</v>
      </c>
      <c r="BF39" s="51">
        <f t="shared" si="40"/>
        <v>0</v>
      </c>
      <c r="BG39" s="50">
        <f t="shared" si="41"/>
        <v>0</v>
      </c>
      <c r="BH39" s="50">
        <f>IFERROR(VLOOKUP($B39,[2]RptScheduleA_Inv!$A$3:$V$165,BH$3,),)</f>
        <v>0</v>
      </c>
      <c r="BI39" s="50">
        <f>IFERROR(VLOOKUP($B39,[1]RptScheduleA_Inv!$A$3:$V$165,BI$3,),)</f>
        <v>0</v>
      </c>
      <c r="BJ39" s="51">
        <f t="shared" si="42"/>
        <v>0</v>
      </c>
      <c r="BK39" s="50">
        <f t="shared" si="43"/>
        <v>0</v>
      </c>
      <c r="BL39" s="50">
        <f>IFERROR(VLOOKUP($B39,[2]RptScheduleA_Inv!$A$3:$V$165,BL$3,),)</f>
        <v>0</v>
      </c>
      <c r="BM39" s="50">
        <f>IFERROR(VLOOKUP($B39,[1]RptScheduleA_Inv!$A$3:$V$165,BM$3,),)</f>
        <v>0</v>
      </c>
      <c r="BN39" s="51">
        <f t="shared" si="44"/>
        <v>0</v>
      </c>
      <c r="BO39" s="50">
        <f t="shared" si="13"/>
        <v>0</v>
      </c>
      <c r="BP39" s="50">
        <f>IFERROR(VLOOKUP($B39,[2]RptScheduleA_Inv!$A$3:$V$165,BP$3,),)</f>
        <v>0</v>
      </c>
      <c r="BQ39" s="50">
        <f>IFERROR(VLOOKUP($B39,[1]RptScheduleA_Inv!$A$3:$V$165,BQ$3,),)</f>
        <v>0</v>
      </c>
      <c r="BR39" s="51">
        <f t="shared" si="45"/>
        <v>0</v>
      </c>
      <c r="BS39" s="50">
        <f t="shared" si="46"/>
        <v>0</v>
      </c>
    </row>
    <row r="40" spans="1:71" x14ac:dyDescent="0.2">
      <c r="A40" s="20" t="str">
        <f t="shared" si="0"/>
        <v>DAA</v>
      </c>
      <c r="B40" s="31" t="s">
        <v>50</v>
      </c>
      <c r="C40" s="20" t="str">
        <f t="shared" si="15"/>
        <v>DAA-DISTRICT ATTY ASSC</v>
      </c>
      <c r="D40" s="50">
        <f>IFERROR(VLOOKUP($B40,[2]RptScheduleA_Inv!$A$3:$V$165,D$3,),)</f>
        <v>0</v>
      </c>
      <c r="E40" s="50">
        <f>IFERROR(VLOOKUP($B40,[1]RptScheduleA_Inv!$A$3:$V$165,E$3,),)</f>
        <v>0</v>
      </c>
      <c r="F40" s="50">
        <f t="shared" si="16"/>
        <v>0</v>
      </c>
      <c r="G40" s="50">
        <f t="shared" si="49"/>
        <v>0</v>
      </c>
      <c r="H40" s="50">
        <f>IFERROR(VLOOKUP($B40,[2]RptScheduleA_Inv!$A$3:$V$165,H$3,),)</f>
        <v>213.51</v>
      </c>
      <c r="I40" s="50">
        <f>IFERROR(VLOOKUP($B40,[1]RptScheduleA_Inv!$A$3:$V$165,I$3,),)</f>
        <v>457.59</v>
      </c>
      <c r="J40" s="51">
        <f t="shared" si="17"/>
        <v>244.07999999999998</v>
      </c>
      <c r="K40" s="50">
        <f t="shared" si="2"/>
        <v>701.67</v>
      </c>
      <c r="L40" s="50"/>
      <c r="M40" s="50">
        <f>IFERROR(VLOOKUP($B40,[1]RptScheduleA_Inv!$A$3:$V$165,M$3,),)</f>
        <v>0</v>
      </c>
      <c r="N40" s="50">
        <f t="shared" si="18"/>
        <v>0</v>
      </c>
      <c r="O40" s="50">
        <f t="shared" si="19"/>
        <v>0</v>
      </c>
      <c r="P40" s="50"/>
      <c r="Q40" s="50">
        <f>IFERROR(VLOOKUP($B40,[1]RptScheduleA_Inv!$A$3:$V$165,Q$3,),)</f>
        <v>0</v>
      </c>
      <c r="R40" s="50">
        <f t="shared" si="20"/>
        <v>0</v>
      </c>
      <c r="S40" s="50">
        <f t="shared" si="21"/>
        <v>0</v>
      </c>
      <c r="T40" s="50">
        <f>IFERROR(VLOOKUP($B40,[2]RptScheduleA_Inv!$A$3:$V$165,T$3,),)</f>
        <v>0</v>
      </c>
      <c r="U40" s="50">
        <f>IFERROR(VLOOKUP($B40,[1]RptScheduleA_Inv!$A$3:$V$165,U$3,),)</f>
        <v>0</v>
      </c>
      <c r="V40" s="50">
        <f t="shared" si="22"/>
        <v>0</v>
      </c>
      <c r="W40" s="50">
        <f t="shared" si="23"/>
        <v>0</v>
      </c>
      <c r="X40" s="50">
        <f>IFERROR(VLOOKUP($B40,[2]RptScheduleA_Inv!$A$3:$V$165,X$3,),)</f>
        <v>0</v>
      </c>
      <c r="Y40" s="50">
        <f>IFERROR(VLOOKUP($B40,[1]RptScheduleA_Inv!$A$3:$V$165,Y$3,),)</f>
        <v>0</v>
      </c>
      <c r="Z40" s="51">
        <f t="shared" si="24"/>
        <v>0</v>
      </c>
      <c r="AA40" s="50">
        <f t="shared" si="25"/>
        <v>0</v>
      </c>
      <c r="AB40" s="50">
        <f>IFERROR(VLOOKUP($B40,[2]RptScheduleA_Inv!$A$3:$V$165,AB$3,),)</f>
        <v>1619.84</v>
      </c>
      <c r="AC40" s="50">
        <f>IFERROR(VLOOKUP($B40,[1]RptScheduleA_Inv!$A$3:$V$165,AC$3,),)</f>
        <v>2364.29</v>
      </c>
      <c r="AD40" s="51">
        <f t="shared" si="26"/>
        <v>744.45</v>
      </c>
      <c r="AE40" s="50">
        <f t="shared" si="27"/>
        <v>3108.74</v>
      </c>
      <c r="AF40" s="50">
        <f>IFERROR(VLOOKUP($B40,[2]RptScheduleA_Inv!$A$3:$V$165,AF$3,),)</f>
        <v>0</v>
      </c>
      <c r="AG40" s="50">
        <f>IFERROR(VLOOKUP($B40,[1]RptScheduleA_Inv!$A$3:$V$165,AG$3,),)</f>
        <v>0</v>
      </c>
      <c r="AH40" s="51">
        <f t="shared" si="28"/>
        <v>0</v>
      </c>
      <c r="AI40" s="50">
        <f t="shared" si="29"/>
        <v>0</v>
      </c>
      <c r="AJ40" s="50">
        <f>IFERROR(VLOOKUP($B40,[2]RptScheduleA_Inv!$A$3:$V$165,AJ$3,),)</f>
        <v>0</v>
      </c>
      <c r="AK40" s="50">
        <f>IFERROR(VLOOKUP($B40,[1]RptScheduleA_Inv!$A$3:$V$165,AK$3,),)</f>
        <v>0</v>
      </c>
      <c r="AL40" s="51">
        <f t="shared" si="30"/>
        <v>0</v>
      </c>
      <c r="AM40" s="50">
        <f t="shared" si="31"/>
        <v>0</v>
      </c>
      <c r="AN40" s="50">
        <f>IFERROR(VLOOKUP($B40,[2]RptScheduleA_Inv!$A$3:$V$165,AN$3,),)</f>
        <v>2520.08</v>
      </c>
      <c r="AO40" s="50">
        <f>IFERROR(VLOOKUP($B40,[1]RptScheduleA_Inv!$A$3:$V$165,AO$3,),)</f>
        <v>3089.19</v>
      </c>
      <c r="AP40" s="51">
        <f t="shared" si="32"/>
        <v>569.11000000000013</v>
      </c>
      <c r="AQ40" s="50">
        <f t="shared" si="33"/>
        <v>3658.3</v>
      </c>
      <c r="AR40" s="50">
        <f>IFERROR(VLOOKUP($B40,[2]RptScheduleA_Inv!$A$3:$V$165,AR$3,),)</f>
        <v>6245.45</v>
      </c>
      <c r="AS40" s="50">
        <f>IFERROR(VLOOKUP($B40,[1]RptScheduleA_Inv!$A$3:$V$165,AS$3,),)</f>
        <v>10067.07</v>
      </c>
      <c r="AT40" s="51">
        <f t="shared" si="34"/>
        <v>3821.62</v>
      </c>
      <c r="AU40" s="50">
        <f t="shared" si="35"/>
        <v>13888.689999999999</v>
      </c>
      <c r="AV40" s="50">
        <f>IFERROR(VLOOKUP($B40,[2]RptScheduleA_Inv!$A$3:$V$165,AV$3,),)</f>
        <v>0</v>
      </c>
      <c r="AW40" s="50">
        <f>IFERROR(VLOOKUP($B40,[1]RptScheduleA_Inv!$A$3:$V$165,AW$3,),)</f>
        <v>0</v>
      </c>
      <c r="AX40" s="51">
        <f t="shared" si="36"/>
        <v>0</v>
      </c>
      <c r="AY40" s="50">
        <f t="shared" si="37"/>
        <v>0</v>
      </c>
      <c r="AZ40" s="50">
        <f>IFERROR(VLOOKUP($B40,[2]RptScheduleA_Inv!$A$3:$V$165,AZ$3,),)</f>
        <v>1464.37</v>
      </c>
      <c r="BA40" s="50">
        <f>IFERROR(VLOOKUP($B40,[1]RptScheduleA_Inv!$A$3:$V$165,BA$3,),)</f>
        <v>1279.18</v>
      </c>
      <c r="BB40" s="51">
        <f t="shared" si="38"/>
        <v>-185.18999999999983</v>
      </c>
      <c r="BC40" s="50">
        <f t="shared" si="39"/>
        <v>1093.9900000000002</v>
      </c>
      <c r="BD40" s="50">
        <f>IFERROR(VLOOKUP($B40,[2]RptScheduleA_Inv!$A$3:$V$165,BD$3,),)</f>
        <v>-21681.119999999999</v>
      </c>
      <c r="BE40" s="50">
        <f>IFERROR(VLOOKUP($B40,[1]RptScheduleA_Inv!$A$3:$V$165,BE$3,),)</f>
        <v>-11948.29</v>
      </c>
      <c r="BF40" s="51">
        <f t="shared" si="40"/>
        <v>9732.8299999999981</v>
      </c>
      <c r="BG40" s="50">
        <f t="shared" si="41"/>
        <v>-2215.4600000000028</v>
      </c>
      <c r="BH40" s="50">
        <f>IFERROR(VLOOKUP($B40,[2]RptScheduleA_Inv!$A$3:$V$165,BH$3,),)</f>
        <v>0</v>
      </c>
      <c r="BI40" s="50">
        <f>IFERROR(VLOOKUP($B40,[1]RptScheduleA_Inv!$A$3:$V$165,BI$3,),)</f>
        <v>0</v>
      </c>
      <c r="BJ40" s="51">
        <f t="shared" si="42"/>
        <v>0</v>
      </c>
      <c r="BK40" s="50">
        <f t="shared" si="43"/>
        <v>0</v>
      </c>
      <c r="BL40" s="50">
        <f>IFERROR(VLOOKUP($B40,[2]RptScheduleA_Inv!$A$3:$V$165,BL$3,),)</f>
        <v>0</v>
      </c>
      <c r="BM40" s="50">
        <f>IFERROR(VLOOKUP($B40,[1]RptScheduleA_Inv!$A$3:$V$165,BM$3,),)</f>
        <v>0</v>
      </c>
      <c r="BN40" s="51">
        <f t="shared" si="44"/>
        <v>0</v>
      </c>
      <c r="BO40" s="50">
        <f t="shared" si="13"/>
        <v>0</v>
      </c>
      <c r="BP40" s="50">
        <f>IFERROR(VLOOKUP($B40,[2]RptScheduleA_Inv!$A$3:$V$165,BP$3,),)</f>
        <v>419.02</v>
      </c>
      <c r="BQ40" s="50">
        <f>IFERROR(VLOOKUP($B40,[1]RptScheduleA_Inv!$A$3:$V$165,BQ$3,),)</f>
        <v>512.66</v>
      </c>
      <c r="BR40" s="51">
        <f t="shared" si="45"/>
        <v>93.639999999999986</v>
      </c>
      <c r="BS40" s="50">
        <f t="shared" si="46"/>
        <v>606.29999999999995</v>
      </c>
    </row>
    <row r="41" spans="1:71" x14ac:dyDescent="0.2">
      <c r="A41" s="20" t="str">
        <f t="shared" si="0"/>
        <v>DAC</v>
      </c>
      <c r="B41" s="31" t="s">
        <v>51</v>
      </c>
      <c r="C41" s="20" t="str">
        <f t="shared" si="15"/>
        <v>DAC-DISABLED PROTECTION COMM</v>
      </c>
      <c r="D41" s="50">
        <f>IFERROR(VLOOKUP($B41,[2]RptScheduleA_Inv!$A$3:$V$165,D$3,),)</f>
        <v>0</v>
      </c>
      <c r="E41" s="50">
        <f>IFERROR(VLOOKUP($B41,[1]RptScheduleA_Inv!$A$3:$V$165,E$3,),)</f>
        <v>0</v>
      </c>
      <c r="F41" s="50">
        <f t="shared" si="16"/>
        <v>0</v>
      </c>
      <c r="G41" s="50">
        <f t="shared" si="49"/>
        <v>0</v>
      </c>
      <c r="H41" s="50">
        <f>IFERROR(VLOOKUP($B41,[2]RptScheduleA_Inv!$A$3:$V$165,H$3,),)</f>
        <v>414.09</v>
      </c>
      <c r="I41" s="50">
        <f>IFERROR(VLOOKUP($B41,[1]RptScheduleA_Inv!$A$3:$V$165,I$3,),)</f>
        <v>5649.15</v>
      </c>
      <c r="J41" s="51">
        <f t="shared" si="17"/>
        <v>5235.0599999999995</v>
      </c>
      <c r="K41" s="50">
        <f t="shared" si="2"/>
        <v>10884.21</v>
      </c>
      <c r="L41" s="50"/>
      <c r="M41" s="50">
        <f>IFERROR(VLOOKUP($B41,[1]RptScheduleA_Inv!$A$3:$V$165,M$3,),)</f>
        <v>0</v>
      </c>
      <c r="N41" s="50">
        <f t="shared" si="18"/>
        <v>0</v>
      </c>
      <c r="O41" s="50">
        <f t="shared" si="19"/>
        <v>0</v>
      </c>
      <c r="P41" s="50"/>
      <c r="Q41" s="50">
        <f>IFERROR(VLOOKUP($B41,[1]RptScheduleA_Inv!$A$3:$V$165,Q$3,),)</f>
        <v>0</v>
      </c>
      <c r="R41" s="50">
        <f t="shared" si="20"/>
        <v>0</v>
      </c>
      <c r="S41" s="50">
        <f t="shared" si="21"/>
        <v>0</v>
      </c>
      <c r="T41" s="50">
        <f>IFERROR(VLOOKUP($B41,[2]RptScheduleA_Inv!$A$3:$V$165,T$3,),)</f>
        <v>0</v>
      </c>
      <c r="U41" s="50">
        <f>IFERROR(VLOOKUP($B41,[1]RptScheduleA_Inv!$A$3:$V$165,U$3,),)</f>
        <v>0</v>
      </c>
      <c r="V41" s="50">
        <f t="shared" si="22"/>
        <v>0</v>
      </c>
      <c r="W41" s="50">
        <f t="shared" si="23"/>
        <v>0</v>
      </c>
      <c r="X41" s="50">
        <f>IFERROR(VLOOKUP($B41,[2]RptScheduleA_Inv!$A$3:$V$165,X$3,),)</f>
        <v>3909.17</v>
      </c>
      <c r="Y41" s="50">
        <f>IFERROR(VLOOKUP($B41,[1]RptScheduleA_Inv!$A$3:$V$165,Y$3,),)</f>
        <v>8589.9500000000007</v>
      </c>
      <c r="Z41" s="51">
        <f t="shared" si="24"/>
        <v>4680.7800000000007</v>
      </c>
      <c r="AA41" s="50">
        <f t="shared" si="25"/>
        <v>13270.730000000001</v>
      </c>
      <c r="AB41" s="50">
        <f>IFERROR(VLOOKUP($B41,[2]RptScheduleA_Inv!$A$3:$V$165,AB$3,),)</f>
        <v>4758.8100000000004</v>
      </c>
      <c r="AC41" s="50">
        <f>IFERROR(VLOOKUP($B41,[1]RptScheduleA_Inv!$A$3:$V$165,AC$3,),)</f>
        <v>8301.1299999999992</v>
      </c>
      <c r="AD41" s="51">
        <f t="shared" si="26"/>
        <v>3542.3199999999988</v>
      </c>
      <c r="AE41" s="50">
        <f t="shared" si="27"/>
        <v>11843.449999999997</v>
      </c>
      <c r="AF41" s="50">
        <f>IFERROR(VLOOKUP($B41,[2]RptScheduleA_Inv!$A$3:$V$165,AF$3,),)</f>
        <v>0</v>
      </c>
      <c r="AG41" s="50">
        <f>IFERROR(VLOOKUP($B41,[1]RptScheduleA_Inv!$A$3:$V$165,AG$3,),)</f>
        <v>0</v>
      </c>
      <c r="AH41" s="51">
        <f t="shared" si="28"/>
        <v>0</v>
      </c>
      <c r="AI41" s="50">
        <f t="shared" si="29"/>
        <v>0</v>
      </c>
      <c r="AJ41" s="50">
        <f>IFERROR(VLOOKUP($B41,[2]RptScheduleA_Inv!$A$3:$V$165,AJ$3,),)</f>
        <v>39.409999999999997</v>
      </c>
      <c r="AK41" s="50">
        <f>IFERROR(VLOOKUP($B41,[1]RptScheduleA_Inv!$A$3:$V$165,AK$3,),)</f>
        <v>51.51</v>
      </c>
      <c r="AL41" s="51">
        <f t="shared" si="30"/>
        <v>12.100000000000001</v>
      </c>
      <c r="AM41" s="50">
        <f t="shared" si="31"/>
        <v>63.61</v>
      </c>
      <c r="AN41" s="50">
        <f>IFERROR(VLOOKUP($B41,[2]RptScheduleA_Inv!$A$3:$V$165,AN$3,),)</f>
        <v>8384.2199999999993</v>
      </c>
      <c r="AO41" s="50">
        <f>IFERROR(VLOOKUP($B41,[1]RptScheduleA_Inv!$A$3:$V$165,AO$3,),)</f>
        <v>12879.56</v>
      </c>
      <c r="AP41" s="51">
        <f t="shared" si="32"/>
        <v>4495.34</v>
      </c>
      <c r="AQ41" s="50">
        <f t="shared" si="33"/>
        <v>17374.900000000001</v>
      </c>
      <c r="AR41" s="50">
        <f>IFERROR(VLOOKUP($B41,[2]RptScheduleA_Inv!$A$3:$V$165,AR$3,),)</f>
        <v>6245.45</v>
      </c>
      <c r="AS41" s="50">
        <f>IFERROR(VLOOKUP($B41,[1]RptScheduleA_Inv!$A$3:$V$165,AS$3,),)</f>
        <v>10067.07</v>
      </c>
      <c r="AT41" s="51">
        <f t="shared" si="34"/>
        <v>3821.62</v>
      </c>
      <c r="AU41" s="50">
        <f t="shared" si="35"/>
        <v>13888.689999999999</v>
      </c>
      <c r="AV41" s="50">
        <f>IFERROR(VLOOKUP($B41,[2]RptScheduleA_Inv!$A$3:$V$165,AV$3,),)</f>
        <v>0</v>
      </c>
      <c r="AW41" s="50">
        <f>IFERROR(VLOOKUP($B41,[1]RptScheduleA_Inv!$A$3:$V$165,AW$3,),)</f>
        <v>0</v>
      </c>
      <c r="AX41" s="51">
        <f t="shared" si="36"/>
        <v>0</v>
      </c>
      <c r="AY41" s="50">
        <f t="shared" si="37"/>
        <v>0</v>
      </c>
      <c r="AZ41" s="50">
        <f>IFERROR(VLOOKUP($B41,[2]RptScheduleA_Inv!$A$3:$V$165,AZ$3,),)</f>
        <v>9339.7900000000009</v>
      </c>
      <c r="BA41" s="50">
        <f>IFERROR(VLOOKUP($B41,[1]RptScheduleA_Inv!$A$3:$V$165,BA$3,),)</f>
        <v>12728</v>
      </c>
      <c r="BB41" s="51">
        <f t="shared" si="38"/>
        <v>3388.2099999999991</v>
      </c>
      <c r="BC41" s="50">
        <f t="shared" si="39"/>
        <v>16116.21</v>
      </c>
      <c r="BD41" s="50">
        <f>IFERROR(VLOOKUP($B41,[2]RptScheduleA_Inv!$A$3:$V$165,BD$3,),)</f>
        <v>-25248.42</v>
      </c>
      <c r="BE41" s="50">
        <f>IFERROR(VLOOKUP($B41,[1]RptScheduleA_Inv!$A$3:$V$165,BE$3,),)</f>
        <v>-10494.12</v>
      </c>
      <c r="BF41" s="51">
        <f t="shared" si="40"/>
        <v>14754.299999999997</v>
      </c>
      <c r="BG41" s="50">
        <f t="shared" si="41"/>
        <v>4260.1799999999967</v>
      </c>
      <c r="BH41" s="50">
        <f>IFERROR(VLOOKUP($B41,[2]RptScheduleA_Inv!$A$3:$V$165,BH$3,),)</f>
        <v>0</v>
      </c>
      <c r="BI41" s="50">
        <f>IFERROR(VLOOKUP($B41,[1]RptScheduleA_Inv!$A$3:$V$165,BI$3,),)</f>
        <v>0</v>
      </c>
      <c r="BJ41" s="51">
        <f t="shared" si="42"/>
        <v>0</v>
      </c>
      <c r="BK41" s="50">
        <f t="shared" si="43"/>
        <v>0</v>
      </c>
      <c r="BL41" s="50">
        <f>IFERROR(VLOOKUP($B41,[2]RptScheduleA_Inv!$A$3:$V$165,BL$3,),)</f>
        <v>724.98</v>
      </c>
      <c r="BM41" s="50">
        <f>IFERROR(VLOOKUP($B41,[1]RptScheduleA_Inv!$A$3:$V$165,BM$3,),)</f>
        <v>1134.44</v>
      </c>
      <c r="BN41" s="51">
        <f t="shared" si="44"/>
        <v>409.46000000000004</v>
      </c>
      <c r="BO41" s="50">
        <f t="shared" si="13"/>
        <v>1543.9</v>
      </c>
      <c r="BP41" s="50">
        <f>IFERROR(VLOOKUP($B41,[2]RptScheduleA_Inv!$A$3:$V$165,BP$3,),)</f>
        <v>2782.88</v>
      </c>
      <c r="BQ41" s="50">
        <f>IFERROR(VLOOKUP($B41,[1]RptScheduleA_Inv!$A$3:$V$165,BQ$3,),)</f>
        <v>4369.97</v>
      </c>
      <c r="BR41" s="51">
        <f t="shared" si="45"/>
        <v>1587.0900000000001</v>
      </c>
      <c r="BS41" s="50">
        <f t="shared" si="46"/>
        <v>5957.06</v>
      </c>
    </row>
    <row r="42" spans="1:71" x14ac:dyDescent="0.2">
      <c r="A42" s="20" t="str">
        <f t="shared" si="0"/>
        <v>DCR</v>
      </c>
      <c r="B42" s="31" t="s">
        <v>52</v>
      </c>
      <c r="C42" s="20" t="str">
        <f t="shared" si="15"/>
        <v>DCR - RECEIVING</v>
      </c>
      <c r="D42" s="50">
        <f>IFERROR(VLOOKUP($B42,[2]RptScheduleA_Inv!$A$3:$V$165,D$3,),)</f>
        <v>0</v>
      </c>
      <c r="E42" s="50">
        <f>IFERROR(VLOOKUP($B42,[1]RptScheduleA_Inv!$A$3:$V$165,E$3,),)</f>
        <v>0</v>
      </c>
      <c r="F42" s="50">
        <f t="shared" si="16"/>
        <v>0</v>
      </c>
      <c r="G42" s="50">
        <f t="shared" si="49"/>
        <v>0</v>
      </c>
      <c r="H42" s="50">
        <f>IFERROR(VLOOKUP($B42,[2]RptScheduleA_Inv!$A$3:$V$165,H$3,),)</f>
        <v>0</v>
      </c>
      <c r="I42" s="50">
        <f>IFERROR(VLOOKUP($B42,[1]RptScheduleA_Inv!$A$3:$V$165,I$3,),)</f>
        <v>0</v>
      </c>
      <c r="J42" s="51">
        <f t="shared" si="17"/>
        <v>0</v>
      </c>
      <c r="K42" s="50">
        <f t="shared" si="2"/>
        <v>0</v>
      </c>
      <c r="L42" s="50"/>
      <c r="M42" s="50">
        <f>IFERROR(VLOOKUP($B42,[1]RptScheduleA_Inv!$A$3:$V$165,M$3,),)</f>
        <v>0</v>
      </c>
      <c r="N42" s="50">
        <f t="shared" si="18"/>
        <v>0</v>
      </c>
      <c r="O42" s="50">
        <f t="shared" si="19"/>
        <v>0</v>
      </c>
      <c r="P42" s="50"/>
      <c r="Q42" s="50">
        <f>IFERROR(VLOOKUP($B42,[1]RptScheduleA_Inv!$A$3:$V$165,Q$3,),)</f>
        <v>0</v>
      </c>
      <c r="R42" s="50">
        <f t="shared" si="20"/>
        <v>0</v>
      </c>
      <c r="S42" s="50">
        <f t="shared" si="21"/>
        <v>0</v>
      </c>
      <c r="T42" s="50">
        <f>IFERROR(VLOOKUP($B42,[2]RptScheduleA_Inv!$A$3:$V$165,T$3,),)</f>
        <v>0</v>
      </c>
      <c r="U42" s="50">
        <f>IFERROR(VLOOKUP($B42,[1]RptScheduleA_Inv!$A$3:$V$165,U$3,),)</f>
        <v>0</v>
      </c>
      <c r="V42" s="50">
        <f t="shared" si="22"/>
        <v>0</v>
      </c>
      <c r="W42" s="50">
        <f t="shared" si="23"/>
        <v>0</v>
      </c>
      <c r="X42" s="50">
        <f>IFERROR(VLOOKUP($B42,[2]RptScheduleA_Inv!$A$3:$V$165,X$3,),)</f>
        <v>0</v>
      </c>
      <c r="Y42" s="50">
        <f>IFERROR(VLOOKUP($B42,[1]RptScheduleA_Inv!$A$3:$V$165,Y$3,),)</f>
        <v>0</v>
      </c>
      <c r="Z42" s="51">
        <f t="shared" si="24"/>
        <v>0</v>
      </c>
      <c r="AA42" s="50">
        <f t="shared" si="25"/>
        <v>0</v>
      </c>
      <c r="AB42" s="50">
        <f>IFERROR(VLOOKUP($B42,[2]RptScheduleA_Inv!$A$3:$V$165,AB$3,),)</f>
        <v>0</v>
      </c>
      <c r="AC42" s="50">
        <f>IFERROR(VLOOKUP($B42,[1]RptScheduleA_Inv!$A$3:$V$165,AC$3,),)</f>
        <v>0</v>
      </c>
      <c r="AD42" s="51">
        <f t="shared" si="26"/>
        <v>0</v>
      </c>
      <c r="AE42" s="50">
        <f t="shared" si="27"/>
        <v>0</v>
      </c>
      <c r="AF42" s="50">
        <f>IFERROR(VLOOKUP($B42,[2]RptScheduleA_Inv!$A$3:$V$165,AF$3,),)</f>
        <v>0</v>
      </c>
      <c r="AG42" s="50">
        <f>IFERROR(VLOOKUP($B42,[1]RptScheduleA_Inv!$A$3:$V$165,AG$3,),)</f>
        <v>0</v>
      </c>
      <c r="AH42" s="51">
        <f t="shared" si="28"/>
        <v>0</v>
      </c>
      <c r="AI42" s="50">
        <f t="shared" si="29"/>
        <v>0</v>
      </c>
      <c r="AJ42" s="50">
        <f>IFERROR(VLOOKUP($B42,[2]RptScheduleA_Inv!$A$3:$V$165,AJ$3,),)</f>
        <v>0</v>
      </c>
      <c r="AK42" s="50">
        <f>IFERROR(VLOOKUP($B42,[1]RptScheduleA_Inv!$A$3:$V$165,AK$3,),)</f>
        <v>0</v>
      </c>
      <c r="AL42" s="51">
        <f t="shared" si="30"/>
        <v>0</v>
      </c>
      <c r="AM42" s="50">
        <f t="shared" si="31"/>
        <v>0</v>
      </c>
      <c r="AN42" s="50">
        <f>IFERROR(VLOOKUP($B42,[2]RptScheduleA_Inv!$A$3:$V$165,AN$3,),)</f>
        <v>0</v>
      </c>
      <c r="AO42" s="50">
        <f>IFERROR(VLOOKUP($B42,[1]RptScheduleA_Inv!$A$3:$V$165,AO$3,),)</f>
        <v>0</v>
      </c>
      <c r="AP42" s="51">
        <f t="shared" si="32"/>
        <v>0</v>
      </c>
      <c r="AQ42" s="50">
        <f t="shared" si="33"/>
        <v>0</v>
      </c>
      <c r="AR42" s="50">
        <f>IFERROR(VLOOKUP($B42,[2]RptScheduleA_Inv!$A$3:$V$165,AR$3,),)</f>
        <v>0</v>
      </c>
      <c r="AS42" s="50">
        <f>IFERROR(VLOOKUP($B42,[1]RptScheduleA_Inv!$A$3:$V$165,AS$3,),)</f>
        <v>0</v>
      </c>
      <c r="AT42" s="51">
        <f t="shared" si="34"/>
        <v>0</v>
      </c>
      <c r="AU42" s="50">
        <f t="shared" si="35"/>
        <v>0</v>
      </c>
      <c r="AV42" s="50">
        <f>IFERROR(VLOOKUP($B42,[2]RptScheduleA_Inv!$A$3:$V$165,AV$3,),)</f>
        <v>2055791</v>
      </c>
      <c r="AW42" s="50">
        <f>IFERROR(VLOOKUP($B42,[1]RptScheduleA_Inv!$A$3:$V$165,AW$3,),)</f>
        <v>2373273.69</v>
      </c>
      <c r="AX42" s="51">
        <f t="shared" si="36"/>
        <v>317482.68999999994</v>
      </c>
      <c r="AY42" s="50">
        <f t="shared" si="37"/>
        <v>2690756.38</v>
      </c>
      <c r="AZ42" s="50">
        <f>IFERROR(VLOOKUP($B42,[2]RptScheduleA_Inv!$A$3:$V$165,AZ$3,),)</f>
        <v>0</v>
      </c>
      <c r="BA42" s="50">
        <f>IFERROR(VLOOKUP($B42,[1]RptScheduleA_Inv!$A$3:$V$165,BA$3,),)</f>
        <v>0</v>
      </c>
      <c r="BB42" s="51">
        <f t="shared" si="38"/>
        <v>0</v>
      </c>
      <c r="BC42" s="50">
        <f t="shared" si="39"/>
        <v>0</v>
      </c>
      <c r="BD42" s="50">
        <f>IFERROR(VLOOKUP($B42,[2]RptScheduleA_Inv!$A$3:$V$165,BD$3,),)</f>
        <v>0</v>
      </c>
      <c r="BE42" s="50">
        <f>IFERROR(VLOOKUP($B42,[1]RptScheduleA_Inv!$A$3:$V$165,BE$3,),)</f>
        <v>0</v>
      </c>
      <c r="BF42" s="51">
        <f t="shared" si="40"/>
        <v>0</v>
      </c>
      <c r="BG42" s="50">
        <f t="shared" si="41"/>
        <v>0</v>
      </c>
      <c r="BH42" s="50">
        <f>IFERROR(VLOOKUP($B42,[2]RptScheduleA_Inv!$A$3:$V$165,BH$3,),)</f>
        <v>0</v>
      </c>
      <c r="BI42" s="50">
        <f>IFERROR(VLOOKUP($B42,[1]RptScheduleA_Inv!$A$3:$V$165,BI$3,),)</f>
        <v>0</v>
      </c>
      <c r="BJ42" s="51">
        <f t="shared" si="42"/>
        <v>0</v>
      </c>
      <c r="BK42" s="50">
        <f t="shared" si="43"/>
        <v>0</v>
      </c>
      <c r="BL42" s="50">
        <f>IFERROR(VLOOKUP($B42,[2]RptScheduleA_Inv!$A$3:$V$165,BL$3,),)</f>
        <v>0</v>
      </c>
      <c r="BM42" s="50">
        <f>IFERROR(VLOOKUP($B42,[1]RptScheduleA_Inv!$A$3:$V$165,BM$3,),)</f>
        <v>0</v>
      </c>
      <c r="BN42" s="51">
        <f t="shared" si="44"/>
        <v>0</v>
      </c>
      <c r="BO42" s="50">
        <f t="shared" si="13"/>
        <v>0</v>
      </c>
      <c r="BP42" s="50">
        <f>IFERROR(VLOOKUP($B42,[2]RptScheduleA_Inv!$A$3:$V$165,BP$3,),)</f>
        <v>0</v>
      </c>
      <c r="BQ42" s="50">
        <f>IFERROR(VLOOKUP($B42,[1]RptScheduleA_Inv!$A$3:$V$165,BQ$3,),)</f>
        <v>0</v>
      </c>
      <c r="BR42" s="51">
        <f t="shared" si="45"/>
        <v>0</v>
      </c>
      <c r="BS42" s="50">
        <f t="shared" si="46"/>
        <v>0</v>
      </c>
    </row>
    <row r="43" spans="1:71" x14ac:dyDescent="0.2">
      <c r="A43" s="20" t="str">
        <f t="shared" si="0"/>
        <v>DEP</v>
      </c>
      <c r="B43" s="31" t="s">
        <v>242</v>
      </c>
      <c r="C43" s="20" t="s">
        <v>242</v>
      </c>
      <c r="D43" s="50">
        <f>IFERROR(VLOOKUP($B43,[2]RptScheduleA_Inv!$A$3:$V$165,D$3,),)</f>
        <v>0</v>
      </c>
      <c r="E43" s="50">
        <f>IFERROR(VLOOKUP($B43,[1]RptScheduleA_Inv!$A$3:$V$165,E$3,),)</f>
        <v>0</v>
      </c>
      <c r="F43" s="50">
        <f t="shared" si="16"/>
        <v>0</v>
      </c>
      <c r="G43" s="50">
        <f t="shared" si="49"/>
        <v>0</v>
      </c>
      <c r="H43" s="50">
        <f>IFERROR(VLOOKUP($B43,[2]RptScheduleA_Inv!$A$3:$V$165,H$3,),)</f>
        <v>0</v>
      </c>
      <c r="I43" s="50">
        <f>IFERROR(VLOOKUP($B43,[1]RptScheduleA_Inv!$A$3:$V$165,I$3,),)</f>
        <v>0</v>
      </c>
      <c r="J43" s="51">
        <f t="shared" si="17"/>
        <v>0</v>
      </c>
      <c r="K43" s="50">
        <f t="shared" si="2"/>
        <v>0</v>
      </c>
      <c r="L43" s="50"/>
      <c r="M43" s="50">
        <f>IFERROR(VLOOKUP($B43,[1]RptScheduleA_Inv!$A$3:$V$165,M$3,),)</f>
        <v>0</v>
      </c>
      <c r="N43" s="50">
        <f t="shared" si="18"/>
        <v>0</v>
      </c>
      <c r="O43" s="50">
        <f t="shared" si="19"/>
        <v>0</v>
      </c>
      <c r="P43" s="50"/>
      <c r="Q43" s="50">
        <f>IFERROR(VLOOKUP($B43,[1]RptScheduleA_Inv!$A$3:$V$165,Q$3,),)</f>
        <v>0</v>
      </c>
      <c r="R43" s="50">
        <f t="shared" si="20"/>
        <v>0</v>
      </c>
      <c r="S43" s="50">
        <f t="shared" si="21"/>
        <v>0</v>
      </c>
      <c r="T43" s="50">
        <f>IFERROR(VLOOKUP($B43,[2]RptScheduleA_Inv!$A$3:$V$165,T$3,),)</f>
        <v>0</v>
      </c>
      <c r="U43" s="50">
        <f>IFERROR(VLOOKUP($B43,[1]RptScheduleA_Inv!$A$3:$V$165,U$3,),)</f>
        <v>0</v>
      </c>
      <c r="V43" s="50">
        <f t="shared" si="22"/>
        <v>0</v>
      </c>
      <c r="W43" s="50">
        <f t="shared" si="23"/>
        <v>0</v>
      </c>
      <c r="X43" s="50">
        <f>IFERROR(VLOOKUP($B43,[2]RptScheduleA_Inv!$A$3:$V$165,X$3,),)</f>
        <v>115536.85</v>
      </c>
      <c r="Y43" s="50">
        <f>IFERROR(VLOOKUP($B43,[1]RptScheduleA_Inv!$A$3:$V$165,Y$3,),)</f>
        <v>93981.66</v>
      </c>
      <c r="Z43" s="51">
        <f t="shared" si="24"/>
        <v>-21555.190000000002</v>
      </c>
      <c r="AA43" s="50">
        <f t="shared" si="25"/>
        <v>72426.47</v>
      </c>
      <c r="AB43" s="50">
        <f>IFERROR(VLOOKUP($B43,[2]RptScheduleA_Inv!$A$3:$V$165,AB$3,),)</f>
        <v>0</v>
      </c>
      <c r="AC43" s="50">
        <f>IFERROR(VLOOKUP($B43,[1]RptScheduleA_Inv!$A$3:$V$165,AC$3,),)</f>
        <v>0</v>
      </c>
      <c r="AD43" s="51">
        <f t="shared" si="26"/>
        <v>0</v>
      </c>
      <c r="AE43" s="50">
        <f t="shared" si="27"/>
        <v>0</v>
      </c>
      <c r="AF43" s="50">
        <f>IFERROR(VLOOKUP($B43,[2]RptScheduleA_Inv!$A$3:$V$165,AF$3,),)</f>
        <v>0</v>
      </c>
      <c r="AG43" s="50">
        <f>IFERROR(VLOOKUP($B43,[1]RptScheduleA_Inv!$A$3:$V$165,AG$3,),)</f>
        <v>0</v>
      </c>
      <c r="AH43" s="51">
        <f t="shared" si="28"/>
        <v>0</v>
      </c>
      <c r="AI43" s="50">
        <f t="shared" si="29"/>
        <v>0</v>
      </c>
      <c r="AJ43" s="50">
        <f>IFERROR(VLOOKUP($B43,[2]RptScheduleA_Inv!$A$3:$V$165,AJ$3,),)</f>
        <v>0</v>
      </c>
      <c r="AK43" s="50">
        <f>IFERROR(VLOOKUP($B43,[1]RptScheduleA_Inv!$A$3:$V$165,AK$3,),)</f>
        <v>0</v>
      </c>
      <c r="AL43" s="51">
        <f t="shared" si="30"/>
        <v>0</v>
      </c>
      <c r="AM43" s="50">
        <f t="shared" si="31"/>
        <v>0</v>
      </c>
      <c r="AN43" s="50">
        <f>IFERROR(VLOOKUP($B43,[2]RptScheduleA_Inv!$A$3:$V$165,AN$3,),)</f>
        <v>0</v>
      </c>
      <c r="AO43" s="50">
        <f>IFERROR(VLOOKUP($B43,[1]RptScheduleA_Inv!$A$3:$V$165,AO$3,),)</f>
        <v>0</v>
      </c>
      <c r="AP43" s="51">
        <f t="shared" si="32"/>
        <v>0</v>
      </c>
      <c r="AQ43" s="50">
        <f t="shared" si="33"/>
        <v>0</v>
      </c>
      <c r="AR43" s="50">
        <f>IFERROR(VLOOKUP($B43,[2]RptScheduleA_Inv!$A$3:$V$165,AR$3,),)</f>
        <v>0</v>
      </c>
      <c r="AS43" s="50">
        <f>IFERROR(VLOOKUP($B43,[1]RptScheduleA_Inv!$A$3:$V$165,AS$3,),)</f>
        <v>0</v>
      </c>
      <c r="AT43" s="51">
        <f t="shared" si="34"/>
        <v>0</v>
      </c>
      <c r="AU43" s="50">
        <f t="shared" si="35"/>
        <v>0</v>
      </c>
      <c r="AV43" s="50">
        <f>IFERROR(VLOOKUP($B43,[2]RptScheduleA_Inv!$A$3:$V$165,AV$3,),)</f>
        <v>0</v>
      </c>
      <c r="AW43" s="50">
        <f>IFERROR(VLOOKUP($B43,[1]RptScheduleA_Inv!$A$3:$V$165,AW$3,),)</f>
        <v>0</v>
      </c>
      <c r="AX43" s="51">
        <f t="shared" si="36"/>
        <v>0</v>
      </c>
      <c r="AY43" s="50">
        <f t="shared" si="37"/>
        <v>0</v>
      </c>
      <c r="AZ43" s="50">
        <f>IFERROR(VLOOKUP($B43,[2]RptScheduleA_Inv!$A$3:$V$165,AZ$3,),)</f>
        <v>0</v>
      </c>
      <c r="BA43" s="50">
        <f>IFERROR(VLOOKUP($B43,[1]RptScheduleA_Inv!$A$3:$V$165,BA$3,),)</f>
        <v>0</v>
      </c>
      <c r="BB43" s="51">
        <f t="shared" si="38"/>
        <v>0</v>
      </c>
      <c r="BC43" s="50">
        <f t="shared" si="39"/>
        <v>0</v>
      </c>
      <c r="BD43" s="50">
        <f>IFERROR(VLOOKUP($B43,[2]RptScheduleA_Inv!$A$3:$V$165,BD$3,),)</f>
        <v>0</v>
      </c>
      <c r="BE43" s="50">
        <f>IFERROR(VLOOKUP($B43,[1]RptScheduleA_Inv!$A$3:$V$165,BE$3,),)</f>
        <v>0</v>
      </c>
      <c r="BF43" s="51">
        <f t="shared" si="40"/>
        <v>0</v>
      </c>
      <c r="BG43" s="50">
        <f t="shared" si="41"/>
        <v>0</v>
      </c>
      <c r="BH43" s="50">
        <f>IFERROR(VLOOKUP($B43,[2]RptScheduleA_Inv!$A$3:$V$165,BH$3,),)</f>
        <v>0</v>
      </c>
      <c r="BI43" s="50">
        <f>IFERROR(VLOOKUP($B43,[1]RptScheduleA_Inv!$A$3:$V$165,BI$3,),)</f>
        <v>0</v>
      </c>
      <c r="BJ43" s="51">
        <f t="shared" si="42"/>
        <v>0</v>
      </c>
      <c r="BK43" s="50">
        <f t="shared" si="43"/>
        <v>0</v>
      </c>
      <c r="BL43" s="50">
        <f>IFERROR(VLOOKUP($B43,[2]RptScheduleA_Inv!$A$3:$V$165,BL$3,),)</f>
        <v>0</v>
      </c>
      <c r="BM43" s="50">
        <f>IFERROR(VLOOKUP($B43,[1]RptScheduleA_Inv!$A$3:$V$165,BM$3,),)</f>
        <v>0</v>
      </c>
      <c r="BN43" s="51">
        <f t="shared" si="44"/>
        <v>0</v>
      </c>
      <c r="BO43" s="50">
        <f t="shared" si="13"/>
        <v>0</v>
      </c>
      <c r="BP43" s="50">
        <f>IFERROR(VLOOKUP($B43,[2]RptScheduleA_Inv!$A$3:$V$165,BP$3,),)</f>
        <v>0</v>
      </c>
      <c r="BQ43" s="50">
        <f>IFERROR(VLOOKUP($B43,[1]RptScheduleA_Inv!$A$3:$V$165,BQ$3,),)</f>
        <v>0</v>
      </c>
      <c r="BR43" s="51">
        <f t="shared" si="45"/>
        <v>0</v>
      </c>
      <c r="BS43" s="50">
        <f t="shared" si="46"/>
        <v>0</v>
      </c>
    </row>
    <row r="44" spans="1:71" x14ac:dyDescent="0.2">
      <c r="A44" s="20" t="str">
        <f t="shared" si="0"/>
        <v>DES</v>
      </c>
      <c r="B44" s="31" t="s">
        <v>53</v>
      </c>
      <c r="C44" s="20" t="str">
        <f t="shared" si="15"/>
        <v>DES-DES</v>
      </c>
      <c r="D44" s="50">
        <f>IFERROR(VLOOKUP($B44,[2]RptScheduleA_Inv!$A$3:$V$165,D$3,),)</f>
        <v>0</v>
      </c>
      <c r="E44" s="50">
        <f>IFERROR(VLOOKUP($B44,[1]RptScheduleA_Inv!$A$3:$V$165,E$3,),)</f>
        <v>0</v>
      </c>
      <c r="F44" s="50">
        <f t="shared" si="16"/>
        <v>0</v>
      </c>
      <c r="G44" s="50">
        <f t="shared" si="49"/>
        <v>0</v>
      </c>
      <c r="H44" s="50">
        <f>IFERROR(VLOOKUP($B44,[2]RptScheduleA_Inv!$A$3:$V$165,H$3,),)</f>
        <v>0</v>
      </c>
      <c r="I44" s="50">
        <f>IFERROR(VLOOKUP($B44,[1]RptScheduleA_Inv!$A$3:$V$165,I$3,),)</f>
        <v>0</v>
      </c>
      <c r="J44" s="51">
        <f t="shared" si="17"/>
        <v>0</v>
      </c>
      <c r="K44" s="50">
        <f t="shared" si="2"/>
        <v>0</v>
      </c>
      <c r="L44" s="50"/>
      <c r="M44" s="50">
        <f>IFERROR(VLOOKUP($B44,[1]RptScheduleA_Inv!$A$3:$V$165,M$3,),)</f>
        <v>0</v>
      </c>
      <c r="N44" s="50">
        <f t="shared" si="18"/>
        <v>0</v>
      </c>
      <c r="O44" s="50">
        <f t="shared" si="19"/>
        <v>0</v>
      </c>
      <c r="P44" s="50"/>
      <c r="Q44" s="50">
        <f>IFERROR(VLOOKUP($B44,[1]RptScheduleA_Inv!$A$3:$V$165,Q$3,),)</f>
        <v>0</v>
      </c>
      <c r="R44" s="50">
        <f t="shared" si="20"/>
        <v>0</v>
      </c>
      <c r="S44" s="50">
        <f t="shared" si="21"/>
        <v>0</v>
      </c>
      <c r="T44" s="50">
        <f>IFERROR(VLOOKUP($B44,[2]RptScheduleA_Inv!$A$3:$V$165,T$3,),)</f>
        <v>0</v>
      </c>
      <c r="U44" s="50">
        <f>IFERROR(VLOOKUP($B44,[1]RptScheduleA_Inv!$A$3:$V$165,U$3,),)</f>
        <v>0</v>
      </c>
      <c r="V44" s="50">
        <f t="shared" si="22"/>
        <v>0</v>
      </c>
      <c r="W44" s="50">
        <f t="shared" si="23"/>
        <v>0</v>
      </c>
      <c r="X44" s="50">
        <f>IFERROR(VLOOKUP($B44,[2]RptScheduleA_Inv!$A$3:$V$165,X$3,),)</f>
        <v>0</v>
      </c>
      <c r="Y44" s="50">
        <f>IFERROR(VLOOKUP($B44,[1]RptScheduleA_Inv!$A$3:$V$165,Y$3,),)</f>
        <v>0</v>
      </c>
      <c r="Z44" s="51">
        <f t="shared" si="24"/>
        <v>0</v>
      </c>
      <c r="AA44" s="50">
        <f t="shared" si="25"/>
        <v>0</v>
      </c>
      <c r="AB44" s="50">
        <f>IFERROR(VLOOKUP($B44,[2]RptScheduleA_Inv!$A$3:$V$165,AB$3,),)</f>
        <v>0</v>
      </c>
      <c r="AC44" s="50">
        <f>IFERROR(VLOOKUP($B44,[1]RptScheduleA_Inv!$A$3:$V$165,AC$3,),)</f>
        <v>0</v>
      </c>
      <c r="AD44" s="51">
        <f t="shared" si="26"/>
        <v>0</v>
      </c>
      <c r="AE44" s="50">
        <f t="shared" si="27"/>
        <v>0</v>
      </c>
      <c r="AF44" s="50">
        <f>IFERROR(VLOOKUP($B44,[2]RptScheduleA_Inv!$A$3:$V$165,AF$3,),)</f>
        <v>0</v>
      </c>
      <c r="AG44" s="50">
        <f>IFERROR(VLOOKUP($B44,[1]RptScheduleA_Inv!$A$3:$V$165,AG$3,),)</f>
        <v>0</v>
      </c>
      <c r="AH44" s="51">
        <f t="shared" si="28"/>
        <v>0</v>
      </c>
      <c r="AI44" s="50">
        <f t="shared" si="29"/>
        <v>0</v>
      </c>
      <c r="AJ44" s="50">
        <f>IFERROR(VLOOKUP($B44,[2]RptScheduleA_Inv!$A$3:$V$165,AJ$3,),)</f>
        <v>0</v>
      </c>
      <c r="AK44" s="50">
        <f>IFERROR(VLOOKUP($B44,[1]RptScheduleA_Inv!$A$3:$V$165,AK$3,),)</f>
        <v>0</v>
      </c>
      <c r="AL44" s="51">
        <f t="shared" si="30"/>
        <v>0</v>
      </c>
      <c r="AM44" s="50">
        <f t="shared" si="31"/>
        <v>0</v>
      </c>
      <c r="AN44" s="50">
        <f>IFERROR(VLOOKUP($B44,[2]RptScheduleA_Inv!$A$3:$V$165,AN$3,),)</f>
        <v>0</v>
      </c>
      <c r="AO44" s="50">
        <f>IFERROR(VLOOKUP($B44,[1]RptScheduleA_Inv!$A$3:$V$165,AO$3,),)</f>
        <v>0</v>
      </c>
      <c r="AP44" s="51">
        <f t="shared" si="32"/>
        <v>0</v>
      </c>
      <c r="AQ44" s="50">
        <f t="shared" si="33"/>
        <v>0</v>
      </c>
      <c r="AR44" s="50">
        <f>IFERROR(VLOOKUP($B44,[2]RptScheduleA_Inv!$A$3:$V$165,AR$3,),)</f>
        <v>0</v>
      </c>
      <c r="AS44" s="50">
        <f>IFERROR(VLOOKUP($B44,[1]RptScheduleA_Inv!$A$3:$V$165,AS$3,),)</f>
        <v>0</v>
      </c>
      <c r="AT44" s="51">
        <f t="shared" si="34"/>
        <v>0</v>
      </c>
      <c r="AU44" s="50">
        <f t="shared" si="35"/>
        <v>0</v>
      </c>
      <c r="AV44" s="50">
        <f>IFERROR(VLOOKUP($B44,[2]RptScheduleA_Inv!$A$3:$V$165,AV$3,),)</f>
        <v>0</v>
      </c>
      <c r="AW44" s="50">
        <f>IFERROR(VLOOKUP($B44,[1]RptScheduleA_Inv!$A$3:$V$165,AW$3,),)</f>
        <v>0</v>
      </c>
      <c r="AX44" s="51">
        <f t="shared" si="36"/>
        <v>0</v>
      </c>
      <c r="AY44" s="50">
        <f t="shared" si="37"/>
        <v>0</v>
      </c>
      <c r="AZ44" s="50">
        <f>IFERROR(VLOOKUP($B44,[2]RptScheduleA_Inv!$A$3:$V$165,AZ$3,),)</f>
        <v>0</v>
      </c>
      <c r="BA44" s="50">
        <f>IFERROR(VLOOKUP($B44,[1]RptScheduleA_Inv!$A$3:$V$165,BA$3,),)</f>
        <v>0</v>
      </c>
      <c r="BB44" s="51">
        <f t="shared" si="38"/>
        <v>0</v>
      </c>
      <c r="BC44" s="50">
        <f t="shared" si="39"/>
        <v>0</v>
      </c>
      <c r="BD44" s="50">
        <f>IFERROR(VLOOKUP($B44,[2]RptScheduleA_Inv!$A$3:$V$165,BD$3,),)</f>
        <v>0</v>
      </c>
      <c r="BE44" s="50">
        <f>IFERROR(VLOOKUP($B44,[1]RptScheduleA_Inv!$A$3:$V$165,BE$3,),)</f>
        <v>0</v>
      </c>
      <c r="BF44" s="51">
        <f t="shared" si="40"/>
        <v>0</v>
      </c>
      <c r="BG44" s="50">
        <f t="shared" si="41"/>
        <v>0</v>
      </c>
      <c r="BH44" s="50">
        <f>IFERROR(VLOOKUP($B44,[2]RptScheduleA_Inv!$A$3:$V$165,BH$3,),)</f>
        <v>0</v>
      </c>
      <c r="BI44" s="50">
        <f>IFERROR(VLOOKUP($B44,[1]RptScheduleA_Inv!$A$3:$V$165,BI$3,),)</f>
        <v>0</v>
      </c>
      <c r="BJ44" s="51">
        <f t="shared" si="42"/>
        <v>0</v>
      </c>
      <c r="BK44" s="50">
        <f t="shared" si="43"/>
        <v>0</v>
      </c>
      <c r="BL44" s="50">
        <f>IFERROR(VLOOKUP($B44,[2]RptScheduleA_Inv!$A$3:$V$165,BL$3,),)</f>
        <v>0</v>
      </c>
      <c r="BM44" s="50">
        <f>IFERROR(VLOOKUP($B44,[1]RptScheduleA_Inv!$A$3:$V$165,BM$3,),)</f>
        <v>0</v>
      </c>
      <c r="BN44" s="51">
        <f t="shared" si="44"/>
        <v>0</v>
      </c>
      <c r="BO44" s="50">
        <f t="shared" si="13"/>
        <v>0</v>
      </c>
      <c r="BP44" s="50">
        <f>IFERROR(VLOOKUP($B44,[2]RptScheduleA_Inv!$A$3:$V$165,BP$3,),)</f>
        <v>0</v>
      </c>
      <c r="BQ44" s="50">
        <f>IFERROR(VLOOKUP($B44,[1]RptScheduleA_Inv!$A$3:$V$165,BQ$3,),)</f>
        <v>0</v>
      </c>
      <c r="BR44" s="51">
        <f t="shared" si="45"/>
        <v>0</v>
      </c>
      <c r="BS44" s="50">
        <f t="shared" si="46"/>
        <v>0</v>
      </c>
    </row>
    <row r="45" spans="1:71" x14ac:dyDescent="0.2">
      <c r="A45" s="20" t="str">
        <f t="shared" si="0"/>
        <v>DFS</v>
      </c>
      <c r="B45" s="31" t="s">
        <v>54</v>
      </c>
      <c r="C45" s="20" t="str">
        <f t="shared" si="15"/>
        <v>DFS- FIRE SVCS</v>
      </c>
      <c r="D45" s="50">
        <f>IFERROR(VLOOKUP($B45,[2]RptScheduleA_Inv!$A$3:$V$165,D$3,),)</f>
        <v>0</v>
      </c>
      <c r="E45" s="50">
        <f>IFERROR(VLOOKUP($B45,[1]RptScheduleA_Inv!$A$3:$V$165,E$3,),)</f>
        <v>0</v>
      </c>
      <c r="F45" s="50">
        <f t="shared" si="16"/>
        <v>0</v>
      </c>
      <c r="G45" s="50">
        <f t="shared" si="49"/>
        <v>0</v>
      </c>
      <c r="H45" s="50">
        <f>IFERROR(VLOOKUP($B45,[2]RptScheduleA_Inv!$A$3:$V$165,H$3,),)</f>
        <v>3234.11</v>
      </c>
      <c r="I45" s="50">
        <f>IFERROR(VLOOKUP($B45,[1]RptScheduleA_Inv!$A$3:$V$165,I$3,),)</f>
        <v>24101.03</v>
      </c>
      <c r="J45" s="51">
        <f t="shared" si="17"/>
        <v>20866.919999999998</v>
      </c>
      <c r="K45" s="50">
        <f t="shared" si="2"/>
        <v>44967.95</v>
      </c>
      <c r="L45" s="50"/>
      <c r="M45" s="50">
        <f>IFERROR(VLOOKUP($B45,[1]RptScheduleA_Inv!$A$3:$V$165,M$3,),)</f>
        <v>0</v>
      </c>
      <c r="N45" s="50">
        <f t="shared" si="18"/>
        <v>0</v>
      </c>
      <c r="O45" s="50">
        <f t="shared" si="19"/>
        <v>0</v>
      </c>
      <c r="P45" s="50"/>
      <c r="Q45" s="50">
        <f>IFERROR(VLOOKUP($B45,[1]RptScheduleA_Inv!$A$3:$V$165,Q$3,),)</f>
        <v>0</v>
      </c>
      <c r="R45" s="50">
        <f t="shared" si="20"/>
        <v>0</v>
      </c>
      <c r="S45" s="50">
        <f t="shared" si="21"/>
        <v>0</v>
      </c>
      <c r="T45" s="50">
        <f>IFERROR(VLOOKUP($B45,[2]RptScheduleA_Inv!$A$3:$V$165,T$3,),)</f>
        <v>0</v>
      </c>
      <c r="U45" s="50">
        <f>IFERROR(VLOOKUP($B45,[1]RptScheduleA_Inv!$A$3:$V$165,U$3,),)</f>
        <v>0</v>
      </c>
      <c r="V45" s="50">
        <f t="shared" si="22"/>
        <v>0</v>
      </c>
      <c r="W45" s="50">
        <f t="shared" si="23"/>
        <v>0</v>
      </c>
      <c r="X45" s="50">
        <f>IFERROR(VLOOKUP($B45,[2]RptScheduleA_Inv!$A$3:$V$165,X$3,),)</f>
        <v>6565.18</v>
      </c>
      <c r="Y45" s="50">
        <f>IFERROR(VLOOKUP($B45,[1]RptScheduleA_Inv!$A$3:$V$165,Y$3,),)</f>
        <v>18727</v>
      </c>
      <c r="Z45" s="51">
        <f t="shared" si="24"/>
        <v>12161.82</v>
      </c>
      <c r="AA45" s="50">
        <f t="shared" si="25"/>
        <v>30888.82</v>
      </c>
      <c r="AB45" s="50">
        <f>IFERROR(VLOOKUP($B45,[2]RptScheduleA_Inv!$A$3:$V$165,AB$3,),)</f>
        <v>9805.89</v>
      </c>
      <c r="AC45" s="50">
        <f>IFERROR(VLOOKUP($B45,[1]RptScheduleA_Inv!$A$3:$V$165,AC$3,),)</f>
        <v>14604.67</v>
      </c>
      <c r="AD45" s="51">
        <f t="shared" si="26"/>
        <v>4798.7800000000007</v>
      </c>
      <c r="AE45" s="50">
        <f t="shared" si="27"/>
        <v>19403.45</v>
      </c>
      <c r="AF45" s="50">
        <f>IFERROR(VLOOKUP($B45,[2]RptScheduleA_Inv!$A$3:$V$165,AF$3,),)</f>
        <v>0</v>
      </c>
      <c r="AG45" s="50">
        <f>IFERROR(VLOOKUP($B45,[1]RptScheduleA_Inv!$A$3:$V$165,AG$3,),)</f>
        <v>0</v>
      </c>
      <c r="AH45" s="51">
        <f t="shared" si="28"/>
        <v>0</v>
      </c>
      <c r="AI45" s="50">
        <f t="shared" si="29"/>
        <v>0</v>
      </c>
      <c r="AJ45" s="50">
        <f>IFERROR(VLOOKUP($B45,[2]RptScheduleA_Inv!$A$3:$V$165,AJ$3,),)</f>
        <v>196.32</v>
      </c>
      <c r="AK45" s="50">
        <f>IFERROR(VLOOKUP($B45,[1]RptScheduleA_Inv!$A$3:$V$165,AK$3,),)</f>
        <v>243.94</v>
      </c>
      <c r="AL45" s="51">
        <f t="shared" si="30"/>
        <v>47.620000000000005</v>
      </c>
      <c r="AM45" s="50">
        <f t="shared" si="31"/>
        <v>291.56</v>
      </c>
      <c r="AN45" s="50">
        <f>IFERROR(VLOOKUP($B45,[2]RptScheduleA_Inv!$A$3:$V$165,AN$3,),)</f>
        <v>22863.55</v>
      </c>
      <c r="AO45" s="50">
        <f>IFERROR(VLOOKUP($B45,[1]RptScheduleA_Inv!$A$3:$V$165,AO$3,),)</f>
        <v>29782.28</v>
      </c>
      <c r="AP45" s="51">
        <f t="shared" si="32"/>
        <v>6918.73</v>
      </c>
      <c r="AQ45" s="50">
        <f t="shared" si="33"/>
        <v>36701.009999999995</v>
      </c>
      <c r="AR45" s="50">
        <f>IFERROR(VLOOKUP($B45,[2]RptScheduleA_Inv!$A$3:$V$165,AR$3,),)</f>
        <v>6245.45</v>
      </c>
      <c r="AS45" s="50">
        <f>IFERROR(VLOOKUP($B45,[1]RptScheduleA_Inv!$A$3:$V$165,AS$3,),)</f>
        <v>10067.07</v>
      </c>
      <c r="AT45" s="51">
        <f t="shared" si="34"/>
        <v>3821.62</v>
      </c>
      <c r="AU45" s="50">
        <f t="shared" si="35"/>
        <v>13888.689999999999</v>
      </c>
      <c r="AV45" s="50">
        <f>IFERROR(VLOOKUP($B45,[2]RptScheduleA_Inv!$A$3:$V$165,AV$3,),)</f>
        <v>0</v>
      </c>
      <c r="AW45" s="50">
        <f>IFERROR(VLOOKUP($B45,[1]RptScheduleA_Inv!$A$3:$V$165,AW$3,),)</f>
        <v>0</v>
      </c>
      <c r="AX45" s="51">
        <f t="shared" si="36"/>
        <v>0</v>
      </c>
      <c r="AY45" s="50">
        <f t="shared" si="37"/>
        <v>0</v>
      </c>
      <c r="AZ45" s="50">
        <f>IFERROR(VLOOKUP($B45,[2]RptScheduleA_Inv!$A$3:$V$165,AZ$3,),)</f>
        <v>76662.259999999995</v>
      </c>
      <c r="BA45" s="50">
        <f>IFERROR(VLOOKUP($B45,[1]RptScheduleA_Inv!$A$3:$V$165,BA$3,),)</f>
        <v>69584.37</v>
      </c>
      <c r="BB45" s="51">
        <f t="shared" si="38"/>
        <v>-7077.8899999999994</v>
      </c>
      <c r="BC45" s="50">
        <f t="shared" si="39"/>
        <v>62506.479999999996</v>
      </c>
      <c r="BD45" s="50">
        <f>IFERROR(VLOOKUP($B45,[2]RptScheduleA_Inv!$A$3:$V$165,BD$3,),)</f>
        <v>-16558.7</v>
      </c>
      <c r="BE45" s="50">
        <f>IFERROR(VLOOKUP($B45,[1]RptScheduleA_Inv!$A$3:$V$165,BE$3,),)</f>
        <v>-2147.14</v>
      </c>
      <c r="BF45" s="51">
        <f t="shared" si="40"/>
        <v>14411.560000000001</v>
      </c>
      <c r="BG45" s="50">
        <f t="shared" si="41"/>
        <v>12264.420000000002</v>
      </c>
      <c r="BH45" s="50">
        <f>IFERROR(VLOOKUP($B45,[2]RptScheduleA_Inv!$A$3:$V$165,BH$3,),)</f>
        <v>0</v>
      </c>
      <c r="BI45" s="50">
        <f>IFERROR(VLOOKUP($B45,[1]RptScheduleA_Inv!$A$3:$V$165,BI$3,),)</f>
        <v>0</v>
      </c>
      <c r="BJ45" s="51">
        <f t="shared" si="42"/>
        <v>0</v>
      </c>
      <c r="BK45" s="50">
        <f t="shared" si="43"/>
        <v>0</v>
      </c>
      <c r="BL45" s="50">
        <f>IFERROR(VLOOKUP($B45,[2]RptScheduleA_Inv!$A$3:$V$165,BL$3,),)</f>
        <v>3552.74</v>
      </c>
      <c r="BM45" s="50">
        <f>IFERROR(VLOOKUP($B45,[1]RptScheduleA_Inv!$A$3:$V$165,BM$3,),)</f>
        <v>5559.34</v>
      </c>
      <c r="BN45" s="51">
        <f t="shared" si="44"/>
        <v>2006.6000000000004</v>
      </c>
      <c r="BO45" s="50">
        <f t="shared" si="13"/>
        <v>7565.9400000000005</v>
      </c>
      <c r="BP45" s="50">
        <f>IFERROR(VLOOKUP($B45,[2]RptScheduleA_Inv!$A$3:$V$165,BP$3,),)</f>
        <v>16485.63</v>
      </c>
      <c r="BQ45" s="50">
        <f>IFERROR(VLOOKUP($B45,[1]RptScheduleA_Inv!$A$3:$V$165,BQ$3,),)</f>
        <v>18082.78</v>
      </c>
      <c r="BR45" s="51">
        <f t="shared" si="45"/>
        <v>1597.1499999999978</v>
      </c>
      <c r="BS45" s="50">
        <f t="shared" si="46"/>
        <v>19679.929999999997</v>
      </c>
    </row>
    <row r="46" spans="1:71" x14ac:dyDescent="0.2">
      <c r="A46" s="20" t="str">
        <f t="shared" si="0"/>
        <v>DIA</v>
      </c>
      <c r="B46" s="31" t="s">
        <v>55</v>
      </c>
      <c r="C46" s="20" t="str">
        <f t="shared" si="15"/>
        <v>DIA- IND ACCIDENTS</v>
      </c>
      <c r="D46" s="50">
        <f>IFERROR(VLOOKUP($B46,[2]RptScheduleA_Inv!$A$3:$V$165,D$3,),)</f>
        <v>0</v>
      </c>
      <c r="E46" s="50">
        <f>IFERROR(VLOOKUP($B46,[1]RptScheduleA_Inv!$A$3:$V$165,E$3,),)</f>
        <v>55294.79</v>
      </c>
      <c r="F46" s="50">
        <f t="shared" si="16"/>
        <v>55294.79</v>
      </c>
      <c r="G46" s="50">
        <f t="shared" si="49"/>
        <v>110589.58</v>
      </c>
      <c r="H46" s="50">
        <f>IFERROR(VLOOKUP($B46,[2]RptScheduleA_Inv!$A$3:$V$165,H$3,),)</f>
        <v>0</v>
      </c>
      <c r="I46" s="50">
        <f>IFERROR(VLOOKUP($B46,[1]RptScheduleA_Inv!$A$3:$V$165,I$3,),)</f>
        <v>0</v>
      </c>
      <c r="J46" s="51">
        <f t="shared" si="17"/>
        <v>0</v>
      </c>
      <c r="K46" s="50">
        <f t="shared" si="2"/>
        <v>0</v>
      </c>
      <c r="L46" s="50"/>
      <c r="M46" s="50">
        <f>IFERROR(VLOOKUP($B46,[1]RptScheduleA_Inv!$A$3:$V$165,M$3,),)</f>
        <v>0</v>
      </c>
      <c r="N46" s="50">
        <f t="shared" si="18"/>
        <v>0</v>
      </c>
      <c r="O46" s="50">
        <f t="shared" si="19"/>
        <v>0</v>
      </c>
      <c r="P46" s="50"/>
      <c r="Q46" s="50">
        <f>IFERROR(VLOOKUP($B46,[1]RptScheduleA_Inv!$A$3:$V$165,Q$3,),)</f>
        <v>0</v>
      </c>
      <c r="R46" s="50">
        <f t="shared" si="20"/>
        <v>0</v>
      </c>
      <c r="S46" s="50">
        <f t="shared" si="21"/>
        <v>0</v>
      </c>
      <c r="T46" s="50">
        <f>IFERROR(VLOOKUP($B46,[2]RptScheduleA_Inv!$A$3:$V$165,T$3,),)</f>
        <v>0</v>
      </c>
      <c r="U46" s="50">
        <f>IFERROR(VLOOKUP($B46,[1]RptScheduleA_Inv!$A$3:$V$165,U$3,),)</f>
        <v>0</v>
      </c>
      <c r="V46" s="50">
        <f t="shared" si="22"/>
        <v>0</v>
      </c>
      <c r="W46" s="50">
        <f t="shared" si="23"/>
        <v>0</v>
      </c>
      <c r="X46" s="50">
        <f>IFERROR(VLOOKUP($B46,[2]RptScheduleA_Inv!$A$3:$V$165,X$3,),)</f>
        <v>14383.52</v>
      </c>
      <c r="Y46" s="50">
        <f>IFERROR(VLOOKUP($B46,[1]RptScheduleA_Inv!$A$3:$V$165,Y$3,),)</f>
        <v>24569.03</v>
      </c>
      <c r="Z46" s="51">
        <f t="shared" si="24"/>
        <v>10185.509999999998</v>
      </c>
      <c r="AA46" s="50">
        <f t="shared" si="25"/>
        <v>34754.539999999994</v>
      </c>
      <c r="AB46" s="50">
        <f>IFERROR(VLOOKUP($B46,[2]RptScheduleA_Inv!$A$3:$V$165,AB$3,),)</f>
        <v>0</v>
      </c>
      <c r="AC46" s="50">
        <f>IFERROR(VLOOKUP($B46,[1]RptScheduleA_Inv!$A$3:$V$165,AC$3,),)</f>
        <v>0</v>
      </c>
      <c r="AD46" s="51">
        <f t="shared" si="26"/>
        <v>0</v>
      </c>
      <c r="AE46" s="50">
        <f t="shared" si="27"/>
        <v>0</v>
      </c>
      <c r="AF46" s="50">
        <f>IFERROR(VLOOKUP($B46,[2]RptScheduleA_Inv!$A$3:$V$165,AF$3,),)</f>
        <v>0</v>
      </c>
      <c r="AG46" s="50">
        <f>IFERROR(VLOOKUP($B46,[1]RptScheduleA_Inv!$A$3:$V$165,AG$3,),)</f>
        <v>0</v>
      </c>
      <c r="AH46" s="51">
        <f t="shared" si="28"/>
        <v>0</v>
      </c>
      <c r="AI46" s="50">
        <f t="shared" si="29"/>
        <v>0</v>
      </c>
      <c r="AJ46" s="50">
        <f>IFERROR(VLOOKUP($B46,[2]RptScheduleA_Inv!$A$3:$V$165,AJ$3,),)</f>
        <v>0</v>
      </c>
      <c r="AK46" s="50">
        <f>IFERROR(VLOOKUP($B46,[1]RptScheduleA_Inv!$A$3:$V$165,AK$3,),)</f>
        <v>0</v>
      </c>
      <c r="AL46" s="51">
        <f t="shared" si="30"/>
        <v>0</v>
      </c>
      <c r="AM46" s="50">
        <f t="shared" si="31"/>
        <v>0</v>
      </c>
      <c r="AN46" s="50">
        <f>IFERROR(VLOOKUP($B46,[2]RptScheduleA_Inv!$A$3:$V$165,AN$3,),)</f>
        <v>0</v>
      </c>
      <c r="AO46" s="50">
        <f>IFERROR(VLOOKUP($B46,[1]RptScheduleA_Inv!$A$3:$V$165,AO$3,),)</f>
        <v>0</v>
      </c>
      <c r="AP46" s="51">
        <f t="shared" si="32"/>
        <v>0</v>
      </c>
      <c r="AQ46" s="50">
        <f t="shared" si="33"/>
        <v>0</v>
      </c>
      <c r="AR46" s="50">
        <f>IFERROR(VLOOKUP($B46,[2]RptScheduleA_Inv!$A$3:$V$165,AR$3,),)</f>
        <v>24982.01</v>
      </c>
      <c r="AS46" s="50">
        <f>IFERROR(VLOOKUP($B46,[1]RptScheduleA_Inv!$A$3:$V$165,AS$3,),)</f>
        <v>40268.620000000003</v>
      </c>
      <c r="AT46" s="51">
        <f t="shared" si="34"/>
        <v>15286.610000000004</v>
      </c>
      <c r="AU46" s="50">
        <f t="shared" si="35"/>
        <v>55555.23000000001</v>
      </c>
      <c r="AV46" s="50">
        <f>IFERROR(VLOOKUP($B46,[2]RptScheduleA_Inv!$A$3:$V$165,AV$3,),)</f>
        <v>0</v>
      </c>
      <c r="AW46" s="50">
        <f>IFERROR(VLOOKUP($B46,[1]RptScheduleA_Inv!$A$3:$V$165,AW$3,),)</f>
        <v>0</v>
      </c>
      <c r="AX46" s="51">
        <f t="shared" si="36"/>
        <v>0</v>
      </c>
      <c r="AY46" s="50">
        <f t="shared" si="37"/>
        <v>0</v>
      </c>
      <c r="AZ46" s="50">
        <f>IFERROR(VLOOKUP($B46,[2]RptScheduleA_Inv!$A$3:$V$165,AZ$3,),)</f>
        <v>0</v>
      </c>
      <c r="BA46" s="50">
        <f>IFERROR(VLOOKUP($B46,[1]RptScheduleA_Inv!$A$3:$V$165,BA$3,),)</f>
        <v>0</v>
      </c>
      <c r="BB46" s="51">
        <f t="shared" si="38"/>
        <v>0</v>
      </c>
      <c r="BC46" s="50">
        <f t="shared" si="39"/>
        <v>0</v>
      </c>
      <c r="BD46" s="50">
        <f>IFERROR(VLOOKUP($B46,[2]RptScheduleA_Inv!$A$3:$V$165,BD$3,),)</f>
        <v>0</v>
      </c>
      <c r="BE46" s="50">
        <f>IFERROR(VLOOKUP($B46,[1]RptScheduleA_Inv!$A$3:$V$165,BE$3,),)</f>
        <v>0</v>
      </c>
      <c r="BF46" s="51">
        <f t="shared" si="40"/>
        <v>0</v>
      </c>
      <c r="BG46" s="50">
        <f t="shared" si="41"/>
        <v>0</v>
      </c>
      <c r="BH46" s="50">
        <f>IFERROR(VLOOKUP($B46,[2]RptScheduleA_Inv!$A$3:$V$165,BH$3,),)</f>
        <v>0</v>
      </c>
      <c r="BI46" s="50">
        <f>IFERROR(VLOOKUP($B46,[1]RptScheduleA_Inv!$A$3:$V$165,BI$3,),)</f>
        <v>0</v>
      </c>
      <c r="BJ46" s="51">
        <f t="shared" si="42"/>
        <v>0</v>
      </c>
      <c r="BK46" s="50">
        <f t="shared" si="43"/>
        <v>0</v>
      </c>
      <c r="BL46" s="50">
        <f>IFERROR(VLOOKUP($B46,[2]RptScheduleA_Inv!$A$3:$V$165,BL$3,),)</f>
        <v>0</v>
      </c>
      <c r="BM46" s="50">
        <f>IFERROR(VLOOKUP($B46,[1]RptScheduleA_Inv!$A$3:$V$165,BM$3,),)</f>
        <v>0</v>
      </c>
      <c r="BN46" s="51">
        <f t="shared" si="44"/>
        <v>0</v>
      </c>
      <c r="BO46" s="50">
        <f t="shared" si="13"/>
        <v>0</v>
      </c>
      <c r="BP46" s="50">
        <f>IFERROR(VLOOKUP($B46,[2]RptScheduleA_Inv!$A$3:$V$165,BP$3,),)</f>
        <v>36136.06</v>
      </c>
      <c r="BQ46" s="50">
        <f>IFERROR(VLOOKUP($B46,[1]RptScheduleA_Inv!$A$3:$V$165,BQ$3,),)</f>
        <v>15484.86</v>
      </c>
      <c r="BR46" s="51">
        <f t="shared" si="45"/>
        <v>-20651.199999999997</v>
      </c>
      <c r="BS46" s="50">
        <f t="shared" si="46"/>
        <v>-5166.3399999999965</v>
      </c>
    </row>
    <row r="47" spans="1:71" x14ac:dyDescent="0.2">
      <c r="A47" s="20" t="str">
        <f t="shared" si="0"/>
        <v>DLS</v>
      </c>
      <c r="B47" s="31" t="s">
        <v>243</v>
      </c>
      <c r="C47" s="20" t="str">
        <f t="shared" si="15"/>
        <v>DLS- DEPT OF LABOR STANDARDS</v>
      </c>
      <c r="D47" s="50">
        <f>IFERROR(VLOOKUP($B47,[2]RptScheduleA_Inv!$A$3:$V$165,D$3,),)</f>
        <v>0</v>
      </c>
      <c r="E47" s="50">
        <f>IFERROR(VLOOKUP($B47,[1]RptScheduleA_Inv!$A$3:$V$165,E$3,),)</f>
        <v>5057.8</v>
      </c>
      <c r="F47" s="50">
        <f t="shared" si="16"/>
        <v>5057.8</v>
      </c>
      <c r="G47" s="50">
        <f t="shared" si="49"/>
        <v>10115.6</v>
      </c>
      <c r="H47" s="50">
        <f>IFERROR(VLOOKUP($B47,[2]RptScheduleA_Inv!$A$3:$V$165,H$3,),)</f>
        <v>0</v>
      </c>
      <c r="I47" s="50">
        <f>IFERROR(VLOOKUP($B47,[1]RptScheduleA_Inv!$A$3:$V$165,I$3,),)</f>
        <v>0</v>
      </c>
      <c r="J47" s="51">
        <f t="shared" si="17"/>
        <v>0</v>
      </c>
      <c r="K47" s="50">
        <f t="shared" si="2"/>
        <v>0</v>
      </c>
      <c r="L47" s="50"/>
      <c r="M47" s="50">
        <f>IFERROR(VLOOKUP($B47,[1]RptScheduleA_Inv!$A$3:$V$165,M$3,),)</f>
        <v>0</v>
      </c>
      <c r="N47" s="50">
        <f t="shared" si="18"/>
        <v>0</v>
      </c>
      <c r="O47" s="50">
        <f t="shared" si="19"/>
        <v>0</v>
      </c>
      <c r="P47" s="50"/>
      <c r="Q47" s="50">
        <f>IFERROR(VLOOKUP($B47,[1]RptScheduleA_Inv!$A$3:$V$165,Q$3,),)</f>
        <v>0</v>
      </c>
      <c r="R47" s="50">
        <f t="shared" si="20"/>
        <v>0</v>
      </c>
      <c r="S47" s="50">
        <f t="shared" si="21"/>
        <v>0</v>
      </c>
      <c r="T47" s="50">
        <f>IFERROR(VLOOKUP($B47,[2]RptScheduleA_Inv!$A$3:$V$165,T$3,),)</f>
        <v>0</v>
      </c>
      <c r="U47" s="50">
        <f>IFERROR(VLOOKUP($B47,[1]RptScheduleA_Inv!$A$3:$V$165,U$3,),)</f>
        <v>0</v>
      </c>
      <c r="V47" s="50">
        <f t="shared" si="22"/>
        <v>0</v>
      </c>
      <c r="W47" s="50">
        <f t="shared" si="23"/>
        <v>0</v>
      </c>
      <c r="X47" s="50">
        <f>IFERROR(VLOOKUP($B47,[2]RptScheduleA_Inv!$A$3:$V$165,X$3,),)</f>
        <v>15318.83</v>
      </c>
      <c r="Y47" s="50">
        <f>IFERROR(VLOOKUP($B47,[1]RptScheduleA_Inv!$A$3:$V$165,Y$3,),)</f>
        <v>12884.94</v>
      </c>
      <c r="Z47" s="51">
        <f t="shared" si="24"/>
        <v>-2433.8899999999994</v>
      </c>
      <c r="AA47" s="50">
        <f t="shared" si="25"/>
        <v>10451.050000000001</v>
      </c>
      <c r="AB47" s="50">
        <f>IFERROR(VLOOKUP($B47,[2]RptScheduleA_Inv!$A$3:$V$165,AB$3,),)</f>
        <v>0</v>
      </c>
      <c r="AC47" s="50">
        <f>IFERROR(VLOOKUP($B47,[1]RptScheduleA_Inv!$A$3:$V$165,AC$3,),)</f>
        <v>0</v>
      </c>
      <c r="AD47" s="51">
        <f t="shared" si="26"/>
        <v>0</v>
      </c>
      <c r="AE47" s="50">
        <f t="shared" si="27"/>
        <v>0</v>
      </c>
      <c r="AF47" s="50">
        <f>IFERROR(VLOOKUP($B47,[2]RptScheduleA_Inv!$A$3:$V$165,AF$3,),)</f>
        <v>0</v>
      </c>
      <c r="AG47" s="50">
        <f>IFERROR(VLOOKUP($B47,[1]RptScheduleA_Inv!$A$3:$V$165,AG$3,),)</f>
        <v>0</v>
      </c>
      <c r="AH47" s="51">
        <f t="shared" si="28"/>
        <v>0</v>
      </c>
      <c r="AI47" s="50">
        <f t="shared" si="29"/>
        <v>0</v>
      </c>
      <c r="AJ47" s="50">
        <f>IFERROR(VLOOKUP($B47,[2]RptScheduleA_Inv!$A$3:$V$165,AJ$3,),)</f>
        <v>0</v>
      </c>
      <c r="AK47" s="50">
        <f>IFERROR(VLOOKUP($B47,[1]RptScheduleA_Inv!$A$3:$V$165,AK$3,),)</f>
        <v>0</v>
      </c>
      <c r="AL47" s="51">
        <f t="shared" si="30"/>
        <v>0</v>
      </c>
      <c r="AM47" s="50">
        <f t="shared" si="31"/>
        <v>0</v>
      </c>
      <c r="AN47" s="50">
        <f>IFERROR(VLOOKUP($B47,[2]RptScheduleA_Inv!$A$3:$V$165,AN$3,),)</f>
        <v>0</v>
      </c>
      <c r="AO47" s="50">
        <f>IFERROR(VLOOKUP($B47,[1]RptScheduleA_Inv!$A$3:$V$165,AO$3,),)</f>
        <v>0</v>
      </c>
      <c r="AP47" s="51">
        <f t="shared" si="32"/>
        <v>0</v>
      </c>
      <c r="AQ47" s="50">
        <f t="shared" si="33"/>
        <v>0</v>
      </c>
      <c r="AR47" s="50">
        <f>IFERROR(VLOOKUP($B47,[2]RptScheduleA_Inv!$A$3:$V$165,AR$3,),)</f>
        <v>6245.45</v>
      </c>
      <c r="AS47" s="50">
        <f>IFERROR(VLOOKUP($B47,[1]RptScheduleA_Inv!$A$3:$V$165,AS$3,),)</f>
        <v>0</v>
      </c>
      <c r="AT47" s="51">
        <f t="shared" si="34"/>
        <v>-6245.45</v>
      </c>
      <c r="AU47" s="50">
        <f t="shared" si="35"/>
        <v>-6245.45</v>
      </c>
      <c r="AV47" s="50">
        <f>IFERROR(VLOOKUP($B47,[2]RptScheduleA_Inv!$A$3:$V$165,AV$3,),)</f>
        <v>0</v>
      </c>
      <c r="AW47" s="50">
        <f>IFERROR(VLOOKUP($B47,[1]RptScheduleA_Inv!$A$3:$V$165,AW$3,),)</f>
        <v>0</v>
      </c>
      <c r="AX47" s="51">
        <f t="shared" si="36"/>
        <v>0</v>
      </c>
      <c r="AY47" s="50">
        <f t="shared" si="37"/>
        <v>0</v>
      </c>
      <c r="AZ47" s="50">
        <f>IFERROR(VLOOKUP($B47,[2]RptScheduleA_Inv!$A$3:$V$165,AZ$3,),)</f>
        <v>0</v>
      </c>
      <c r="BA47" s="50">
        <f>IFERROR(VLOOKUP($B47,[1]RptScheduleA_Inv!$A$3:$V$165,BA$3,),)</f>
        <v>0</v>
      </c>
      <c r="BB47" s="51">
        <f t="shared" si="38"/>
        <v>0</v>
      </c>
      <c r="BC47" s="50">
        <f t="shared" si="39"/>
        <v>0</v>
      </c>
      <c r="BD47" s="50">
        <f>IFERROR(VLOOKUP($B47,[2]RptScheduleA_Inv!$A$3:$V$165,BD$3,),)</f>
        <v>0</v>
      </c>
      <c r="BE47" s="50">
        <f>IFERROR(VLOOKUP($B47,[1]RptScheduleA_Inv!$A$3:$V$165,BE$3,),)</f>
        <v>0</v>
      </c>
      <c r="BF47" s="51">
        <f t="shared" si="40"/>
        <v>0</v>
      </c>
      <c r="BG47" s="50">
        <f t="shared" si="41"/>
        <v>0</v>
      </c>
      <c r="BH47" s="50">
        <f>IFERROR(VLOOKUP($B47,[2]RptScheduleA_Inv!$A$3:$V$165,BH$3,),)</f>
        <v>0</v>
      </c>
      <c r="BI47" s="50">
        <f>IFERROR(VLOOKUP($B47,[1]RptScheduleA_Inv!$A$3:$V$165,BI$3,),)</f>
        <v>0</v>
      </c>
      <c r="BJ47" s="51">
        <f t="shared" si="42"/>
        <v>0</v>
      </c>
      <c r="BK47" s="50">
        <f t="shared" si="43"/>
        <v>0</v>
      </c>
      <c r="BL47" s="50">
        <f>IFERROR(VLOOKUP($B47,[2]RptScheduleA_Inv!$A$3:$V$165,BL$3,),)</f>
        <v>0</v>
      </c>
      <c r="BM47" s="50">
        <f>IFERROR(VLOOKUP($B47,[1]RptScheduleA_Inv!$A$3:$V$165,BM$3,),)</f>
        <v>0</v>
      </c>
      <c r="BN47" s="51">
        <f t="shared" si="44"/>
        <v>0</v>
      </c>
      <c r="BO47" s="50">
        <f t="shared" si="13"/>
        <v>0</v>
      </c>
      <c r="BP47" s="50">
        <f>IFERROR(VLOOKUP($B47,[2]RptScheduleA_Inv!$A$3:$V$165,BP$3,),)</f>
        <v>0</v>
      </c>
      <c r="BQ47" s="50">
        <f>IFERROR(VLOOKUP($B47,[1]RptScheduleA_Inv!$A$3:$V$165,BQ$3,),)</f>
        <v>0</v>
      </c>
      <c r="BR47" s="51">
        <f t="shared" si="45"/>
        <v>0</v>
      </c>
      <c r="BS47" s="50">
        <f t="shared" si="46"/>
        <v>0</v>
      </c>
    </row>
    <row r="48" spans="1:71" x14ac:dyDescent="0.2">
      <c r="A48" s="20" t="str">
        <f t="shared" si="0"/>
        <v>DMH</v>
      </c>
      <c r="B48" s="31" t="s">
        <v>56</v>
      </c>
      <c r="C48" s="20" t="str">
        <f t="shared" si="15"/>
        <v>DMH- MENTAL HEALTH</v>
      </c>
      <c r="D48" s="50">
        <f>IFERROR(VLOOKUP($B48,[2]RptScheduleA_Inv!$A$3:$V$165,D$3,),)</f>
        <v>117859.06</v>
      </c>
      <c r="E48" s="50">
        <f>IFERROR(VLOOKUP($B48,[1]RptScheduleA_Inv!$A$3:$V$165,E$3,),)</f>
        <v>0</v>
      </c>
      <c r="F48" s="50">
        <f t="shared" si="16"/>
        <v>-117859.06</v>
      </c>
      <c r="G48" s="50">
        <f t="shared" si="49"/>
        <v>-117859.06</v>
      </c>
      <c r="H48" s="50">
        <f>IFERROR(VLOOKUP($B48,[2]RptScheduleA_Inv!$A$3:$V$165,H$3,),)</f>
        <v>24563.11</v>
      </c>
      <c r="I48" s="50">
        <f>IFERROR(VLOOKUP($B48,[1]RptScheduleA_Inv!$A$3:$V$165,I$3,),)</f>
        <v>165077.46</v>
      </c>
      <c r="J48" s="51">
        <f t="shared" si="17"/>
        <v>140514.34999999998</v>
      </c>
      <c r="K48" s="50">
        <f t="shared" si="2"/>
        <v>305591.80999999994</v>
      </c>
      <c r="L48" s="50"/>
      <c r="M48" s="50">
        <f>IFERROR(VLOOKUP($B48,[1]RptScheduleA_Inv!$A$3:$V$165,M$3,),)</f>
        <v>0</v>
      </c>
      <c r="N48" s="50">
        <f t="shared" si="18"/>
        <v>0</v>
      </c>
      <c r="O48" s="50">
        <f t="shared" si="19"/>
        <v>0</v>
      </c>
      <c r="P48" s="50"/>
      <c r="Q48" s="50">
        <f>IFERROR(VLOOKUP($B48,[1]RptScheduleA_Inv!$A$3:$V$165,Q$3,),)</f>
        <v>0</v>
      </c>
      <c r="R48" s="50">
        <f t="shared" si="20"/>
        <v>0</v>
      </c>
      <c r="S48" s="50">
        <f t="shared" si="21"/>
        <v>0</v>
      </c>
      <c r="T48" s="50">
        <f>IFERROR(VLOOKUP($B48,[2]RptScheduleA_Inv!$A$3:$V$165,T$3,),)</f>
        <v>0</v>
      </c>
      <c r="U48" s="50">
        <f>IFERROR(VLOOKUP($B48,[1]RptScheduleA_Inv!$A$3:$V$165,U$3,),)</f>
        <v>0</v>
      </c>
      <c r="V48" s="50">
        <f t="shared" si="22"/>
        <v>0</v>
      </c>
      <c r="W48" s="50">
        <f t="shared" si="23"/>
        <v>0</v>
      </c>
      <c r="X48" s="50">
        <f>IFERROR(VLOOKUP($B48,[2]RptScheduleA_Inv!$A$3:$V$165,X$3,),)</f>
        <v>138524.49</v>
      </c>
      <c r="Y48" s="50">
        <f>IFERROR(VLOOKUP($B48,[1]RptScheduleA_Inv!$A$3:$V$165,Y$3,),)</f>
        <v>75600.759999999995</v>
      </c>
      <c r="Z48" s="51">
        <f t="shared" si="24"/>
        <v>-62923.729999999996</v>
      </c>
      <c r="AA48" s="50">
        <f t="shared" si="25"/>
        <v>12677.029999999999</v>
      </c>
      <c r="AB48" s="50">
        <f>IFERROR(VLOOKUP($B48,[2]RptScheduleA_Inv!$A$3:$V$165,AB$3,),)</f>
        <v>436503.26</v>
      </c>
      <c r="AC48" s="50">
        <f>IFERROR(VLOOKUP($B48,[1]RptScheduleA_Inv!$A$3:$V$165,AC$3,),)</f>
        <v>567691.66</v>
      </c>
      <c r="AD48" s="51">
        <f t="shared" si="26"/>
        <v>131188.40000000002</v>
      </c>
      <c r="AE48" s="50">
        <f t="shared" si="27"/>
        <v>698880.06</v>
      </c>
      <c r="AF48" s="50">
        <f>IFERROR(VLOOKUP($B48,[2]RptScheduleA_Inv!$A$3:$V$165,AF$3,),)</f>
        <v>0</v>
      </c>
      <c r="AG48" s="50">
        <f>IFERROR(VLOOKUP($B48,[1]RptScheduleA_Inv!$A$3:$V$165,AG$3,),)</f>
        <v>0</v>
      </c>
      <c r="AH48" s="51">
        <f t="shared" si="28"/>
        <v>0</v>
      </c>
      <c r="AI48" s="50">
        <f t="shared" si="29"/>
        <v>0</v>
      </c>
      <c r="AJ48" s="50">
        <f>IFERROR(VLOOKUP($B48,[2]RptScheduleA_Inv!$A$3:$V$165,AJ$3,),)</f>
        <v>4072.86</v>
      </c>
      <c r="AK48" s="50">
        <f>IFERROR(VLOOKUP($B48,[1]RptScheduleA_Inv!$A$3:$V$165,AK$3,),)</f>
        <v>5881.08</v>
      </c>
      <c r="AL48" s="51">
        <f t="shared" si="30"/>
        <v>1808.2199999999998</v>
      </c>
      <c r="AM48" s="50">
        <f t="shared" si="31"/>
        <v>7689.2999999999993</v>
      </c>
      <c r="AN48" s="50">
        <f>IFERROR(VLOOKUP($B48,[2]RptScheduleA_Inv!$A$3:$V$165,AN$3,),)</f>
        <v>686987.38</v>
      </c>
      <c r="AO48" s="50">
        <f>IFERROR(VLOOKUP($B48,[1]RptScheduleA_Inv!$A$3:$V$165,AO$3,),)</f>
        <v>769532.71</v>
      </c>
      <c r="AP48" s="51">
        <f t="shared" si="32"/>
        <v>82545.329999999958</v>
      </c>
      <c r="AQ48" s="50">
        <f t="shared" si="33"/>
        <v>852078.03999999992</v>
      </c>
      <c r="AR48" s="50">
        <f>IFERROR(VLOOKUP($B48,[2]RptScheduleA_Inv!$A$3:$V$165,AR$3,),)</f>
        <v>3202488.71</v>
      </c>
      <c r="AS48" s="50">
        <f>IFERROR(VLOOKUP($B48,[1]RptScheduleA_Inv!$A$3:$V$165,AS$3,),)</f>
        <v>4450883.28</v>
      </c>
      <c r="AT48" s="51">
        <f t="shared" si="34"/>
        <v>1248394.5700000003</v>
      </c>
      <c r="AU48" s="50">
        <f t="shared" si="35"/>
        <v>5699277.8500000006</v>
      </c>
      <c r="AV48" s="50">
        <f>IFERROR(VLOOKUP($B48,[2]RptScheduleA_Inv!$A$3:$V$165,AV$3,),)</f>
        <v>0</v>
      </c>
      <c r="AW48" s="50">
        <f>IFERROR(VLOOKUP($B48,[1]RptScheduleA_Inv!$A$3:$V$165,AW$3,),)</f>
        <v>0</v>
      </c>
      <c r="AX48" s="51">
        <f t="shared" si="36"/>
        <v>0</v>
      </c>
      <c r="AY48" s="50">
        <f t="shared" si="37"/>
        <v>0</v>
      </c>
      <c r="AZ48" s="50">
        <f>IFERROR(VLOOKUP($B48,[2]RptScheduleA_Inv!$A$3:$V$165,AZ$3,),)</f>
        <v>664886.51</v>
      </c>
      <c r="BA48" s="50">
        <f>IFERROR(VLOOKUP($B48,[1]RptScheduleA_Inv!$A$3:$V$165,BA$3,),)</f>
        <v>608008.38</v>
      </c>
      <c r="BB48" s="51">
        <f t="shared" si="38"/>
        <v>-56878.130000000005</v>
      </c>
      <c r="BC48" s="50">
        <f t="shared" si="39"/>
        <v>551130.25</v>
      </c>
      <c r="BD48" s="50">
        <f>IFERROR(VLOOKUP($B48,[2]RptScheduleA_Inv!$A$3:$V$165,BD$3,),)</f>
        <v>-61699.040000000001</v>
      </c>
      <c r="BE48" s="50">
        <f>IFERROR(VLOOKUP($B48,[1]RptScheduleA_Inv!$A$3:$V$165,BE$3,),)</f>
        <v>3158.27</v>
      </c>
      <c r="BF48" s="51">
        <f t="shared" si="40"/>
        <v>64857.31</v>
      </c>
      <c r="BG48" s="50">
        <f t="shared" si="41"/>
        <v>68015.58</v>
      </c>
      <c r="BH48" s="50">
        <f>IFERROR(VLOOKUP($B48,[2]RptScheduleA_Inv!$A$3:$V$165,BH$3,),)</f>
        <v>554747.53</v>
      </c>
      <c r="BI48" s="50">
        <f>IFERROR(VLOOKUP($B48,[1]RptScheduleA_Inv!$A$3:$V$165,BI$3,),)</f>
        <v>677567.54</v>
      </c>
      <c r="BJ48" s="51">
        <f t="shared" si="42"/>
        <v>122820.01000000001</v>
      </c>
      <c r="BK48" s="50">
        <f t="shared" si="43"/>
        <v>800387.55</v>
      </c>
      <c r="BL48" s="50">
        <f>IFERROR(VLOOKUP($B48,[2]RptScheduleA_Inv!$A$3:$V$165,BL$3,),)</f>
        <v>261657.23</v>
      </c>
      <c r="BM48" s="50">
        <f>IFERROR(VLOOKUP($B48,[1]RptScheduleA_Inv!$A$3:$V$165,BM$3,),)</f>
        <v>409442.82</v>
      </c>
      <c r="BN48" s="51">
        <f t="shared" si="44"/>
        <v>147785.59</v>
      </c>
      <c r="BO48" s="50">
        <f t="shared" si="13"/>
        <v>557228.41</v>
      </c>
      <c r="BP48" s="50">
        <f>IFERROR(VLOOKUP($B48,[2]RptScheduleA_Inv!$A$3:$V$165,BP$3,),)</f>
        <v>126183.91</v>
      </c>
      <c r="BQ48" s="50">
        <f>IFERROR(VLOOKUP($B48,[1]RptScheduleA_Inv!$A$3:$V$165,BQ$3,),)</f>
        <v>154860.15</v>
      </c>
      <c r="BR48" s="51">
        <f t="shared" si="45"/>
        <v>28676.239999999991</v>
      </c>
      <c r="BS48" s="50">
        <f t="shared" si="46"/>
        <v>183536.38999999998</v>
      </c>
    </row>
    <row r="49" spans="1:71" x14ac:dyDescent="0.2">
      <c r="A49" s="20" t="str">
        <f t="shared" si="0"/>
        <v>DMR</v>
      </c>
      <c r="B49" s="31" t="s">
        <v>57</v>
      </c>
      <c r="C49" s="20" t="str">
        <f t="shared" si="15"/>
        <v>DMR- MENTAL RETARDATION</v>
      </c>
      <c r="D49" s="50">
        <f>IFERROR(VLOOKUP($B49,[2]RptScheduleA_Inv!$A$3:$V$165,D$3,),)</f>
        <v>0</v>
      </c>
      <c r="E49" s="50">
        <f>IFERROR(VLOOKUP($B49,[1]RptScheduleA_Inv!$A$3:$V$165,E$3,),)</f>
        <v>0</v>
      </c>
      <c r="F49" s="50">
        <f t="shared" si="16"/>
        <v>0</v>
      </c>
      <c r="G49" s="50">
        <f t="shared" si="49"/>
        <v>0</v>
      </c>
      <c r="H49" s="50">
        <f>IFERROR(VLOOKUP($B49,[2]RptScheduleA_Inv!$A$3:$V$165,H$3,),)</f>
        <v>90867.19</v>
      </c>
      <c r="I49" s="50">
        <f>IFERROR(VLOOKUP($B49,[1]RptScheduleA_Inv!$A$3:$V$165,I$3,),)</f>
        <v>260715.38</v>
      </c>
      <c r="J49" s="51">
        <f t="shared" si="17"/>
        <v>169848.19</v>
      </c>
      <c r="K49" s="50">
        <f t="shared" si="2"/>
        <v>430563.57</v>
      </c>
      <c r="L49" s="50"/>
      <c r="M49" s="50">
        <f>IFERROR(VLOOKUP($B49,[1]RptScheduleA_Inv!$A$3:$V$165,M$3,),)</f>
        <v>0</v>
      </c>
      <c r="N49" s="50">
        <f t="shared" si="18"/>
        <v>0</v>
      </c>
      <c r="O49" s="50">
        <f t="shared" si="19"/>
        <v>0</v>
      </c>
      <c r="P49" s="50"/>
      <c r="Q49" s="50">
        <f>IFERROR(VLOOKUP($B49,[1]RptScheduleA_Inv!$A$3:$V$165,Q$3,),)</f>
        <v>0</v>
      </c>
      <c r="R49" s="50">
        <f t="shared" si="20"/>
        <v>0</v>
      </c>
      <c r="S49" s="50">
        <f t="shared" si="21"/>
        <v>0</v>
      </c>
      <c r="T49" s="50">
        <f>IFERROR(VLOOKUP($B49,[2]RptScheduleA_Inv!$A$3:$V$165,T$3,),)</f>
        <v>0</v>
      </c>
      <c r="U49" s="50">
        <f>IFERROR(VLOOKUP($B49,[1]RptScheduleA_Inv!$A$3:$V$165,U$3,),)</f>
        <v>0</v>
      </c>
      <c r="V49" s="50">
        <f t="shared" si="22"/>
        <v>0</v>
      </c>
      <c r="W49" s="50">
        <f t="shared" si="23"/>
        <v>0</v>
      </c>
      <c r="X49" s="50">
        <f>IFERROR(VLOOKUP($B49,[2]RptScheduleA_Inv!$A$3:$V$165,X$3,),)</f>
        <v>62696.98</v>
      </c>
      <c r="Y49" s="50">
        <f>IFERROR(VLOOKUP($B49,[1]RptScheduleA_Inv!$A$3:$V$165,Y$3,),)</f>
        <v>91579.96</v>
      </c>
      <c r="Z49" s="51">
        <f t="shared" si="24"/>
        <v>28882.980000000003</v>
      </c>
      <c r="AA49" s="50">
        <f t="shared" si="25"/>
        <v>120462.94</v>
      </c>
      <c r="AB49" s="50">
        <f>IFERROR(VLOOKUP($B49,[2]RptScheduleA_Inv!$A$3:$V$165,AB$3,),)</f>
        <v>1085748.32</v>
      </c>
      <c r="AC49" s="50">
        <f>IFERROR(VLOOKUP($B49,[1]RptScheduleA_Inv!$A$3:$V$165,AC$3,),)</f>
        <v>1386937.12</v>
      </c>
      <c r="AD49" s="51">
        <f t="shared" si="26"/>
        <v>301188.80000000005</v>
      </c>
      <c r="AE49" s="50">
        <f t="shared" si="27"/>
        <v>1688125.9200000002</v>
      </c>
      <c r="AF49" s="50">
        <f>IFERROR(VLOOKUP($B49,[2]RptScheduleA_Inv!$A$3:$V$165,AF$3,),)</f>
        <v>0</v>
      </c>
      <c r="AG49" s="50">
        <f>IFERROR(VLOOKUP($B49,[1]RptScheduleA_Inv!$A$3:$V$165,AG$3,),)</f>
        <v>0</v>
      </c>
      <c r="AH49" s="51">
        <f t="shared" si="28"/>
        <v>0</v>
      </c>
      <c r="AI49" s="50">
        <f t="shared" si="29"/>
        <v>0</v>
      </c>
      <c r="AJ49" s="50">
        <f>IFERROR(VLOOKUP($B49,[2]RptScheduleA_Inv!$A$3:$V$165,AJ$3,),)</f>
        <v>4264.16</v>
      </c>
      <c r="AK49" s="50">
        <f>IFERROR(VLOOKUP($B49,[1]RptScheduleA_Inv!$A$3:$V$165,AK$3,),)</f>
        <v>6169.88</v>
      </c>
      <c r="AL49" s="51">
        <f t="shared" si="30"/>
        <v>1905.7200000000003</v>
      </c>
      <c r="AM49" s="50">
        <f t="shared" si="31"/>
        <v>8075.6</v>
      </c>
      <c r="AN49" s="50">
        <f>IFERROR(VLOOKUP($B49,[2]RptScheduleA_Inv!$A$3:$V$165,AN$3,),)</f>
        <v>1659813.43</v>
      </c>
      <c r="AO49" s="50">
        <f>IFERROR(VLOOKUP($B49,[1]RptScheduleA_Inv!$A$3:$V$165,AO$3,),)</f>
        <v>1808351.82</v>
      </c>
      <c r="AP49" s="51">
        <f t="shared" si="32"/>
        <v>148538.39000000013</v>
      </c>
      <c r="AQ49" s="50">
        <f t="shared" si="33"/>
        <v>1956890.2100000002</v>
      </c>
      <c r="AR49" s="50">
        <f>IFERROR(VLOOKUP($B49,[2]RptScheduleA_Inv!$A$3:$V$165,AR$3,),)</f>
        <v>232640.49</v>
      </c>
      <c r="AS49" s="50">
        <f>IFERROR(VLOOKUP($B49,[1]RptScheduleA_Inv!$A$3:$V$165,AS$3,),)</f>
        <v>358050.42</v>
      </c>
      <c r="AT49" s="51">
        <f t="shared" si="34"/>
        <v>125409.93</v>
      </c>
      <c r="AU49" s="50">
        <f t="shared" si="35"/>
        <v>483460.35</v>
      </c>
      <c r="AV49" s="50">
        <f>IFERROR(VLOOKUP($B49,[2]RptScheduleA_Inv!$A$3:$V$165,AV$3,),)</f>
        <v>0</v>
      </c>
      <c r="AW49" s="50">
        <f>IFERROR(VLOOKUP($B49,[1]RptScheduleA_Inv!$A$3:$V$165,AW$3,),)</f>
        <v>0</v>
      </c>
      <c r="AX49" s="51">
        <f t="shared" si="36"/>
        <v>0</v>
      </c>
      <c r="AY49" s="50">
        <f t="shared" si="37"/>
        <v>0</v>
      </c>
      <c r="AZ49" s="50">
        <f>IFERROR(VLOOKUP($B49,[2]RptScheduleA_Inv!$A$3:$V$165,AZ$3,),)</f>
        <v>1106768.96</v>
      </c>
      <c r="BA49" s="50">
        <f>IFERROR(VLOOKUP($B49,[1]RptScheduleA_Inv!$A$3:$V$165,BA$3,),)</f>
        <v>994898.75</v>
      </c>
      <c r="BB49" s="51">
        <f t="shared" si="38"/>
        <v>-111870.20999999996</v>
      </c>
      <c r="BC49" s="50">
        <f t="shared" si="39"/>
        <v>883028.54</v>
      </c>
      <c r="BD49" s="50">
        <f>IFERROR(VLOOKUP($B49,[2]RptScheduleA_Inv!$A$3:$V$165,BD$3,),)</f>
        <v>-96852.97</v>
      </c>
      <c r="BE49" s="50">
        <f>IFERROR(VLOOKUP($B49,[1]RptScheduleA_Inv!$A$3:$V$165,BE$3,),)</f>
        <v>-6492.22</v>
      </c>
      <c r="BF49" s="51">
        <f t="shared" si="40"/>
        <v>90360.75</v>
      </c>
      <c r="BG49" s="50">
        <f t="shared" si="41"/>
        <v>83868.53</v>
      </c>
      <c r="BH49" s="50">
        <f>IFERROR(VLOOKUP($B49,[2]RptScheduleA_Inv!$A$3:$V$165,BH$3,),)</f>
        <v>0</v>
      </c>
      <c r="BI49" s="50">
        <f>IFERROR(VLOOKUP($B49,[1]RptScheduleA_Inv!$A$3:$V$165,BI$3,),)</f>
        <v>0</v>
      </c>
      <c r="BJ49" s="51">
        <f t="shared" si="42"/>
        <v>0</v>
      </c>
      <c r="BK49" s="50">
        <f t="shared" si="43"/>
        <v>0</v>
      </c>
      <c r="BL49" s="50">
        <f>IFERROR(VLOOKUP($B49,[2]RptScheduleA_Inv!$A$3:$V$165,BL$3,),)</f>
        <v>658533.18000000005</v>
      </c>
      <c r="BM49" s="50">
        <f>IFERROR(VLOOKUP($B49,[1]RptScheduleA_Inv!$A$3:$V$165,BM$3,),)</f>
        <v>1030476.3</v>
      </c>
      <c r="BN49" s="51">
        <f t="shared" si="44"/>
        <v>371943.12</v>
      </c>
      <c r="BO49" s="50">
        <f t="shared" si="13"/>
        <v>1402419.42</v>
      </c>
      <c r="BP49" s="50">
        <f>IFERROR(VLOOKUP($B49,[2]RptScheduleA_Inv!$A$3:$V$165,BP$3,),)</f>
        <v>234717.74</v>
      </c>
      <c r="BQ49" s="50">
        <f>IFERROR(VLOOKUP($B49,[1]RptScheduleA_Inv!$A$3:$V$165,BQ$3,),)</f>
        <v>285073.08</v>
      </c>
      <c r="BR49" s="51">
        <f t="shared" si="45"/>
        <v>50355.340000000026</v>
      </c>
      <c r="BS49" s="50">
        <f t="shared" si="46"/>
        <v>335428.42000000004</v>
      </c>
    </row>
    <row r="50" spans="1:71" x14ac:dyDescent="0.2">
      <c r="A50" s="20" t="str">
        <f t="shared" si="0"/>
        <v>DOB</v>
      </c>
      <c r="B50" s="31" t="s">
        <v>58</v>
      </c>
      <c r="C50" s="20" t="str">
        <f t="shared" si="15"/>
        <v>DOB- BANKS</v>
      </c>
      <c r="D50" s="50">
        <f>IFERROR(VLOOKUP($B50,[2]RptScheduleA_Inv!$A$3:$V$165,D$3,),)</f>
        <v>0</v>
      </c>
      <c r="E50" s="50">
        <f>IFERROR(VLOOKUP($B50,[1]RptScheduleA_Inv!$A$3:$V$165,E$3,),)</f>
        <v>15692.97</v>
      </c>
      <c r="F50" s="50">
        <f t="shared" si="16"/>
        <v>15692.97</v>
      </c>
      <c r="G50" s="50">
        <f>E50+F50</f>
        <v>31385.94</v>
      </c>
      <c r="H50" s="50">
        <f>IFERROR(VLOOKUP($B50,[2]RptScheduleA_Inv!$A$3:$V$165,H$3,),)</f>
        <v>356.6</v>
      </c>
      <c r="I50" s="50">
        <f>IFERROR(VLOOKUP($B50,[1]RptScheduleA_Inv!$A$3:$V$165,I$3,),)</f>
        <v>7694.24</v>
      </c>
      <c r="J50" s="51">
        <f t="shared" si="17"/>
        <v>7337.6399999999994</v>
      </c>
      <c r="K50" s="50">
        <f>I50+J50</f>
        <v>15031.88</v>
      </c>
      <c r="L50" s="50"/>
      <c r="M50" s="50">
        <f>IFERROR(VLOOKUP($B50,[1]RptScheduleA_Inv!$A$3:$V$165,M$3,),)</f>
        <v>0</v>
      </c>
      <c r="N50" s="50">
        <f t="shared" si="18"/>
        <v>0</v>
      </c>
      <c r="O50" s="50">
        <f t="shared" si="19"/>
        <v>0</v>
      </c>
      <c r="P50" s="50"/>
      <c r="Q50" s="50">
        <f>IFERROR(VLOOKUP($B50,[1]RptScheduleA_Inv!$A$3:$V$165,Q$3,),)</f>
        <v>0</v>
      </c>
      <c r="R50" s="50">
        <f t="shared" si="20"/>
        <v>0</v>
      </c>
      <c r="S50" s="50">
        <f t="shared" si="21"/>
        <v>0</v>
      </c>
      <c r="T50" s="50">
        <f>IFERROR(VLOOKUP($B50,[2]RptScheduleA_Inv!$A$3:$V$165,T$3,),)</f>
        <v>0</v>
      </c>
      <c r="U50" s="50">
        <f>IFERROR(VLOOKUP($B50,[1]RptScheduleA_Inv!$A$3:$V$165,U$3,),)</f>
        <v>0</v>
      </c>
      <c r="V50" s="50">
        <f t="shared" si="22"/>
        <v>0</v>
      </c>
      <c r="W50" s="50">
        <f t="shared" si="23"/>
        <v>0</v>
      </c>
      <c r="X50" s="50">
        <f>IFERROR(VLOOKUP($B50,[2]RptScheduleA_Inv!$A$3:$V$165,X$3,),)</f>
        <v>4376.75</v>
      </c>
      <c r="Y50" s="50">
        <f>IFERROR(VLOOKUP($B50,[1]RptScheduleA_Inv!$A$3:$V$165,Y$3,),)</f>
        <v>0</v>
      </c>
      <c r="Z50" s="51">
        <f t="shared" si="24"/>
        <v>-4376.75</v>
      </c>
      <c r="AA50" s="50">
        <f t="shared" si="25"/>
        <v>-4376.75</v>
      </c>
      <c r="AB50" s="50">
        <f>IFERROR(VLOOKUP($B50,[2]RptScheduleA_Inv!$A$3:$V$165,AB$3,),)</f>
        <v>9626.76</v>
      </c>
      <c r="AC50" s="50">
        <f>IFERROR(VLOOKUP($B50,[1]RptScheduleA_Inv!$A$3:$V$165,AC$3,),)</f>
        <v>13146.33</v>
      </c>
      <c r="AD50" s="51">
        <f t="shared" si="26"/>
        <v>3519.5699999999997</v>
      </c>
      <c r="AE50" s="50">
        <f t="shared" si="27"/>
        <v>16665.900000000001</v>
      </c>
      <c r="AF50" s="50">
        <f>IFERROR(VLOOKUP($B50,[2]RptScheduleA_Inv!$A$3:$V$165,AF$3,),)</f>
        <v>0</v>
      </c>
      <c r="AG50" s="50">
        <f>IFERROR(VLOOKUP($B50,[1]RptScheduleA_Inv!$A$3:$V$165,AG$3,),)</f>
        <v>0</v>
      </c>
      <c r="AH50" s="51">
        <f t="shared" si="28"/>
        <v>0</v>
      </c>
      <c r="AI50" s="50">
        <f t="shared" si="29"/>
        <v>0</v>
      </c>
      <c r="AJ50" s="50">
        <f>IFERROR(VLOOKUP($B50,[2]RptScheduleA_Inv!$A$3:$V$165,AJ$3,),)</f>
        <v>22</v>
      </c>
      <c r="AK50" s="50">
        <f>IFERROR(VLOOKUP($B50,[1]RptScheduleA_Inv!$A$3:$V$165,AK$3,),)</f>
        <v>43.7</v>
      </c>
      <c r="AL50" s="51">
        <f t="shared" si="30"/>
        <v>21.700000000000003</v>
      </c>
      <c r="AM50" s="50">
        <f t="shared" si="31"/>
        <v>65.400000000000006</v>
      </c>
      <c r="AN50" s="50">
        <f>IFERROR(VLOOKUP($B50,[2]RptScheduleA_Inv!$A$3:$V$165,AN$3,),)</f>
        <v>16374.94</v>
      </c>
      <c r="AO50" s="50">
        <f>IFERROR(VLOOKUP($B50,[1]RptScheduleA_Inv!$A$3:$V$165,AO$3,),)</f>
        <v>19767.400000000001</v>
      </c>
      <c r="AP50" s="51">
        <f t="shared" si="32"/>
        <v>3392.4600000000009</v>
      </c>
      <c r="AQ50" s="50">
        <f t="shared" si="33"/>
        <v>23159.86</v>
      </c>
      <c r="AR50" s="50">
        <f>IFERROR(VLOOKUP($B50,[2]RptScheduleA_Inv!$A$3:$V$165,AR$3,),)</f>
        <v>18736.560000000001</v>
      </c>
      <c r="AS50" s="50">
        <f>IFERROR(VLOOKUP($B50,[1]RptScheduleA_Inv!$A$3:$V$165,AS$3,),)</f>
        <v>30201.61</v>
      </c>
      <c r="AT50" s="51">
        <f t="shared" si="34"/>
        <v>11465.05</v>
      </c>
      <c r="AU50" s="50">
        <f t="shared" si="35"/>
        <v>41666.660000000003</v>
      </c>
      <c r="AV50" s="50">
        <f>IFERROR(VLOOKUP($B50,[2]RptScheduleA_Inv!$A$3:$V$165,AV$3,),)</f>
        <v>0</v>
      </c>
      <c r="AW50" s="50">
        <f>IFERROR(VLOOKUP($B50,[1]RptScheduleA_Inv!$A$3:$V$165,AW$3,),)</f>
        <v>0</v>
      </c>
      <c r="AX50" s="51">
        <f t="shared" si="36"/>
        <v>0</v>
      </c>
      <c r="AY50" s="50">
        <f t="shared" si="37"/>
        <v>0</v>
      </c>
      <c r="AZ50" s="50">
        <f>IFERROR(VLOOKUP($B50,[2]RptScheduleA_Inv!$A$3:$V$165,AZ$3,),)</f>
        <v>29708.880000000001</v>
      </c>
      <c r="BA50" s="50">
        <f>IFERROR(VLOOKUP($B50,[1]RptScheduleA_Inv!$A$3:$V$165,BA$3,),)</f>
        <v>28402.43</v>
      </c>
      <c r="BB50" s="51">
        <f t="shared" si="38"/>
        <v>-1306.4500000000007</v>
      </c>
      <c r="BC50" s="50">
        <f t="shared" si="39"/>
        <v>27095.98</v>
      </c>
      <c r="BD50" s="50">
        <f>IFERROR(VLOOKUP($B50,[2]RptScheduleA_Inv!$A$3:$V$165,BD$3,),)</f>
        <v>-6304.29</v>
      </c>
      <c r="BE50" s="50">
        <f>IFERROR(VLOOKUP($B50,[1]RptScheduleA_Inv!$A$3:$V$165,BE$3,),)</f>
        <v>-1395.49</v>
      </c>
      <c r="BF50" s="51">
        <f t="shared" si="40"/>
        <v>4908.8</v>
      </c>
      <c r="BG50" s="50">
        <f t="shared" si="41"/>
        <v>3513.3100000000004</v>
      </c>
      <c r="BH50" s="50">
        <f>IFERROR(VLOOKUP($B50,[2]RptScheduleA_Inv!$A$3:$V$165,BH$3,),)</f>
        <v>0</v>
      </c>
      <c r="BI50" s="50">
        <f>IFERROR(VLOOKUP($B50,[1]RptScheduleA_Inv!$A$3:$V$165,BI$3,),)</f>
        <v>0</v>
      </c>
      <c r="BJ50" s="51">
        <f t="shared" si="42"/>
        <v>0</v>
      </c>
      <c r="BK50" s="50">
        <f t="shared" si="43"/>
        <v>0</v>
      </c>
      <c r="BL50" s="50">
        <f>IFERROR(VLOOKUP($B50,[2]RptScheduleA_Inv!$A$3:$V$165,BL$3,),)</f>
        <v>172.15</v>
      </c>
      <c r="BM50" s="50">
        <f>IFERROR(VLOOKUP($B50,[1]RptScheduleA_Inv!$A$3:$V$165,BM$3,),)</f>
        <v>269.39</v>
      </c>
      <c r="BN50" s="51">
        <f t="shared" si="44"/>
        <v>97.239999999999981</v>
      </c>
      <c r="BO50" s="50">
        <f t="shared" si="13"/>
        <v>366.63</v>
      </c>
      <c r="BP50" s="50">
        <f>IFERROR(VLOOKUP($B50,[2]RptScheduleA_Inv!$A$3:$V$165,BP$3,),)</f>
        <v>4702.45</v>
      </c>
      <c r="BQ50" s="50">
        <f>IFERROR(VLOOKUP($B50,[1]RptScheduleA_Inv!$A$3:$V$165,BQ$3,),)</f>
        <v>6104.53</v>
      </c>
      <c r="BR50" s="51">
        <f t="shared" si="45"/>
        <v>1402.08</v>
      </c>
      <c r="BS50" s="50">
        <f t="shared" si="46"/>
        <v>7506.61</v>
      </c>
    </row>
    <row r="51" spans="1:71" x14ac:dyDescent="0.2">
      <c r="A51" s="20" t="str">
        <f t="shared" si="0"/>
        <v>DOC</v>
      </c>
      <c r="B51" s="31" t="s">
        <v>59</v>
      </c>
      <c r="C51" s="20" t="str">
        <f t="shared" si="15"/>
        <v>DOC- CORRECTION</v>
      </c>
      <c r="D51" s="50">
        <f>IFERROR(VLOOKUP($B51,[2]RptScheduleA_Inv!$A$3:$V$165,D$3,),)</f>
        <v>0</v>
      </c>
      <c r="E51" s="50">
        <f>IFERROR(VLOOKUP($B51,[1]RptScheduleA_Inv!$A$3:$V$165,E$3,),)</f>
        <v>0</v>
      </c>
      <c r="F51" s="50">
        <f t="shared" si="16"/>
        <v>0</v>
      </c>
      <c r="G51" s="50">
        <f t="shared" si="49"/>
        <v>0</v>
      </c>
      <c r="H51" s="50">
        <f>IFERROR(VLOOKUP($B51,[2]RptScheduleA_Inv!$A$3:$V$165,H$3,),)</f>
        <v>14572.25</v>
      </c>
      <c r="I51" s="50">
        <f>IFERROR(VLOOKUP($B51,[1]RptScheduleA_Inv!$A$3:$V$165,I$3,),)</f>
        <v>190005.83</v>
      </c>
      <c r="J51" s="51">
        <f t="shared" si="17"/>
        <v>175433.58</v>
      </c>
      <c r="K51" s="50">
        <f t="shared" si="2"/>
        <v>365439.41</v>
      </c>
      <c r="L51" s="50"/>
      <c r="M51" s="50">
        <f>IFERROR(VLOOKUP($B51,[1]RptScheduleA_Inv!$A$3:$V$165,M$3,),)</f>
        <v>0</v>
      </c>
      <c r="N51" s="50">
        <f t="shared" si="18"/>
        <v>0</v>
      </c>
      <c r="O51" s="50">
        <f t="shared" si="19"/>
        <v>0</v>
      </c>
      <c r="P51" s="50"/>
      <c r="Q51" s="50">
        <f>IFERROR(VLOOKUP($B51,[1]RptScheduleA_Inv!$A$3:$V$165,Q$3,),)</f>
        <v>0</v>
      </c>
      <c r="R51" s="50">
        <f t="shared" si="20"/>
        <v>0</v>
      </c>
      <c r="S51" s="50">
        <f t="shared" si="21"/>
        <v>0</v>
      </c>
      <c r="T51" s="50">
        <f>IFERROR(VLOOKUP($B51,[2]RptScheduleA_Inv!$A$3:$V$165,T$3,),)</f>
        <v>0</v>
      </c>
      <c r="U51" s="50">
        <f>IFERROR(VLOOKUP($B51,[1]RptScheduleA_Inv!$A$3:$V$165,U$3,),)</f>
        <v>0</v>
      </c>
      <c r="V51" s="50">
        <f t="shared" si="22"/>
        <v>0</v>
      </c>
      <c r="W51" s="50">
        <f t="shared" si="23"/>
        <v>0</v>
      </c>
      <c r="X51" s="50">
        <f>IFERROR(VLOOKUP($B51,[2]RptScheduleA_Inv!$A$3:$V$165,X$3,),)</f>
        <v>504120.24</v>
      </c>
      <c r="Y51" s="50">
        <f>IFERROR(VLOOKUP($B51,[1]RptScheduleA_Inv!$A$3:$V$165,Y$3,),)</f>
        <v>480252.23</v>
      </c>
      <c r="Z51" s="51">
        <f t="shared" si="24"/>
        <v>-23868.010000000009</v>
      </c>
      <c r="AA51" s="50">
        <f t="shared" si="25"/>
        <v>456384.22</v>
      </c>
      <c r="AB51" s="50">
        <f>IFERROR(VLOOKUP($B51,[2]RptScheduleA_Inv!$A$3:$V$165,AB$3,),)</f>
        <v>272842.39</v>
      </c>
      <c r="AC51" s="50">
        <f>IFERROR(VLOOKUP($B51,[1]RptScheduleA_Inv!$A$3:$V$165,AC$3,),)</f>
        <v>334532.78999999998</v>
      </c>
      <c r="AD51" s="51">
        <f t="shared" si="26"/>
        <v>61690.399999999965</v>
      </c>
      <c r="AE51" s="50">
        <f t="shared" si="27"/>
        <v>396223.18999999994</v>
      </c>
      <c r="AF51" s="50">
        <f>IFERROR(VLOOKUP($B51,[2]RptScheduleA_Inv!$A$3:$V$165,AF$3,),)</f>
        <v>0</v>
      </c>
      <c r="AG51" s="50">
        <f>IFERROR(VLOOKUP($B51,[1]RptScheduleA_Inv!$A$3:$V$165,AG$3,),)</f>
        <v>0</v>
      </c>
      <c r="AH51" s="51">
        <f t="shared" si="28"/>
        <v>0</v>
      </c>
      <c r="AI51" s="50">
        <f t="shared" si="29"/>
        <v>0</v>
      </c>
      <c r="AJ51" s="50">
        <f>IFERROR(VLOOKUP($B51,[2]RptScheduleA_Inv!$A$3:$V$165,AJ$3,),)</f>
        <v>10562.6</v>
      </c>
      <c r="AK51" s="50">
        <f>IFERROR(VLOOKUP($B51,[1]RptScheduleA_Inv!$A$3:$V$165,AK$3,),)</f>
        <v>13305.87</v>
      </c>
      <c r="AL51" s="51">
        <f t="shared" si="30"/>
        <v>2743.2700000000004</v>
      </c>
      <c r="AM51" s="50">
        <f t="shared" si="31"/>
        <v>16049.140000000001</v>
      </c>
      <c r="AN51" s="50">
        <f>IFERROR(VLOOKUP($B51,[2]RptScheduleA_Inv!$A$3:$V$165,AN$3,),)</f>
        <v>464867.65</v>
      </c>
      <c r="AO51" s="50">
        <f>IFERROR(VLOOKUP($B51,[1]RptScheduleA_Inv!$A$3:$V$165,AO$3,),)</f>
        <v>500109.03</v>
      </c>
      <c r="AP51" s="51">
        <f t="shared" si="32"/>
        <v>35241.380000000005</v>
      </c>
      <c r="AQ51" s="50">
        <f t="shared" si="33"/>
        <v>535350.41</v>
      </c>
      <c r="AR51" s="50">
        <f>IFERROR(VLOOKUP($B51,[2]RptScheduleA_Inv!$A$3:$V$165,AR$3,),)</f>
        <v>180430.24</v>
      </c>
      <c r="AS51" s="50">
        <f>IFERROR(VLOOKUP($B51,[1]RptScheduleA_Inv!$A$3:$V$165,AS$3,),)</f>
        <v>226843.5</v>
      </c>
      <c r="AT51" s="51">
        <f t="shared" si="34"/>
        <v>46413.260000000009</v>
      </c>
      <c r="AU51" s="50">
        <f t="shared" si="35"/>
        <v>273256.76</v>
      </c>
      <c r="AV51" s="50">
        <f>IFERROR(VLOOKUP($B51,[2]RptScheduleA_Inv!$A$3:$V$165,AV$3,),)</f>
        <v>0</v>
      </c>
      <c r="AW51" s="50">
        <f>IFERROR(VLOOKUP($B51,[1]RptScheduleA_Inv!$A$3:$V$165,AW$3,),)</f>
        <v>0</v>
      </c>
      <c r="AX51" s="51">
        <f t="shared" si="36"/>
        <v>0</v>
      </c>
      <c r="AY51" s="50">
        <f t="shared" si="37"/>
        <v>0</v>
      </c>
      <c r="AZ51" s="50">
        <f>IFERROR(VLOOKUP($B51,[2]RptScheduleA_Inv!$A$3:$V$165,AZ$3,),)</f>
        <v>775363.44</v>
      </c>
      <c r="BA51" s="50">
        <f>IFERROR(VLOOKUP($B51,[1]RptScheduleA_Inv!$A$3:$V$165,BA$3,),)</f>
        <v>648343.68000000005</v>
      </c>
      <c r="BB51" s="51">
        <f t="shared" si="38"/>
        <v>-127019.75999999989</v>
      </c>
      <c r="BC51" s="50">
        <f t="shared" si="39"/>
        <v>521323.92000000016</v>
      </c>
      <c r="BD51" s="50">
        <f>IFERROR(VLOOKUP($B51,[2]RptScheduleA_Inv!$A$3:$V$165,BD$3,),)</f>
        <v>-51592.34</v>
      </c>
      <c r="BE51" s="50">
        <f>IFERROR(VLOOKUP($B51,[1]RptScheduleA_Inv!$A$3:$V$165,BE$3,),)</f>
        <v>-8423.2099999999991</v>
      </c>
      <c r="BF51" s="51">
        <f t="shared" si="40"/>
        <v>43169.13</v>
      </c>
      <c r="BG51" s="50">
        <f t="shared" si="41"/>
        <v>34745.919999999998</v>
      </c>
      <c r="BH51" s="50">
        <f>IFERROR(VLOOKUP($B51,[2]RptScheduleA_Inv!$A$3:$V$165,BH$3,),)</f>
        <v>0</v>
      </c>
      <c r="BI51" s="50">
        <f>IFERROR(VLOOKUP($B51,[1]RptScheduleA_Inv!$A$3:$V$165,BI$3,),)</f>
        <v>0</v>
      </c>
      <c r="BJ51" s="51">
        <f t="shared" si="42"/>
        <v>0</v>
      </c>
      <c r="BK51" s="50">
        <f t="shared" si="43"/>
        <v>0</v>
      </c>
      <c r="BL51" s="50">
        <f>IFERROR(VLOOKUP($B51,[2]RptScheduleA_Inv!$A$3:$V$165,BL$3,),)</f>
        <v>29564.37</v>
      </c>
      <c r="BM51" s="50">
        <f>IFERROR(VLOOKUP($B51,[1]RptScheduleA_Inv!$A$3:$V$165,BM$3,),)</f>
        <v>46262.51</v>
      </c>
      <c r="BN51" s="51">
        <f t="shared" si="44"/>
        <v>16698.140000000003</v>
      </c>
      <c r="BO51" s="50">
        <f t="shared" si="13"/>
        <v>62960.650000000009</v>
      </c>
      <c r="BP51" s="50">
        <f>IFERROR(VLOOKUP($B51,[2]RptScheduleA_Inv!$A$3:$V$165,BP$3,),)</f>
        <v>135743.4</v>
      </c>
      <c r="BQ51" s="50">
        <f>IFERROR(VLOOKUP($B51,[1]RptScheduleA_Inv!$A$3:$V$165,BQ$3,),)</f>
        <v>155697.35999999999</v>
      </c>
      <c r="BR51" s="51">
        <f t="shared" si="45"/>
        <v>19953.959999999992</v>
      </c>
      <c r="BS51" s="50">
        <f t="shared" si="46"/>
        <v>175651.31999999998</v>
      </c>
    </row>
    <row r="52" spans="1:71" x14ac:dyDescent="0.2">
      <c r="A52" s="20" t="str">
        <f t="shared" si="0"/>
        <v>DOE</v>
      </c>
      <c r="B52" s="31" t="s">
        <v>60</v>
      </c>
      <c r="C52" s="20" t="str">
        <f t="shared" si="15"/>
        <v>DOE- EDUCATION</v>
      </c>
      <c r="D52" s="50">
        <f>IFERROR(VLOOKUP($B52,[2]RptScheduleA_Inv!$A$3:$V$165,D$3,),)</f>
        <v>0</v>
      </c>
      <c r="E52" s="50">
        <f>IFERROR(VLOOKUP($B52,[1]RptScheduleA_Inv!$A$3:$V$165,E$3,),)</f>
        <v>9823.33</v>
      </c>
      <c r="F52" s="50">
        <f t="shared" si="16"/>
        <v>9823.33</v>
      </c>
      <c r="G52" s="50">
        <f>E52+F52</f>
        <v>19646.66</v>
      </c>
      <c r="H52" s="50">
        <f>IFERROR(VLOOKUP($B52,[2]RptScheduleA_Inv!$A$3:$V$165,H$3,),)</f>
        <v>37393.129999999997</v>
      </c>
      <c r="I52" s="50">
        <f>IFERROR(VLOOKUP($B52,[1]RptScheduleA_Inv!$A$3:$V$165,I$3,),)</f>
        <v>22908.080000000002</v>
      </c>
      <c r="J52" s="51">
        <f t="shared" si="17"/>
        <v>-14485.049999999996</v>
      </c>
      <c r="K52" s="50">
        <f t="shared" si="2"/>
        <v>8423.0300000000061</v>
      </c>
      <c r="L52" s="50"/>
      <c r="M52" s="50">
        <f>IFERROR(VLOOKUP($B52,[1]RptScheduleA_Inv!$A$3:$V$165,M$3,),)</f>
        <v>0</v>
      </c>
      <c r="N52" s="50">
        <f t="shared" si="18"/>
        <v>0</v>
      </c>
      <c r="O52" s="50">
        <f t="shared" si="19"/>
        <v>0</v>
      </c>
      <c r="P52" s="50"/>
      <c r="Q52" s="50">
        <f>IFERROR(VLOOKUP($B52,[1]RptScheduleA_Inv!$A$3:$V$165,Q$3,),)</f>
        <v>0</v>
      </c>
      <c r="R52" s="50">
        <f t="shared" si="20"/>
        <v>0</v>
      </c>
      <c r="S52" s="50">
        <f t="shared" si="21"/>
        <v>0</v>
      </c>
      <c r="T52" s="50">
        <f>IFERROR(VLOOKUP($B52,[2]RptScheduleA_Inv!$A$3:$V$165,T$3,),)</f>
        <v>0</v>
      </c>
      <c r="U52" s="50">
        <f>IFERROR(VLOOKUP($B52,[1]RptScheduleA_Inv!$A$3:$V$165,U$3,),)</f>
        <v>0</v>
      </c>
      <c r="V52" s="50">
        <f t="shared" si="22"/>
        <v>0</v>
      </c>
      <c r="W52" s="50">
        <f t="shared" si="23"/>
        <v>0</v>
      </c>
      <c r="X52" s="50">
        <f>IFERROR(VLOOKUP($B52,[2]RptScheduleA_Inv!$A$3:$V$165,X$3,),)</f>
        <v>0</v>
      </c>
      <c r="Y52" s="50">
        <f>IFERROR(VLOOKUP($B52,[1]RptScheduleA_Inv!$A$3:$V$165,Y$3,),)</f>
        <v>0</v>
      </c>
      <c r="Z52" s="51">
        <f t="shared" si="24"/>
        <v>0</v>
      </c>
      <c r="AA52" s="50">
        <f t="shared" si="25"/>
        <v>0</v>
      </c>
      <c r="AB52" s="50">
        <f>IFERROR(VLOOKUP($B52,[2]RptScheduleA_Inv!$A$3:$V$165,AB$3,),)</f>
        <v>83720.45</v>
      </c>
      <c r="AC52" s="50">
        <f>IFERROR(VLOOKUP($B52,[1]RptScheduleA_Inv!$A$3:$V$165,AC$3,),)</f>
        <v>109753.31</v>
      </c>
      <c r="AD52" s="51">
        <f t="shared" si="26"/>
        <v>26032.86</v>
      </c>
      <c r="AE52" s="50">
        <f t="shared" si="27"/>
        <v>135786.16999999998</v>
      </c>
      <c r="AF52" s="50">
        <f>IFERROR(VLOOKUP($B52,[2]RptScheduleA_Inv!$A$3:$V$165,AF$3,),)</f>
        <v>0</v>
      </c>
      <c r="AG52" s="50">
        <f>IFERROR(VLOOKUP($B52,[1]RptScheduleA_Inv!$A$3:$V$165,AG$3,),)</f>
        <v>0</v>
      </c>
      <c r="AH52" s="51">
        <f t="shared" si="28"/>
        <v>0</v>
      </c>
      <c r="AI52" s="50">
        <f t="shared" si="29"/>
        <v>0</v>
      </c>
      <c r="AJ52" s="50">
        <f>IFERROR(VLOOKUP($B52,[2]RptScheduleA_Inv!$A$3:$V$165,AJ$3,),)</f>
        <v>199.44</v>
      </c>
      <c r="AK52" s="50">
        <f>IFERROR(VLOOKUP($B52,[1]RptScheduleA_Inv!$A$3:$V$165,AK$3,),)</f>
        <v>225.24</v>
      </c>
      <c r="AL52" s="51">
        <f t="shared" si="30"/>
        <v>25.800000000000011</v>
      </c>
      <c r="AM52" s="50">
        <f t="shared" si="31"/>
        <v>251.04000000000002</v>
      </c>
      <c r="AN52" s="50">
        <f>IFERROR(VLOOKUP($B52,[2]RptScheduleA_Inv!$A$3:$V$165,AN$3,),)</f>
        <v>128883.81</v>
      </c>
      <c r="AO52" s="50">
        <f>IFERROR(VLOOKUP($B52,[1]RptScheduleA_Inv!$A$3:$V$165,AO$3,),)</f>
        <v>144245.98000000001</v>
      </c>
      <c r="AP52" s="51">
        <f t="shared" si="32"/>
        <v>15362.170000000013</v>
      </c>
      <c r="AQ52" s="50">
        <f t="shared" si="33"/>
        <v>159608.15000000002</v>
      </c>
      <c r="AR52" s="50">
        <f>IFERROR(VLOOKUP($B52,[2]RptScheduleA_Inv!$A$3:$V$165,AR$3,),)</f>
        <v>6245.45</v>
      </c>
      <c r="AS52" s="50">
        <f>IFERROR(VLOOKUP($B52,[1]RptScheduleA_Inv!$A$3:$V$165,AS$3,),)</f>
        <v>10067.07</v>
      </c>
      <c r="AT52" s="51">
        <f t="shared" si="34"/>
        <v>3821.62</v>
      </c>
      <c r="AU52" s="50">
        <f t="shared" si="35"/>
        <v>13888.689999999999</v>
      </c>
      <c r="AV52" s="50">
        <f>IFERROR(VLOOKUP($B52,[2]RptScheduleA_Inv!$A$3:$V$165,AV$3,),)</f>
        <v>0</v>
      </c>
      <c r="AW52" s="50">
        <f>IFERROR(VLOOKUP($B52,[1]RptScheduleA_Inv!$A$3:$V$165,AW$3,),)</f>
        <v>0</v>
      </c>
      <c r="AX52" s="51">
        <f t="shared" si="36"/>
        <v>0</v>
      </c>
      <c r="AY52" s="50">
        <f t="shared" si="37"/>
        <v>0</v>
      </c>
      <c r="AZ52" s="50">
        <f>IFERROR(VLOOKUP($B52,[2]RptScheduleA_Inv!$A$3:$V$165,AZ$3,),)</f>
        <v>90403.51</v>
      </c>
      <c r="BA52" s="50">
        <f>IFERROR(VLOOKUP($B52,[1]RptScheduleA_Inv!$A$3:$V$165,BA$3,),)</f>
        <v>82705.47</v>
      </c>
      <c r="BB52" s="51">
        <f t="shared" si="38"/>
        <v>-7698.0399999999936</v>
      </c>
      <c r="BC52" s="50">
        <f t="shared" si="39"/>
        <v>75007.430000000008</v>
      </c>
      <c r="BD52" s="50">
        <f>IFERROR(VLOOKUP($B52,[2]RptScheduleA_Inv!$A$3:$V$165,BD$3,),)</f>
        <v>-113273</v>
      </c>
      <c r="BE52" s="50">
        <f>IFERROR(VLOOKUP($B52,[1]RptScheduleA_Inv!$A$3:$V$165,BE$3,),)</f>
        <v>-56400.21</v>
      </c>
      <c r="BF52" s="51">
        <f t="shared" si="40"/>
        <v>56872.79</v>
      </c>
      <c r="BG52" s="50">
        <f t="shared" si="41"/>
        <v>472.58000000000175</v>
      </c>
      <c r="BH52" s="50">
        <f>IFERROR(VLOOKUP($B52,[2]RptScheduleA_Inv!$A$3:$V$165,BH$3,),)</f>
        <v>0</v>
      </c>
      <c r="BI52" s="50">
        <f>IFERROR(VLOOKUP($B52,[1]RptScheduleA_Inv!$A$3:$V$165,BI$3,),)</f>
        <v>0</v>
      </c>
      <c r="BJ52" s="51">
        <f t="shared" si="42"/>
        <v>0</v>
      </c>
      <c r="BK52" s="50">
        <f t="shared" si="43"/>
        <v>0</v>
      </c>
      <c r="BL52" s="50">
        <f>IFERROR(VLOOKUP($B52,[2]RptScheduleA_Inv!$A$3:$V$165,BL$3,),)</f>
        <v>11778.24</v>
      </c>
      <c r="BM52" s="50">
        <f>IFERROR(VLOOKUP($B52,[1]RptScheduleA_Inv!$A$3:$V$165,BM$3,),)</f>
        <v>18430.71</v>
      </c>
      <c r="BN52" s="51">
        <f t="shared" si="44"/>
        <v>6652.4699999999993</v>
      </c>
      <c r="BO52" s="50">
        <f t="shared" si="13"/>
        <v>25083.18</v>
      </c>
      <c r="BP52" s="50">
        <f>IFERROR(VLOOKUP($B52,[2]RptScheduleA_Inv!$A$3:$V$165,BP$3,),)</f>
        <v>19491.63</v>
      </c>
      <c r="BQ52" s="50">
        <f>IFERROR(VLOOKUP($B52,[1]RptScheduleA_Inv!$A$3:$V$165,BQ$3,),)</f>
        <v>24029.08</v>
      </c>
      <c r="BR52" s="51">
        <f t="shared" si="45"/>
        <v>4537.4500000000007</v>
      </c>
      <c r="BS52" s="50">
        <f t="shared" si="46"/>
        <v>28566.530000000002</v>
      </c>
    </row>
    <row r="53" spans="1:71" x14ac:dyDescent="0.2">
      <c r="A53" s="20" t="str">
        <f t="shared" si="0"/>
        <v>DOI</v>
      </c>
      <c r="B53" s="31" t="s">
        <v>61</v>
      </c>
      <c r="C53" s="20" t="str">
        <f t="shared" si="15"/>
        <v>DOI- INSURANCE</v>
      </c>
      <c r="D53" s="50">
        <f>IFERROR(VLOOKUP($B53,[2]RptScheduleA_Inv!$A$3:$V$165,D$3,),)</f>
        <v>0</v>
      </c>
      <c r="E53" s="50">
        <f>IFERROR(VLOOKUP($B53,[1]RptScheduleA_Inv!$A$3:$V$165,E$3,),)</f>
        <v>0</v>
      </c>
      <c r="F53" s="50">
        <f t="shared" si="16"/>
        <v>0</v>
      </c>
      <c r="G53" s="50">
        <f t="shared" si="49"/>
        <v>0</v>
      </c>
      <c r="H53" s="50">
        <f>IFERROR(VLOOKUP($B53,[2]RptScheduleA_Inv!$A$3:$V$165,H$3,),)</f>
        <v>1153.42</v>
      </c>
      <c r="I53" s="50">
        <f>IFERROR(VLOOKUP($B53,[1]RptScheduleA_Inv!$A$3:$V$165,I$3,),)</f>
        <v>5578.19</v>
      </c>
      <c r="J53" s="51">
        <f t="shared" si="17"/>
        <v>4424.7699999999995</v>
      </c>
      <c r="K53" s="50">
        <f t="shared" si="2"/>
        <v>10002.959999999999</v>
      </c>
      <c r="L53" s="50"/>
      <c r="M53" s="50">
        <f>IFERROR(VLOOKUP($B53,[1]RptScheduleA_Inv!$A$3:$V$165,M$3,),)</f>
        <v>0</v>
      </c>
      <c r="N53" s="50">
        <f t="shared" si="18"/>
        <v>0</v>
      </c>
      <c r="O53" s="50">
        <f t="shared" si="19"/>
        <v>0</v>
      </c>
      <c r="P53" s="50"/>
      <c r="Q53" s="50">
        <f>IFERROR(VLOOKUP($B53,[1]RptScheduleA_Inv!$A$3:$V$165,Q$3,),)</f>
        <v>0</v>
      </c>
      <c r="R53" s="50">
        <f t="shared" si="20"/>
        <v>0</v>
      </c>
      <c r="S53" s="50">
        <f t="shared" si="21"/>
        <v>0</v>
      </c>
      <c r="T53" s="50">
        <f>IFERROR(VLOOKUP($B53,[2]RptScheduleA_Inv!$A$3:$V$165,T$3,),)</f>
        <v>0</v>
      </c>
      <c r="U53" s="50">
        <f>IFERROR(VLOOKUP($B53,[1]RptScheduleA_Inv!$A$3:$V$165,U$3,),)</f>
        <v>0</v>
      </c>
      <c r="V53" s="50">
        <f t="shared" si="22"/>
        <v>0</v>
      </c>
      <c r="W53" s="50">
        <f t="shared" si="23"/>
        <v>0</v>
      </c>
      <c r="X53" s="50">
        <f>IFERROR(VLOOKUP($B53,[2]RptScheduleA_Inv!$A$3:$V$165,X$3,),)</f>
        <v>1860967.61</v>
      </c>
      <c r="Y53" s="50">
        <f>IFERROR(VLOOKUP($B53,[1]RptScheduleA_Inv!$A$3:$V$165,Y$3,),)</f>
        <v>2516126.58</v>
      </c>
      <c r="Z53" s="51">
        <f t="shared" si="24"/>
        <v>655158.97</v>
      </c>
      <c r="AA53" s="50">
        <f t="shared" si="25"/>
        <v>3171285.55</v>
      </c>
      <c r="AB53" s="50">
        <f>IFERROR(VLOOKUP($B53,[2]RptScheduleA_Inv!$A$3:$V$165,AB$3,),)</f>
        <v>7403.16</v>
      </c>
      <c r="AC53" s="50">
        <f>IFERROR(VLOOKUP($B53,[1]RptScheduleA_Inv!$A$3:$V$165,AC$3,),)</f>
        <v>9009.6200000000008</v>
      </c>
      <c r="AD53" s="51">
        <f t="shared" si="26"/>
        <v>1606.4600000000009</v>
      </c>
      <c r="AE53" s="50">
        <f t="shared" si="27"/>
        <v>10616.080000000002</v>
      </c>
      <c r="AF53" s="50">
        <f>IFERROR(VLOOKUP($B53,[2]RptScheduleA_Inv!$A$3:$V$165,AF$3,),)</f>
        <v>0</v>
      </c>
      <c r="AG53" s="50">
        <f>IFERROR(VLOOKUP($B53,[1]RptScheduleA_Inv!$A$3:$V$165,AG$3,),)</f>
        <v>0</v>
      </c>
      <c r="AH53" s="51">
        <f t="shared" si="28"/>
        <v>0</v>
      </c>
      <c r="AI53" s="50">
        <f t="shared" si="29"/>
        <v>0</v>
      </c>
      <c r="AJ53" s="50">
        <f>IFERROR(VLOOKUP($B53,[2]RptScheduleA_Inv!$A$3:$V$165,AJ$3,),)</f>
        <v>65.790000000000006</v>
      </c>
      <c r="AK53" s="50">
        <f>IFERROR(VLOOKUP($B53,[1]RptScheduleA_Inv!$A$3:$V$165,AK$3,),)</f>
        <v>98.62</v>
      </c>
      <c r="AL53" s="51">
        <f t="shared" si="30"/>
        <v>32.83</v>
      </c>
      <c r="AM53" s="50">
        <f t="shared" si="31"/>
        <v>131.44999999999999</v>
      </c>
      <c r="AN53" s="50">
        <f>IFERROR(VLOOKUP($B53,[2]RptScheduleA_Inv!$A$3:$V$165,AN$3,),)</f>
        <v>12608.81</v>
      </c>
      <c r="AO53" s="50">
        <f>IFERROR(VLOOKUP($B53,[1]RptScheduleA_Inv!$A$3:$V$165,AO$3,),)</f>
        <v>13700.64</v>
      </c>
      <c r="AP53" s="51">
        <f t="shared" si="32"/>
        <v>1091.83</v>
      </c>
      <c r="AQ53" s="50">
        <f t="shared" si="33"/>
        <v>14792.47</v>
      </c>
      <c r="AR53" s="50">
        <f>IFERROR(VLOOKUP($B53,[2]RptScheduleA_Inv!$A$3:$V$165,AR$3,),)</f>
        <v>6245.45</v>
      </c>
      <c r="AS53" s="50">
        <f>IFERROR(VLOOKUP($B53,[1]RptScheduleA_Inv!$A$3:$V$165,AS$3,),)</f>
        <v>10067.07</v>
      </c>
      <c r="AT53" s="51">
        <f t="shared" si="34"/>
        <v>3821.62</v>
      </c>
      <c r="AU53" s="50">
        <f t="shared" si="35"/>
        <v>13888.689999999999</v>
      </c>
      <c r="AV53" s="50">
        <f>IFERROR(VLOOKUP($B53,[2]RptScheduleA_Inv!$A$3:$V$165,AV$3,),)</f>
        <v>0</v>
      </c>
      <c r="AW53" s="50">
        <f>IFERROR(VLOOKUP($B53,[1]RptScheduleA_Inv!$A$3:$V$165,AW$3,),)</f>
        <v>0</v>
      </c>
      <c r="AX53" s="51">
        <f t="shared" si="36"/>
        <v>0</v>
      </c>
      <c r="AY53" s="50">
        <f t="shared" si="37"/>
        <v>0</v>
      </c>
      <c r="AZ53" s="50">
        <f>IFERROR(VLOOKUP($B53,[2]RptScheduleA_Inv!$A$3:$V$165,AZ$3,),)</f>
        <v>21511.05</v>
      </c>
      <c r="BA53" s="50">
        <f>IFERROR(VLOOKUP($B53,[1]RptScheduleA_Inv!$A$3:$V$165,BA$3,),)</f>
        <v>19546.25</v>
      </c>
      <c r="BB53" s="51">
        <f t="shared" si="38"/>
        <v>-1964.7999999999993</v>
      </c>
      <c r="BC53" s="50">
        <f t="shared" si="39"/>
        <v>17581.45</v>
      </c>
      <c r="BD53" s="50">
        <f>IFERROR(VLOOKUP($B53,[2]RptScheduleA_Inv!$A$3:$V$165,BD$3,),)</f>
        <v>-5498.51</v>
      </c>
      <c r="BE53" s="50">
        <f>IFERROR(VLOOKUP($B53,[1]RptScheduleA_Inv!$A$3:$V$165,BE$3,),)</f>
        <v>-1750.23</v>
      </c>
      <c r="BF53" s="51">
        <f t="shared" si="40"/>
        <v>3748.28</v>
      </c>
      <c r="BG53" s="50">
        <f t="shared" si="41"/>
        <v>1998.0500000000002</v>
      </c>
      <c r="BH53" s="50">
        <f>IFERROR(VLOOKUP($B53,[2]RptScheduleA_Inv!$A$3:$V$165,BH$3,),)</f>
        <v>0</v>
      </c>
      <c r="BI53" s="50">
        <f>IFERROR(VLOOKUP($B53,[1]RptScheduleA_Inv!$A$3:$V$165,BI$3,),)</f>
        <v>0</v>
      </c>
      <c r="BJ53" s="51">
        <f t="shared" si="42"/>
        <v>0</v>
      </c>
      <c r="BK53" s="50">
        <f t="shared" si="43"/>
        <v>0</v>
      </c>
      <c r="BL53" s="50">
        <f>IFERROR(VLOOKUP($B53,[2]RptScheduleA_Inv!$A$3:$V$165,BL$3,),)</f>
        <v>928.43</v>
      </c>
      <c r="BM53" s="50">
        <f>IFERROR(VLOOKUP($B53,[1]RptScheduleA_Inv!$A$3:$V$165,BM$3,),)</f>
        <v>1452.87</v>
      </c>
      <c r="BN53" s="51">
        <f t="shared" si="44"/>
        <v>524.43999999999994</v>
      </c>
      <c r="BO53" s="50">
        <f t="shared" si="13"/>
        <v>1977.31</v>
      </c>
      <c r="BP53" s="50">
        <f>IFERROR(VLOOKUP($B53,[2]RptScheduleA_Inv!$A$3:$V$165,BP$3,),)</f>
        <v>3641.75</v>
      </c>
      <c r="BQ53" s="50">
        <f>IFERROR(VLOOKUP($B53,[1]RptScheduleA_Inv!$A$3:$V$165,BQ$3,),)</f>
        <v>4382.32</v>
      </c>
      <c r="BR53" s="51">
        <f t="shared" si="45"/>
        <v>740.56999999999971</v>
      </c>
      <c r="BS53" s="50">
        <f t="shared" si="46"/>
        <v>5122.8899999999994</v>
      </c>
    </row>
    <row r="54" spans="1:71" x14ac:dyDescent="0.2">
      <c r="A54" s="20" t="str">
        <f t="shared" si="0"/>
        <v>DOR</v>
      </c>
      <c r="B54" s="31" t="s">
        <v>62</v>
      </c>
      <c r="C54" s="20" t="str">
        <f t="shared" si="15"/>
        <v>DOR- REVENUE</v>
      </c>
      <c r="D54" s="50">
        <f>IFERROR(VLOOKUP($B54,[2]RptScheduleA_Inv!$A$3:$V$165,D$3,),)</f>
        <v>343.03</v>
      </c>
      <c r="E54" s="50">
        <f>IFERROR(VLOOKUP($B54,[1]RptScheduleA_Inv!$A$3:$V$165,E$3,),)</f>
        <v>114169.83</v>
      </c>
      <c r="F54" s="50">
        <f t="shared" si="16"/>
        <v>113826.8</v>
      </c>
      <c r="G54" s="50">
        <f t="shared" ref="G54:G108" si="58">E54+F54</f>
        <v>227996.63</v>
      </c>
      <c r="H54" s="50">
        <f>IFERROR(VLOOKUP($B54,[2]RptScheduleA_Inv!$A$3:$V$165,H$3,),)</f>
        <v>27227.64</v>
      </c>
      <c r="I54" s="50">
        <f>IFERROR(VLOOKUP($B54,[1]RptScheduleA_Inv!$A$3:$V$165,I$3,),)</f>
        <v>67904.800000000003</v>
      </c>
      <c r="J54" s="51">
        <f t="shared" si="17"/>
        <v>40677.160000000003</v>
      </c>
      <c r="K54" s="50">
        <f t="shared" ref="K54:K108" si="59">I54+J54</f>
        <v>108581.96</v>
      </c>
      <c r="L54" s="50"/>
      <c r="M54" s="50">
        <f>IFERROR(VLOOKUP($B54,[1]RptScheduleA_Inv!$A$3:$V$165,M$3,),)</f>
        <v>0</v>
      </c>
      <c r="N54" s="50">
        <f t="shared" si="18"/>
        <v>0</v>
      </c>
      <c r="O54" s="50">
        <f t="shared" si="19"/>
        <v>0</v>
      </c>
      <c r="P54" s="50"/>
      <c r="Q54" s="50">
        <f>IFERROR(VLOOKUP($B54,[1]RptScheduleA_Inv!$A$3:$V$165,Q$3,),)</f>
        <v>0</v>
      </c>
      <c r="R54" s="50">
        <f t="shared" si="20"/>
        <v>0</v>
      </c>
      <c r="S54" s="50">
        <f t="shared" si="21"/>
        <v>0</v>
      </c>
      <c r="T54" s="50">
        <f>IFERROR(VLOOKUP($B54,[2]RptScheduleA_Inv!$A$3:$V$165,T$3,),)</f>
        <v>0</v>
      </c>
      <c r="U54" s="50">
        <f>IFERROR(VLOOKUP($B54,[1]RptScheduleA_Inv!$A$3:$V$165,U$3,),)</f>
        <v>0</v>
      </c>
      <c r="V54" s="50">
        <f t="shared" si="22"/>
        <v>0</v>
      </c>
      <c r="W54" s="50">
        <f t="shared" si="23"/>
        <v>0</v>
      </c>
      <c r="X54" s="50">
        <f>IFERROR(VLOOKUP($B54,[2]RptScheduleA_Inv!$A$3:$V$165,X$3,),)</f>
        <v>147427.64000000001</v>
      </c>
      <c r="Y54" s="50">
        <f>IFERROR(VLOOKUP($B54,[1]RptScheduleA_Inv!$A$3:$V$165,Y$3,),)</f>
        <v>156351.35999999999</v>
      </c>
      <c r="Z54" s="51">
        <f t="shared" si="24"/>
        <v>8923.7199999999721</v>
      </c>
      <c r="AA54" s="50">
        <f t="shared" si="25"/>
        <v>165275.07999999996</v>
      </c>
      <c r="AB54" s="50">
        <f>IFERROR(VLOOKUP($B54,[2]RptScheduleA_Inv!$A$3:$V$165,AB$3,),)</f>
        <v>416982.2</v>
      </c>
      <c r="AC54" s="50">
        <f>IFERROR(VLOOKUP($B54,[1]RptScheduleA_Inv!$A$3:$V$165,AC$3,),)</f>
        <v>443496.35</v>
      </c>
      <c r="AD54" s="51">
        <f t="shared" si="26"/>
        <v>26514.149999999965</v>
      </c>
      <c r="AE54" s="50">
        <f t="shared" si="27"/>
        <v>470010.49999999994</v>
      </c>
      <c r="AF54" s="50">
        <f>IFERROR(VLOOKUP($B54,[2]RptScheduleA_Inv!$A$3:$V$165,AF$3,),)</f>
        <v>0</v>
      </c>
      <c r="AG54" s="50">
        <f>IFERROR(VLOOKUP($B54,[1]RptScheduleA_Inv!$A$3:$V$165,AG$3,),)</f>
        <v>0</v>
      </c>
      <c r="AH54" s="51">
        <f t="shared" si="28"/>
        <v>0</v>
      </c>
      <c r="AI54" s="50">
        <f t="shared" si="29"/>
        <v>0</v>
      </c>
      <c r="AJ54" s="50">
        <f>IFERROR(VLOOKUP($B54,[2]RptScheduleA_Inv!$A$3:$V$165,AJ$3,),)</f>
        <v>2893.48</v>
      </c>
      <c r="AK54" s="50">
        <f>IFERROR(VLOOKUP($B54,[1]RptScheduleA_Inv!$A$3:$V$165,AK$3,),)</f>
        <v>4024.77</v>
      </c>
      <c r="AL54" s="51">
        <f t="shared" si="30"/>
        <v>1131.29</v>
      </c>
      <c r="AM54" s="50">
        <f t="shared" si="31"/>
        <v>5156.0599999999995</v>
      </c>
      <c r="AN54" s="50">
        <f>IFERROR(VLOOKUP($B54,[2]RptScheduleA_Inv!$A$3:$V$165,AN$3,),)</f>
        <v>158092.68</v>
      </c>
      <c r="AO54" s="50">
        <f>IFERROR(VLOOKUP($B54,[1]RptScheduleA_Inv!$A$3:$V$165,AO$3,),)</f>
        <v>175576.94</v>
      </c>
      <c r="AP54" s="51">
        <f t="shared" si="32"/>
        <v>17484.260000000009</v>
      </c>
      <c r="AQ54" s="50">
        <f t="shared" si="33"/>
        <v>193061.2</v>
      </c>
      <c r="AR54" s="50">
        <f>IFERROR(VLOOKUP($B54,[2]RptScheduleA_Inv!$A$3:$V$165,AR$3,),)</f>
        <v>441605.09</v>
      </c>
      <c r="AS54" s="50">
        <f>IFERROR(VLOOKUP($B54,[1]RptScheduleA_Inv!$A$3:$V$165,AS$3,),)</f>
        <v>163407.93</v>
      </c>
      <c r="AT54" s="51">
        <f t="shared" si="34"/>
        <v>-278197.16000000003</v>
      </c>
      <c r="AU54" s="50">
        <f t="shared" si="35"/>
        <v>-114789.23000000004</v>
      </c>
      <c r="AV54" s="50">
        <f>IFERROR(VLOOKUP($B54,[2]RptScheduleA_Inv!$A$3:$V$165,AV$3,),)</f>
        <v>0</v>
      </c>
      <c r="AW54" s="50">
        <f>IFERROR(VLOOKUP($B54,[1]RptScheduleA_Inv!$A$3:$V$165,AW$3,),)</f>
        <v>0</v>
      </c>
      <c r="AX54" s="51">
        <f t="shared" si="36"/>
        <v>0</v>
      </c>
      <c r="AY54" s="50">
        <f t="shared" si="37"/>
        <v>0</v>
      </c>
      <c r="AZ54" s="50">
        <f>IFERROR(VLOOKUP($B54,[2]RptScheduleA_Inv!$A$3:$V$165,AZ$3,),)</f>
        <v>252051.76</v>
      </c>
      <c r="BA54" s="50">
        <f>IFERROR(VLOOKUP($B54,[1]RptScheduleA_Inv!$A$3:$V$165,BA$3,),)</f>
        <v>231443.24</v>
      </c>
      <c r="BB54" s="51">
        <f t="shared" si="38"/>
        <v>-20608.520000000019</v>
      </c>
      <c r="BC54" s="50">
        <f t="shared" si="39"/>
        <v>210834.71999999997</v>
      </c>
      <c r="BD54" s="50">
        <f>IFERROR(VLOOKUP($B54,[2]RptScheduleA_Inv!$A$3:$V$165,BD$3,),)</f>
        <v>-90769.01</v>
      </c>
      <c r="BE54" s="50">
        <f>IFERROR(VLOOKUP($B54,[1]RptScheduleA_Inv!$A$3:$V$165,BE$3,),)</f>
        <v>-26558.27</v>
      </c>
      <c r="BF54" s="51">
        <f t="shared" si="40"/>
        <v>64210.739999999991</v>
      </c>
      <c r="BG54" s="50">
        <f t="shared" si="41"/>
        <v>37652.469999999987</v>
      </c>
      <c r="BH54" s="50">
        <f>IFERROR(VLOOKUP($B54,[2]RptScheduleA_Inv!$A$3:$V$165,BH$3,),)</f>
        <v>1614.51</v>
      </c>
      <c r="BI54" s="50">
        <f>IFERROR(VLOOKUP($B54,[1]RptScheduleA_Inv!$A$3:$V$165,BI$3,),)</f>
        <v>0</v>
      </c>
      <c r="BJ54" s="51">
        <f t="shared" si="42"/>
        <v>-1614.51</v>
      </c>
      <c r="BK54" s="50">
        <f t="shared" si="43"/>
        <v>-1614.51</v>
      </c>
      <c r="BL54" s="50">
        <f>IFERROR(VLOOKUP($B54,[2]RptScheduleA_Inv!$A$3:$V$165,BL$3,),)</f>
        <v>9270.07</v>
      </c>
      <c r="BM54" s="50">
        <f>IFERROR(VLOOKUP($B54,[1]RptScheduleA_Inv!$A$3:$V$165,BM$3,),)</f>
        <v>14505.91</v>
      </c>
      <c r="BN54" s="51">
        <f t="shared" si="44"/>
        <v>5235.84</v>
      </c>
      <c r="BO54" s="50">
        <f t="shared" si="13"/>
        <v>19741.75</v>
      </c>
      <c r="BP54" s="50">
        <f>IFERROR(VLOOKUP($B54,[2]RptScheduleA_Inv!$A$3:$V$165,BP$3,),)</f>
        <v>680515.08</v>
      </c>
      <c r="BQ54" s="50">
        <f>IFERROR(VLOOKUP($B54,[1]RptScheduleA_Inv!$A$3:$V$165,BQ$3,),)</f>
        <v>81867.820000000007</v>
      </c>
      <c r="BR54" s="51">
        <f t="shared" si="45"/>
        <v>-598647.26</v>
      </c>
      <c r="BS54" s="50">
        <f t="shared" si="46"/>
        <v>-516779.44</v>
      </c>
    </row>
    <row r="55" spans="1:71" ht="9.75" customHeight="1" x14ac:dyDescent="0.2">
      <c r="A55" s="20" t="str">
        <f t="shared" si="0"/>
        <v>DOS</v>
      </c>
      <c r="B55" s="31" t="s">
        <v>63</v>
      </c>
      <c r="C55" s="20" t="str">
        <f t="shared" si="15"/>
        <v>DOS- STANDARDS</v>
      </c>
      <c r="D55" s="50">
        <f>IFERROR(VLOOKUP($B55,[2]RptScheduleA_Inv!$A$3:$V$165,D$3,),)</f>
        <v>7728.69</v>
      </c>
      <c r="E55" s="50">
        <f>IFERROR(VLOOKUP($B55,[1]RptScheduleA_Inv!$A$3:$V$165,E$3,),)</f>
        <v>0</v>
      </c>
      <c r="F55" s="50">
        <f t="shared" si="16"/>
        <v>-7728.69</v>
      </c>
      <c r="G55" s="50">
        <f t="shared" si="58"/>
        <v>-7728.69</v>
      </c>
      <c r="H55" s="50">
        <f>IFERROR(VLOOKUP($B55,[2]RptScheduleA_Inv!$A$3:$V$165,H$3,),)</f>
        <v>193.92</v>
      </c>
      <c r="I55" s="50">
        <f>IFERROR(VLOOKUP($B55,[1]RptScheduleA_Inv!$A$3:$V$165,I$3,),)</f>
        <v>985.2</v>
      </c>
      <c r="J55" s="51">
        <f t="shared" si="17"/>
        <v>791.28000000000009</v>
      </c>
      <c r="K55" s="50">
        <f t="shared" si="59"/>
        <v>1776.48</v>
      </c>
      <c r="L55" s="50"/>
      <c r="M55" s="50">
        <f>IFERROR(VLOOKUP($B55,[1]RptScheduleA_Inv!$A$3:$V$165,M$3,),)</f>
        <v>0</v>
      </c>
      <c r="N55" s="50">
        <f t="shared" si="18"/>
        <v>0</v>
      </c>
      <c r="O55" s="50">
        <f t="shared" si="19"/>
        <v>0</v>
      </c>
      <c r="P55" s="50"/>
      <c r="Q55" s="50">
        <f>IFERROR(VLOOKUP($B55,[1]RptScheduleA_Inv!$A$3:$V$165,Q$3,),)</f>
        <v>0</v>
      </c>
      <c r="R55" s="50">
        <f t="shared" si="20"/>
        <v>0</v>
      </c>
      <c r="S55" s="50">
        <f t="shared" si="21"/>
        <v>0</v>
      </c>
      <c r="T55" s="50">
        <f>IFERROR(VLOOKUP($B55,[2]RptScheduleA_Inv!$A$3:$V$165,T$3,),)</f>
        <v>0</v>
      </c>
      <c r="U55" s="50">
        <f>IFERROR(VLOOKUP($B55,[1]RptScheduleA_Inv!$A$3:$V$165,U$3,),)</f>
        <v>0</v>
      </c>
      <c r="V55" s="50">
        <f t="shared" si="22"/>
        <v>0</v>
      </c>
      <c r="W55" s="50">
        <f t="shared" si="23"/>
        <v>0</v>
      </c>
      <c r="X55" s="50">
        <f>IFERROR(VLOOKUP($B55,[2]RptScheduleA_Inv!$A$3:$V$165,X$3,),)</f>
        <v>0</v>
      </c>
      <c r="Y55" s="50">
        <f>IFERROR(VLOOKUP($B55,[1]RptScheduleA_Inv!$A$3:$V$165,Y$3,),)</f>
        <v>0</v>
      </c>
      <c r="Z55" s="51">
        <f t="shared" si="24"/>
        <v>0</v>
      </c>
      <c r="AA55" s="50">
        <f t="shared" si="25"/>
        <v>0</v>
      </c>
      <c r="AB55" s="50">
        <f>IFERROR(VLOOKUP($B55,[2]RptScheduleA_Inv!$A$3:$V$165,AB$3,),)</f>
        <v>933.01</v>
      </c>
      <c r="AC55" s="50">
        <f>IFERROR(VLOOKUP($B55,[1]RptScheduleA_Inv!$A$3:$V$165,AC$3,),)</f>
        <v>1330.53</v>
      </c>
      <c r="AD55" s="51">
        <f t="shared" si="26"/>
        <v>397.52</v>
      </c>
      <c r="AE55" s="50">
        <f t="shared" si="27"/>
        <v>1728.05</v>
      </c>
      <c r="AF55" s="50">
        <f>IFERROR(VLOOKUP($B55,[2]RptScheduleA_Inv!$A$3:$V$165,AF$3,),)</f>
        <v>0</v>
      </c>
      <c r="AG55" s="50">
        <f>IFERROR(VLOOKUP($B55,[1]RptScheduleA_Inv!$A$3:$V$165,AG$3,),)</f>
        <v>0</v>
      </c>
      <c r="AH55" s="51">
        <f t="shared" si="28"/>
        <v>0</v>
      </c>
      <c r="AI55" s="50">
        <f t="shared" si="29"/>
        <v>0</v>
      </c>
      <c r="AJ55" s="50">
        <f>IFERROR(VLOOKUP($B55,[2]RptScheduleA_Inv!$A$3:$V$165,AJ$3,),)</f>
        <v>36.86</v>
      </c>
      <c r="AK55" s="50">
        <f>IFERROR(VLOOKUP($B55,[1]RptScheduleA_Inv!$A$3:$V$165,AK$3,),)</f>
        <v>60.07</v>
      </c>
      <c r="AL55" s="51">
        <f t="shared" si="30"/>
        <v>23.21</v>
      </c>
      <c r="AM55" s="50">
        <f t="shared" si="31"/>
        <v>83.28</v>
      </c>
      <c r="AN55" s="50">
        <f>IFERROR(VLOOKUP($B55,[2]RptScheduleA_Inv!$A$3:$V$165,AN$3,),)</f>
        <v>1640.33</v>
      </c>
      <c r="AO55" s="50">
        <f>IFERROR(VLOOKUP($B55,[1]RptScheduleA_Inv!$A$3:$V$165,AO$3,),)</f>
        <v>2104.35</v>
      </c>
      <c r="AP55" s="51">
        <f t="shared" si="32"/>
        <v>464.02</v>
      </c>
      <c r="AQ55" s="50">
        <f t="shared" si="33"/>
        <v>2568.37</v>
      </c>
      <c r="AR55" s="50">
        <f>IFERROR(VLOOKUP($B55,[2]RptScheduleA_Inv!$A$3:$V$165,AR$3,),)</f>
        <v>49336.09</v>
      </c>
      <c r="AS55" s="50">
        <f>IFERROR(VLOOKUP($B55,[1]RptScheduleA_Inv!$A$3:$V$165,AS$3,),)</f>
        <v>20134.34</v>
      </c>
      <c r="AT55" s="51">
        <f t="shared" si="34"/>
        <v>-29201.749999999996</v>
      </c>
      <c r="AU55" s="50">
        <f t="shared" si="35"/>
        <v>-9067.4099999999962</v>
      </c>
      <c r="AV55" s="50">
        <f>IFERROR(VLOOKUP($B55,[2]RptScheduleA_Inv!$A$3:$V$165,AV$3,),)</f>
        <v>0</v>
      </c>
      <c r="AW55" s="50">
        <f>IFERROR(VLOOKUP($B55,[1]RptScheduleA_Inv!$A$3:$V$165,AW$3,),)</f>
        <v>0</v>
      </c>
      <c r="AX55" s="51">
        <f t="shared" si="36"/>
        <v>0</v>
      </c>
      <c r="AY55" s="50">
        <f t="shared" si="37"/>
        <v>0</v>
      </c>
      <c r="AZ55" s="50">
        <f>IFERROR(VLOOKUP($B55,[2]RptScheduleA_Inv!$A$3:$V$165,AZ$3,),)</f>
        <v>3211.74</v>
      </c>
      <c r="BA55" s="50">
        <f>IFERROR(VLOOKUP($B55,[1]RptScheduleA_Inv!$A$3:$V$165,BA$3,),)</f>
        <v>3320.34</v>
      </c>
      <c r="BB55" s="51">
        <f t="shared" si="38"/>
        <v>108.60000000000036</v>
      </c>
      <c r="BC55" s="50">
        <f t="shared" si="39"/>
        <v>3428.9400000000005</v>
      </c>
      <c r="BD55" s="50">
        <f>IFERROR(VLOOKUP($B55,[2]RptScheduleA_Inv!$A$3:$V$165,BD$3,),)</f>
        <v>-1387.98</v>
      </c>
      <c r="BE55" s="50">
        <f>IFERROR(VLOOKUP($B55,[1]RptScheduleA_Inv!$A$3:$V$165,BE$3,),)</f>
        <v>165.13</v>
      </c>
      <c r="BF55" s="51">
        <f t="shared" si="40"/>
        <v>1553.1100000000001</v>
      </c>
      <c r="BG55" s="50">
        <f t="shared" si="41"/>
        <v>1718.2400000000002</v>
      </c>
      <c r="BH55" s="50">
        <f>IFERROR(VLOOKUP($B55,[2]RptScheduleA_Inv!$A$3:$V$165,BH$3,),)</f>
        <v>7159.28</v>
      </c>
      <c r="BI55" s="50">
        <f>IFERROR(VLOOKUP($B55,[1]RptScheduleA_Inv!$A$3:$V$165,BI$3,),)</f>
        <v>0</v>
      </c>
      <c r="BJ55" s="51">
        <f t="shared" si="42"/>
        <v>-7159.28</v>
      </c>
      <c r="BK55" s="50">
        <f t="shared" si="43"/>
        <v>-7159.28</v>
      </c>
      <c r="BL55" s="50">
        <f>IFERROR(VLOOKUP($B55,[2]RptScheduleA_Inv!$A$3:$V$165,BL$3,),)</f>
        <v>11.98</v>
      </c>
      <c r="BM55" s="50">
        <f>IFERROR(VLOOKUP($B55,[1]RptScheduleA_Inv!$A$3:$V$165,BM$3,),)</f>
        <v>18.75</v>
      </c>
      <c r="BN55" s="51">
        <f t="shared" si="44"/>
        <v>6.77</v>
      </c>
      <c r="BO55" s="50">
        <f t="shared" si="13"/>
        <v>25.52</v>
      </c>
      <c r="BP55" s="50">
        <f>IFERROR(VLOOKUP($B55,[2]RptScheduleA_Inv!$A$3:$V$165,BP$3,),)</f>
        <v>540.27</v>
      </c>
      <c r="BQ55" s="50">
        <f>IFERROR(VLOOKUP($B55,[1]RptScheduleA_Inv!$A$3:$V$165,BQ$3,),)</f>
        <v>757</v>
      </c>
      <c r="BR55" s="51">
        <f t="shared" si="45"/>
        <v>216.73000000000002</v>
      </c>
      <c r="BS55" s="50">
        <f t="shared" si="46"/>
        <v>973.73</v>
      </c>
    </row>
    <row r="56" spans="1:71" x14ac:dyDescent="0.2">
      <c r="A56" s="20" t="str">
        <f t="shared" si="0"/>
        <v>DOT</v>
      </c>
      <c r="B56" s="31" t="s">
        <v>202</v>
      </c>
      <c r="C56" s="20" t="str">
        <f t="shared" si="15"/>
        <v>DOT-TRANSPORTATION</v>
      </c>
      <c r="D56" s="50">
        <f>IFERROR(VLOOKUP($B56,[2]RptScheduleA_Inv!$A$3:$V$165,D$3,),)</f>
        <v>0</v>
      </c>
      <c r="E56" s="50">
        <f>IFERROR(VLOOKUP($B56,[1]RptScheduleA_Inv!$A$3:$V$165,E$3,),)</f>
        <v>0</v>
      </c>
      <c r="F56" s="50">
        <f t="shared" si="16"/>
        <v>0</v>
      </c>
      <c r="G56" s="50">
        <f t="shared" si="58"/>
        <v>0</v>
      </c>
      <c r="H56" s="50">
        <f>IFERROR(VLOOKUP($B56,[2]RptScheduleA_Inv!$A$3:$V$165,H$3,),)</f>
        <v>158352.26</v>
      </c>
      <c r="I56" s="50">
        <f>IFERROR(VLOOKUP($B56,[1]RptScheduleA_Inv!$A$3:$V$165,I$3,),)</f>
        <v>207399.21</v>
      </c>
      <c r="J56" s="51">
        <f t="shared" si="17"/>
        <v>49046.949999999983</v>
      </c>
      <c r="K56" s="50">
        <f t="shared" si="59"/>
        <v>256446.15999999997</v>
      </c>
      <c r="L56" s="50"/>
      <c r="M56" s="50">
        <f>IFERROR(VLOOKUP($B56,[1]RptScheduleA_Inv!$A$3:$V$165,M$3,),)</f>
        <v>0</v>
      </c>
      <c r="N56" s="50">
        <f t="shared" si="18"/>
        <v>0</v>
      </c>
      <c r="O56" s="50">
        <f t="shared" si="19"/>
        <v>0</v>
      </c>
      <c r="P56" s="50"/>
      <c r="Q56" s="50">
        <f>IFERROR(VLOOKUP($B56,[1]RptScheduleA_Inv!$A$3:$V$165,Q$3,),)</f>
        <v>0</v>
      </c>
      <c r="R56" s="50">
        <f t="shared" si="20"/>
        <v>0</v>
      </c>
      <c r="S56" s="50">
        <f t="shared" si="21"/>
        <v>0</v>
      </c>
      <c r="T56" s="50">
        <f>IFERROR(VLOOKUP($B56,[2]RptScheduleA_Inv!$A$3:$V$165,T$3,),)</f>
        <v>0</v>
      </c>
      <c r="U56" s="50">
        <f>IFERROR(VLOOKUP($B56,[1]RptScheduleA_Inv!$A$3:$V$165,U$3,),)</f>
        <v>0</v>
      </c>
      <c r="V56" s="50">
        <f t="shared" si="22"/>
        <v>0</v>
      </c>
      <c r="W56" s="50">
        <f t="shared" si="23"/>
        <v>0</v>
      </c>
      <c r="X56" s="50">
        <f>IFERROR(VLOOKUP($B56,[2]RptScheduleA_Inv!$A$3:$V$165,X$3,),)</f>
        <v>653885.96</v>
      </c>
      <c r="Y56" s="50">
        <f>IFERROR(VLOOKUP($B56,[1]RptScheduleA_Inv!$A$3:$V$165,Y$3,),)</f>
        <v>718716.96</v>
      </c>
      <c r="Z56" s="51">
        <f t="shared" si="24"/>
        <v>64831</v>
      </c>
      <c r="AA56" s="50">
        <f t="shared" si="25"/>
        <v>783547.96</v>
      </c>
      <c r="AB56" s="50">
        <f>IFERROR(VLOOKUP($B56,[2]RptScheduleA_Inv!$A$3:$V$165,AB$3,),)</f>
        <v>369424.84</v>
      </c>
      <c r="AC56" s="50">
        <f>IFERROR(VLOOKUP($B56,[1]RptScheduleA_Inv!$A$3:$V$165,AC$3,),)</f>
        <v>540221.81999999995</v>
      </c>
      <c r="AD56" s="51">
        <f t="shared" si="26"/>
        <v>170796.97999999992</v>
      </c>
      <c r="AE56" s="50">
        <f t="shared" si="27"/>
        <v>711018.79999999981</v>
      </c>
      <c r="AF56" s="50">
        <f>IFERROR(VLOOKUP($B56,[2]RptScheduleA_Inv!$A$3:$V$165,AF$3,),)</f>
        <v>0</v>
      </c>
      <c r="AG56" s="50">
        <f>IFERROR(VLOOKUP($B56,[1]RptScheduleA_Inv!$A$3:$V$165,AG$3,),)</f>
        <v>0</v>
      </c>
      <c r="AH56" s="51">
        <f t="shared" si="28"/>
        <v>0</v>
      </c>
      <c r="AI56" s="50">
        <f t="shared" si="29"/>
        <v>0</v>
      </c>
      <c r="AJ56" s="50">
        <f>IFERROR(VLOOKUP($B56,[2]RptScheduleA_Inv!$A$3:$V$165,AJ$3,),)</f>
        <v>5231.99</v>
      </c>
      <c r="AK56" s="50">
        <f>IFERROR(VLOOKUP($B56,[1]RptScheduleA_Inv!$A$3:$V$165,AK$3,),)</f>
        <v>7646.96</v>
      </c>
      <c r="AL56" s="51">
        <f t="shared" si="30"/>
        <v>2414.9700000000003</v>
      </c>
      <c r="AM56" s="50">
        <f t="shared" si="31"/>
        <v>10061.93</v>
      </c>
      <c r="AN56" s="50">
        <f>IFERROR(VLOOKUP($B56,[2]RptScheduleA_Inv!$A$3:$V$165,AN$3,),)</f>
        <v>594955.97</v>
      </c>
      <c r="AO56" s="50">
        <f>IFERROR(VLOOKUP($B56,[1]RptScheduleA_Inv!$A$3:$V$165,AO$3,),)</f>
        <v>757597.34</v>
      </c>
      <c r="AP56" s="51">
        <f t="shared" si="32"/>
        <v>162641.37</v>
      </c>
      <c r="AQ56" s="50">
        <f t="shared" si="33"/>
        <v>920238.71</v>
      </c>
      <c r="AR56" s="50">
        <f>IFERROR(VLOOKUP($B56,[2]RptScheduleA_Inv!$A$3:$V$165,AR$3,),)</f>
        <v>162460.14000000001</v>
      </c>
      <c r="AS56" s="50">
        <f>IFERROR(VLOOKUP($B56,[1]RptScheduleA_Inv!$A$3:$V$165,AS$3,),)</f>
        <v>281881.21000000002</v>
      </c>
      <c r="AT56" s="51">
        <f t="shared" si="34"/>
        <v>119421.07</v>
      </c>
      <c r="AU56" s="50">
        <f t="shared" si="35"/>
        <v>401302.28</v>
      </c>
      <c r="AV56" s="50">
        <f>IFERROR(VLOOKUP($B56,[2]RptScheduleA_Inv!$A$3:$V$165,AV$3,),)</f>
        <v>0</v>
      </c>
      <c r="AW56" s="50">
        <f>IFERROR(VLOOKUP($B56,[1]RptScheduleA_Inv!$A$3:$V$165,AW$3,),)</f>
        <v>0</v>
      </c>
      <c r="AX56" s="51">
        <f t="shared" si="36"/>
        <v>0</v>
      </c>
      <c r="AY56" s="50">
        <f t="shared" si="37"/>
        <v>0</v>
      </c>
      <c r="AZ56" s="50">
        <f>IFERROR(VLOOKUP($B56,[2]RptScheduleA_Inv!$A$3:$V$165,AZ$3,),)</f>
        <v>713724.93</v>
      </c>
      <c r="BA56" s="50">
        <f>IFERROR(VLOOKUP($B56,[1]RptScheduleA_Inv!$A$3:$V$165,BA$3,),)</f>
        <v>752791.46</v>
      </c>
      <c r="BB56" s="51">
        <f t="shared" si="38"/>
        <v>39066.529999999912</v>
      </c>
      <c r="BC56" s="50">
        <f t="shared" si="39"/>
        <v>791857.98999999987</v>
      </c>
      <c r="BD56" s="50">
        <f>IFERROR(VLOOKUP($B56,[2]RptScheduleA_Inv!$A$3:$V$165,BD$3,),)</f>
        <v>-496885.56</v>
      </c>
      <c r="BE56" s="50">
        <f>IFERROR(VLOOKUP($B56,[1]RptScheduleA_Inv!$A$3:$V$165,BE$3,),)</f>
        <v>-217516.68</v>
      </c>
      <c r="BF56" s="51">
        <f t="shared" si="40"/>
        <v>279368.88</v>
      </c>
      <c r="BG56" s="50">
        <f t="shared" si="41"/>
        <v>61852.200000000012</v>
      </c>
      <c r="BH56" s="50">
        <f>IFERROR(VLOOKUP($B56,[2]RptScheduleA_Inv!$A$3:$V$165,BH$3,),)</f>
        <v>0</v>
      </c>
      <c r="BI56" s="50">
        <f>IFERROR(VLOOKUP($B56,[1]RptScheduleA_Inv!$A$3:$V$165,BI$3,),)</f>
        <v>0</v>
      </c>
      <c r="BJ56" s="51">
        <f t="shared" si="42"/>
        <v>0</v>
      </c>
      <c r="BK56" s="50">
        <f t="shared" si="43"/>
        <v>0</v>
      </c>
      <c r="BL56" s="50">
        <f>IFERROR(VLOOKUP($B56,[2]RptScheduleA_Inv!$A$3:$V$165,BL$3,),)</f>
        <v>541486.84</v>
      </c>
      <c r="BM56" s="50">
        <f>IFERROR(VLOOKUP($B56,[1]RptScheduleA_Inv!$A$3:$V$165,BM$3,),)</f>
        <v>847321.94</v>
      </c>
      <c r="BN56" s="51">
        <f t="shared" si="44"/>
        <v>305835.09999999998</v>
      </c>
      <c r="BO56" s="50">
        <f t="shared" si="13"/>
        <v>1153157.04</v>
      </c>
      <c r="BP56" s="50">
        <f>IFERROR(VLOOKUP($B56,[2]RptScheduleA_Inv!$A$3:$V$165,BP$3,),)</f>
        <v>1088862.46</v>
      </c>
      <c r="BQ56" s="50">
        <f>IFERROR(VLOOKUP($B56,[1]RptScheduleA_Inv!$A$3:$V$165,BQ$3,),)</f>
        <v>769830.37</v>
      </c>
      <c r="BR56" s="51">
        <f t="shared" si="45"/>
        <v>-319032.08999999997</v>
      </c>
      <c r="BS56" s="50">
        <f t="shared" si="46"/>
        <v>450798.28</v>
      </c>
    </row>
    <row r="57" spans="1:71" x14ac:dyDescent="0.2">
      <c r="A57" s="20" t="str">
        <f t="shared" si="0"/>
        <v>DPH</v>
      </c>
      <c r="B57" s="31" t="s">
        <v>64</v>
      </c>
      <c r="C57" s="20" t="str">
        <f t="shared" si="15"/>
        <v>DPH- PUBLIC HEALTH</v>
      </c>
      <c r="D57" s="50">
        <f>IFERROR(VLOOKUP($B57,[2]RptScheduleA_Inv!$A$3:$V$165,D$3,),)</f>
        <v>3321.07</v>
      </c>
      <c r="E57" s="50">
        <f>IFERROR(VLOOKUP($B57,[1]RptScheduleA_Inv!$A$3:$V$165,E$3,),)</f>
        <v>0</v>
      </c>
      <c r="F57" s="50">
        <f t="shared" si="16"/>
        <v>-3321.07</v>
      </c>
      <c r="G57" s="50">
        <f t="shared" si="58"/>
        <v>-3321.07</v>
      </c>
      <c r="H57" s="50">
        <f>IFERROR(VLOOKUP($B57,[2]RptScheduleA_Inv!$A$3:$V$165,H$3,),)</f>
        <v>54946.57</v>
      </c>
      <c r="I57" s="50">
        <f>IFERROR(VLOOKUP($B57,[1]RptScheduleA_Inv!$A$3:$V$165,I$3,),)</f>
        <v>148798.57999999999</v>
      </c>
      <c r="J57" s="51">
        <f t="shared" si="17"/>
        <v>93852.00999999998</v>
      </c>
      <c r="K57" s="50">
        <f t="shared" si="59"/>
        <v>242650.58999999997</v>
      </c>
      <c r="L57" s="50"/>
      <c r="M57" s="50">
        <f>IFERROR(VLOOKUP($B57,[1]RptScheduleA_Inv!$A$3:$V$165,M$3,),)</f>
        <v>0</v>
      </c>
      <c r="N57" s="50">
        <f t="shared" si="18"/>
        <v>0</v>
      </c>
      <c r="O57" s="50">
        <f t="shared" si="19"/>
        <v>0</v>
      </c>
      <c r="P57" s="50"/>
      <c r="Q57" s="50">
        <f>IFERROR(VLOOKUP($B57,[1]RptScheduleA_Inv!$A$3:$V$165,Q$3,),)</f>
        <v>0</v>
      </c>
      <c r="R57" s="50">
        <f t="shared" si="20"/>
        <v>0</v>
      </c>
      <c r="S57" s="50">
        <f t="shared" si="21"/>
        <v>0</v>
      </c>
      <c r="T57" s="50">
        <f>IFERROR(VLOOKUP($B57,[2]RptScheduleA_Inv!$A$3:$V$165,T$3,),)</f>
        <v>0</v>
      </c>
      <c r="U57" s="50">
        <f>IFERROR(VLOOKUP($B57,[1]RptScheduleA_Inv!$A$3:$V$165,U$3,),)</f>
        <v>0</v>
      </c>
      <c r="V57" s="50">
        <f t="shared" si="22"/>
        <v>0</v>
      </c>
      <c r="W57" s="50">
        <f t="shared" si="23"/>
        <v>0</v>
      </c>
      <c r="X57" s="50">
        <f>IFERROR(VLOOKUP($B57,[2]RptScheduleA_Inv!$A$3:$V$165,X$3,),)</f>
        <v>178654.67</v>
      </c>
      <c r="Y57" s="50">
        <f>IFERROR(VLOOKUP($B57,[1]RptScheduleA_Inv!$A$3:$V$165,Y$3,),)</f>
        <v>187045.86</v>
      </c>
      <c r="Z57" s="51">
        <f t="shared" si="24"/>
        <v>8391.1899999999732</v>
      </c>
      <c r="AA57" s="50">
        <f t="shared" si="25"/>
        <v>195437.04999999996</v>
      </c>
      <c r="AB57" s="50">
        <f>IFERROR(VLOOKUP($B57,[2]RptScheduleA_Inv!$A$3:$V$165,AB$3,),)</f>
        <v>601202.06999999995</v>
      </c>
      <c r="AC57" s="50">
        <f>IFERROR(VLOOKUP($B57,[1]RptScheduleA_Inv!$A$3:$V$165,AC$3,),)</f>
        <v>699224.24</v>
      </c>
      <c r="AD57" s="51">
        <f t="shared" si="26"/>
        <v>98022.170000000042</v>
      </c>
      <c r="AE57" s="50">
        <f t="shared" si="27"/>
        <v>797246.41</v>
      </c>
      <c r="AF57" s="50">
        <f>IFERROR(VLOOKUP($B57,[2]RptScheduleA_Inv!$A$3:$V$165,AF$3,),)</f>
        <v>0</v>
      </c>
      <c r="AG57" s="50">
        <f>IFERROR(VLOOKUP($B57,[1]RptScheduleA_Inv!$A$3:$V$165,AG$3,),)</f>
        <v>0</v>
      </c>
      <c r="AH57" s="51">
        <f t="shared" si="28"/>
        <v>0</v>
      </c>
      <c r="AI57" s="50">
        <f t="shared" si="29"/>
        <v>0</v>
      </c>
      <c r="AJ57" s="50">
        <f>IFERROR(VLOOKUP($B57,[2]RptScheduleA_Inv!$A$3:$V$165,AJ$3,),)</f>
        <v>4172.07</v>
      </c>
      <c r="AK57" s="50">
        <f>IFERROR(VLOOKUP($B57,[1]RptScheduleA_Inv!$A$3:$V$165,AK$3,),)</f>
        <v>6152.25</v>
      </c>
      <c r="AL57" s="51">
        <f t="shared" si="30"/>
        <v>1980.1800000000003</v>
      </c>
      <c r="AM57" s="50">
        <f t="shared" si="31"/>
        <v>8132.43</v>
      </c>
      <c r="AN57" s="50">
        <f>IFERROR(VLOOKUP($B57,[2]RptScheduleA_Inv!$A$3:$V$165,AN$3,),)</f>
        <v>919508.45</v>
      </c>
      <c r="AO57" s="50">
        <f>IFERROR(VLOOKUP($B57,[1]RptScheduleA_Inv!$A$3:$V$165,AO$3,),)</f>
        <v>920408.85</v>
      </c>
      <c r="AP57" s="51">
        <f t="shared" si="32"/>
        <v>900.40000000002328</v>
      </c>
      <c r="AQ57" s="50">
        <f t="shared" si="33"/>
        <v>921309.25</v>
      </c>
      <c r="AR57" s="50">
        <f>IFERROR(VLOOKUP($B57,[2]RptScheduleA_Inv!$A$3:$V$165,AR$3,),)</f>
        <v>341796.31</v>
      </c>
      <c r="AS57" s="50">
        <f>IFERROR(VLOOKUP($B57,[1]RptScheduleA_Inv!$A$3:$V$165,AS$3,),)</f>
        <v>250475.04</v>
      </c>
      <c r="AT57" s="51">
        <f t="shared" si="34"/>
        <v>-91321.26999999999</v>
      </c>
      <c r="AU57" s="50">
        <f t="shared" si="35"/>
        <v>159153.77000000002</v>
      </c>
      <c r="AV57" s="50">
        <f>IFERROR(VLOOKUP($B57,[2]RptScheduleA_Inv!$A$3:$V$165,AV$3,),)</f>
        <v>0</v>
      </c>
      <c r="AW57" s="50">
        <f>IFERROR(VLOOKUP($B57,[1]RptScheduleA_Inv!$A$3:$V$165,AW$3,),)</f>
        <v>0</v>
      </c>
      <c r="AX57" s="51">
        <f t="shared" si="36"/>
        <v>0</v>
      </c>
      <c r="AY57" s="50">
        <f t="shared" si="37"/>
        <v>0</v>
      </c>
      <c r="AZ57" s="50">
        <f>IFERROR(VLOOKUP($B57,[2]RptScheduleA_Inv!$A$3:$V$165,AZ$3,),)</f>
        <v>576664.03</v>
      </c>
      <c r="BA57" s="50">
        <f>IFERROR(VLOOKUP($B57,[1]RptScheduleA_Inv!$A$3:$V$165,BA$3,),)</f>
        <v>532641.68000000005</v>
      </c>
      <c r="BB57" s="51">
        <f t="shared" si="38"/>
        <v>-44022.349999999977</v>
      </c>
      <c r="BC57" s="50">
        <f t="shared" si="39"/>
        <v>488619.33000000007</v>
      </c>
      <c r="BD57" s="50">
        <f>IFERROR(VLOOKUP($B57,[2]RptScheduleA_Inv!$A$3:$V$165,BD$3,),)</f>
        <v>-330638.37</v>
      </c>
      <c r="BE57" s="50">
        <f>IFERROR(VLOOKUP($B57,[1]RptScheduleA_Inv!$A$3:$V$165,BE$3,),)</f>
        <v>-114681.7</v>
      </c>
      <c r="BF57" s="51">
        <f t="shared" si="40"/>
        <v>215956.66999999998</v>
      </c>
      <c r="BG57" s="50">
        <f t="shared" si="41"/>
        <v>101274.96999999999</v>
      </c>
      <c r="BH57" s="50">
        <f>IFERROR(VLOOKUP($B57,[2]RptScheduleA_Inv!$A$3:$V$165,BH$3,),)</f>
        <v>3076.34</v>
      </c>
      <c r="BI57" s="50">
        <f>IFERROR(VLOOKUP($B57,[1]RptScheduleA_Inv!$A$3:$V$165,BI$3,),)</f>
        <v>0</v>
      </c>
      <c r="BJ57" s="51">
        <f t="shared" si="42"/>
        <v>-3076.34</v>
      </c>
      <c r="BK57" s="50">
        <f t="shared" si="43"/>
        <v>-3076.34</v>
      </c>
      <c r="BL57" s="50">
        <f>IFERROR(VLOOKUP($B57,[2]RptScheduleA_Inv!$A$3:$V$165,BL$3,),)</f>
        <v>358639.41</v>
      </c>
      <c r="BM57" s="50">
        <f>IFERROR(VLOOKUP($B57,[1]RptScheduleA_Inv!$A$3:$V$165,BM$3,),)</f>
        <v>561201.14</v>
      </c>
      <c r="BN57" s="51">
        <f t="shared" si="44"/>
        <v>202561.73000000004</v>
      </c>
      <c r="BO57" s="50">
        <f t="shared" si="13"/>
        <v>763762.87000000011</v>
      </c>
      <c r="BP57" s="50">
        <f>IFERROR(VLOOKUP($B57,[2]RptScheduleA_Inv!$A$3:$V$165,BP$3,),)</f>
        <v>132382.51</v>
      </c>
      <c r="BQ57" s="50">
        <f>IFERROR(VLOOKUP($B57,[1]RptScheduleA_Inv!$A$3:$V$165,BQ$3,),)</f>
        <v>155657.29</v>
      </c>
      <c r="BR57" s="51">
        <f t="shared" si="45"/>
        <v>23274.78</v>
      </c>
      <c r="BS57" s="50">
        <f t="shared" si="46"/>
        <v>178932.07</v>
      </c>
    </row>
    <row r="58" spans="1:71" x14ac:dyDescent="0.2">
      <c r="A58" s="20" t="str">
        <f t="shared" si="0"/>
        <v>DPS</v>
      </c>
      <c r="B58" s="31" t="s">
        <v>65</v>
      </c>
      <c r="C58" s="20" t="str">
        <f t="shared" si="15"/>
        <v>DPS- PUBLIC SAFETY</v>
      </c>
      <c r="D58" s="50">
        <f>IFERROR(VLOOKUP($B58,[2]RptScheduleA_Inv!$A$3:$V$165,D$3,),)</f>
        <v>29359.35</v>
      </c>
      <c r="E58" s="50">
        <f>IFERROR(VLOOKUP($B58,[1]RptScheduleA_Inv!$A$3:$V$165,E$3,),)</f>
        <v>48431.48</v>
      </c>
      <c r="F58" s="50">
        <f t="shared" si="16"/>
        <v>19072.130000000005</v>
      </c>
      <c r="G58" s="50">
        <f t="shared" si="58"/>
        <v>67503.610000000015</v>
      </c>
      <c r="H58" s="50">
        <f>IFERROR(VLOOKUP($B58,[2]RptScheduleA_Inv!$A$3:$V$165,H$3,),)</f>
        <v>0</v>
      </c>
      <c r="I58" s="50">
        <f>IFERROR(VLOOKUP($B58,[1]RptScheduleA_Inv!$A$3:$V$165,I$3,),)</f>
        <v>0</v>
      </c>
      <c r="J58" s="51">
        <f t="shared" si="17"/>
        <v>0</v>
      </c>
      <c r="K58" s="50">
        <f t="shared" si="59"/>
        <v>0</v>
      </c>
      <c r="L58" s="50"/>
      <c r="M58" s="50">
        <f>IFERROR(VLOOKUP($B58,[1]RptScheduleA_Inv!$A$3:$V$165,M$3,),)</f>
        <v>0</v>
      </c>
      <c r="N58" s="50">
        <f t="shared" si="18"/>
        <v>0</v>
      </c>
      <c r="O58" s="50">
        <f t="shared" si="19"/>
        <v>0</v>
      </c>
      <c r="P58" s="50"/>
      <c r="Q58" s="50">
        <f>IFERROR(VLOOKUP($B58,[1]RptScheduleA_Inv!$A$3:$V$165,Q$3,),)</f>
        <v>0</v>
      </c>
      <c r="R58" s="50">
        <f t="shared" si="20"/>
        <v>0</v>
      </c>
      <c r="S58" s="50">
        <f t="shared" si="21"/>
        <v>0</v>
      </c>
      <c r="T58" s="50">
        <f>IFERROR(VLOOKUP($B58,[2]RptScheduleA_Inv!$A$3:$V$165,T$3,),)</f>
        <v>0</v>
      </c>
      <c r="U58" s="50">
        <f>IFERROR(VLOOKUP($B58,[1]RptScheduleA_Inv!$A$3:$V$165,U$3,),)</f>
        <v>0</v>
      </c>
      <c r="V58" s="50">
        <f t="shared" si="22"/>
        <v>0</v>
      </c>
      <c r="W58" s="50">
        <f t="shared" si="23"/>
        <v>0</v>
      </c>
      <c r="X58" s="50">
        <f>IFERROR(VLOOKUP($B58,[2]RptScheduleA_Inv!$A$3:$V$165,X$3,),)</f>
        <v>32826.07</v>
      </c>
      <c r="Y58" s="50">
        <f>IFERROR(VLOOKUP($B58,[1]RptScheduleA_Inv!$A$3:$V$165,Y$3,),)</f>
        <v>21474.9</v>
      </c>
      <c r="Z58" s="51">
        <f t="shared" si="24"/>
        <v>-11351.169999999998</v>
      </c>
      <c r="AA58" s="50">
        <f t="shared" si="25"/>
        <v>10123.730000000003</v>
      </c>
      <c r="AB58" s="50">
        <f>IFERROR(VLOOKUP($B58,[2]RptScheduleA_Inv!$A$3:$V$165,AB$3,),)</f>
        <v>0</v>
      </c>
      <c r="AC58" s="50">
        <f>IFERROR(VLOOKUP($B58,[1]RptScheduleA_Inv!$A$3:$V$165,AC$3,),)</f>
        <v>0</v>
      </c>
      <c r="AD58" s="51">
        <f t="shared" si="26"/>
        <v>0</v>
      </c>
      <c r="AE58" s="50">
        <f t="shared" si="27"/>
        <v>0</v>
      </c>
      <c r="AF58" s="50">
        <f>IFERROR(VLOOKUP($B58,[2]RptScheduleA_Inv!$A$3:$V$165,AF$3,),)</f>
        <v>0</v>
      </c>
      <c r="AG58" s="50">
        <f>IFERROR(VLOOKUP($B58,[1]RptScheduleA_Inv!$A$3:$V$165,AG$3,),)</f>
        <v>0</v>
      </c>
      <c r="AH58" s="51">
        <f t="shared" si="28"/>
        <v>0</v>
      </c>
      <c r="AI58" s="50">
        <f t="shared" si="29"/>
        <v>0</v>
      </c>
      <c r="AJ58" s="50">
        <f>IFERROR(VLOOKUP($B58,[2]RptScheduleA_Inv!$A$3:$V$165,AJ$3,),)</f>
        <v>0</v>
      </c>
      <c r="AK58" s="50">
        <f>IFERROR(VLOOKUP($B58,[1]RptScheduleA_Inv!$A$3:$V$165,AK$3,),)</f>
        <v>0</v>
      </c>
      <c r="AL58" s="51">
        <f t="shared" si="30"/>
        <v>0</v>
      </c>
      <c r="AM58" s="50">
        <f t="shared" si="31"/>
        <v>0</v>
      </c>
      <c r="AN58" s="50">
        <f>IFERROR(VLOOKUP($B58,[2]RptScheduleA_Inv!$A$3:$V$165,AN$3,),)</f>
        <v>0</v>
      </c>
      <c r="AO58" s="50">
        <f>IFERROR(VLOOKUP($B58,[1]RptScheduleA_Inv!$A$3:$V$165,AO$3,),)</f>
        <v>0</v>
      </c>
      <c r="AP58" s="51">
        <f t="shared" si="32"/>
        <v>0</v>
      </c>
      <c r="AQ58" s="50">
        <f t="shared" si="33"/>
        <v>0</v>
      </c>
      <c r="AR58" s="50">
        <f>IFERROR(VLOOKUP($B58,[2]RptScheduleA_Inv!$A$3:$V$165,AR$3,),)</f>
        <v>163691.07</v>
      </c>
      <c r="AS58" s="50">
        <f>IFERROR(VLOOKUP($B58,[1]RptScheduleA_Inv!$A$3:$V$165,AS$3,),)</f>
        <v>256686.86</v>
      </c>
      <c r="AT58" s="51">
        <f t="shared" si="34"/>
        <v>92995.789999999979</v>
      </c>
      <c r="AU58" s="50">
        <f t="shared" si="35"/>
        <v>349682.64999999997</v>
      </c>
      <c r="AV58" s="50">
        <f>IFERROR(VLOOKUP($B58,[2]RptScheduleA_Inv!$A$3:$V$165,AV$3,),)</f>
        <v>0</v>
      </c>
      <c r="AW58" s="50">
        <f>IFERROR(VLOOKUP($B58,[1]RptScheduleA_Inv!$A$3:$V$165,AW$3,),)</f>
        <v>0</v>
      </c>
      <c r="AX58" s="51">
        <f t="shared" si="36"/>
        <v>0</v>
      </c>
      <c r="AY58" s="50">
        <f t="shared" si="37"/>
        <v>0</v>
      </c>
      <c r="AZ58" s="50">
        <f>IFERROR(VLOOKUP($B58,[2]RptScheduleA_Inv!$A$3:$V$165,AZ$3,),)</f>
        <v>0</v>
      </c>
      <c r="BA58" s="50">
        <f>IFERROR(VLOOKUP($B58,[1]RptScheduleA_Inv!$A$3:$V$165,BA$3,),)</f>
        <v>0</v>
      </c>
      <c r="BB58" s="51">
        <f t="shared" si="38"/>
        <v>0</v>
      </c>
      <c r="BC58" s="50">
        <f t="shared" si="39"/>
        <v>0</v>
      </c>
      <c r="BD58" s="50">
        <f>IFERROR(VLOOKUP($B58,[2]RptScheduleA_Inv!$A$3:$V$165,BD$3,),)</f>
        <v>0</v>
      </c>
      <c r="BE58" s="50">
        <f>IFERROR(VLOOKUP($B58,[1]RptScheduleA_Inv!$A$3:$V$165,BE$3,),)</f>
        <v>0</v>
      </c>
      <c r="BF58" s="51">
        <f t="shared" si="40"/>
        <v>0</v>
      </c>
      <c r="BG58" s="50">
        <f t="shared" si="41"/>
        <v>0</v>
      </c>
      <c r="BH58" s="50">
        <f>IFERROR(VLOOKUP($B58,[2]RptScheduleA_Inv!$A$3:$V$165,BH$3,),)</f>
        <v>27196.59</v>
      </c>
      <c r="BI58" s="50">
        <f>IFERROR(VLOOKUP($B58,[1]RptScheduleA_Inv!$A$3:$V$165,BI$3,),)</f>
        <v>33218</v>
      </c>
      <c r="BJ58" s="51">
        <f t="shared" si="42"/>
        <v>6021.41</v>
      </c>
      <c r="BK58" s="50">
        <f t="shared" si="43"/>
        <v>39239.410000000003</v>
      </c>
      <c r="BL58" s="50">
        <f>IFERROR(VLOOKUP($B58,[2]RptScheduleA_Inv!$A$3:$V$165,BL$3,),)</f>
        <v>0</v>
      </c>
      <c r="BM58" s="50">
        <f>IFERROR(VLOOKUP($B58,[1]RptScheduleA_Inv!$A$3:$V$165,BM$3,),)</f>
        <v>0</v>
      </c>
      <c r="BN58" s="51">
        <f t="shared" si="44"/>
        <v>0</v>
      </c>
      <c r="BO58" s="50">
        <f t="shared" si="13"/>
        <v>0</v>
      </c>
      <c r="BP58" s="50">
        <f>IFERROR(VLOOKUP($B58,[2]RptScheduleA_Inv!$A$3:$V$165,BP$3,),)</f>
        <v>0</v>
      </c>
      <c r="BQ58" s="50">
        <f>IFERROR(VLOOKUP($B58,[1]RptScheduleA_Inv!$A$3:$V$165,BQ$3,),)</f>
        <v>0</v>
      </c>
      <c r="BR58" s="51">
        <f t="shared" si="45"/>
        <v>0</v>
      </c>
      <c r="BS58" s="50">
        <f t="shared" si="46"/>
        <v>0</v>
      </c>
    </row>
    <row r="59" spans="1:71" x14ac:dyDescent="0.2">
      <c r="A59" s="20" t="str">
        <f t="shared" si="0"/>
        <v>DPU</v>
      </c>
      <c r="B59" s="31" t="s">
        <v>66</v>
      </c>
      <c r="C59" s="20" t="str">
        <f t="shared" si="15"/>
        <v>DPU- PUBLIC UTILITIES</v>
      </c>
      <c r="D59" s="50">
        <f>IFERROR(VLOOKUP($B59,[2]RptScheduleA_Inv!$A$3:$V$165,D$3,),)</f>
        <v>0</v>
      </c>
      <c r="E59" s="50">
        <f>IFERROR(VLOOKUP($B59,[1]RptScheduleA_Inv!$A$3:$V$165,E$3,),)</f>
        <v>0</v>
      </c>
      <c r="F59" s="50">
        <f t="shared" si="16"/>
        <v>0</v>
      </c>
      <c r="G59" s="50">
        <f t="shared" si="58"/>
        <v>0</v>
      </c>
      <c r="H59" s="50">
        <f>IFERROR(VLOOKUP($B59,[2]RptScheduleA_Inv!$A$3:$V$165,H$3,),)</f>
        <v>781.96</v>
      </c>
      <c r="I59" s="50">
        <f>IFERROR(VLOOKUP($B59,[1]RptScheduleA_Inv!$A$3:$V$165,I$3,),)</f>
        <v>9322.81</v>
      </c>
      <c r="J59" s="51">
        <f t="shared" si="17"/>
        <v>8540.8499999999985</v>
      </c>
      <c r="K59" s="50">
        <f t="shared" si="59"/>
        <v>17863.659999999996</v>
      </c>
      <c r="L59" s="50"/>
      <c r="M59" s="50">
        <f>IFERROR(VLOOKUP($B59,[1]RptScheduleA_Inv!$A$3:$V$165,M$3,),)</f>
        <v>0</v>
      </c>
      <c r="N59" s="50">
        <f t="shared" si="18"/>
        <v>0</v>
      </c>
      <c r="O59" s="50">
        <f t="shared" si="19"/>
        <v>0</v>
      </c>
      <c r="P59" s="50"/>
      <c r="Q59" s="50">
        <f>IFERROR(VLOOKUP($B59,[1]RptScheduleA_Inv!$A$3:$V$165,Q$3,),)</f>
        <v>0</v>
      </c>
      <c r="R59" s="50">
        <f t="shared" si="20"/>
        <v>0</v>
      </c>
      <c r="S59" s="50">
        <f t="shared" si="21"/>
        <v>0</v>
      </c>
      <c r="T59" s="50">
        <f>IFERROR(VLOOKUP($B59,[2]RptScheduleA_Inv!$A$3:$V$165,T$3,),)</f>
        <v>0</v>
      </c>
      <c r="U59" s="50">
        <f>IFERROR(VLOOKUP($B59,[1]RptScheduleA_Inv!$A$3:$V$165,U$3,),)</f>
        <v>0</v>
      </c>
      <c r="V59" s="50">
        <f t="shared" si="22"/>
        <v>0</v>
      </c>
      <c r="W59" s="50">
        <f t="shared" si="23"/>
        <v>0</v>
      </c>
      <c r="X59" s="50">
        <f>IFERROR(VLOOKUP($B59,[2]RptScheduleA_Inv!$A$3:$V$165,X$3,),)</f>
        <v>1936734.66</v>
      </c>
      <c r="Y59" s="50">
        <f>IFERROR(VLOOKUP($B59,[1]RptScheduleA_Inv!$A$3:$V$165,Y$3,),)</f>
        <v>1626980.96</v>
      </c>
      <c r="Z59" s="51">
        <f t="shared" si="24"/>
        <v>-309753.69999999995</v>
      </c>
      <c r="AA59" s="50">
        <f t="shared" si="25"/>
        <v>1317227.26</v>
      </c>
      <c r="AB59" s="50">
        <f>IFERROR(VLOOKUP($B59,[2]RptScheduleA_Inv!$A$3:$V$165,AB$3,),)</f>
        <v>12288.4</v>
      </c>
      <c r="AC59" s="50">
        <f>IFERROR(VLOOKUP($B59,[1]RptScheduleA_Inv!$A$3:$V$165,AC$3,),)</f>
        <v>17289.810000000001</v>
      </c>
      <c r="AD59" s="51">
        <f t="shared" si="26"/>
        <v>5001.4100000000017</v>
      </c>
      <c r="AE59" s="50">
        <f t="shared" si="27"/>
        <v>22291.22</v>
      </c>
      <c r="AF59" s="50">
        <f>IFERROR(VLOOKUP($B59,[2]RptScheduleA_Inv!$A$3:$V$165,AF$3,),)</f>
        <v>0</v>
      </c>
      <c r="AG59" s="50">
        <f>IFERROR(VLOOKUP($B59,[1]RptScheduleA_Inv!$A$3:$V$165,AG$3,),)</f>
        <v>0</v>
      </c>
      <c r="AH59" s="51">
        <f t="shared" si="28"/>
        <v>0</v>
      </c>
      <c r="AI59" s="50">
        <f t="shared" si="29"/>
        <v>0</v>
      </c>
      <c r="AJ59" s="50">
        <f>IFERROR(VLOOKUP($B59,[2]RptScheduleA_Inv!$A$3:$V$165,AJ$3,),)</f>
        <v>317.76</v>
      </c>
      <c r="AK59" s="50">
        <f>IFERROR(VLOOKUP($B59,[1]RptScheduleA_Inv!$A$3:$V$165,AK$3,),)</f>
        <v>465.15</v>
      </c>
      <c r="AL59" s="51">
        <f t="shared" si="30"/>
        <v>147.38999999999999</v>
      </c>
      <c r="AM59" s="50">
        <f t="shared" si="31"/>
        <v>612.54</v>
      </c>
      <c r="AN59" s="50">
        <f>IFERROR(VLOOKUP($B59,[2]RptScheduleA_Inv!$A$3:$V$165,AN$3,),)</f>
        <v>20794.53</v>
      </c>
      <c r="AO59" s="50">
        <f>IFERROR(VLOOKUP($B59,[1]RptScheduleA_Inv!$A$3:$V$165,AO$3,),)</f>
        <v>25597.24</v>
      </c>
      <c r="AP59" s="51">
        <f t="shared" si="32"/>
        <v>4802.7100000000028</v>
      </c>
      <c r="AQ59" s="50">
        <f t="shared" si="33"/>
        <v>30399.950000000004</v>
      </c>
      <c r="AR59" s="50">
        <f>IFERROR(VLOOKUP($B59,[2]RptScheduleA_Inv!$A$3:$V$165,AR$3,),)</f>
        <v>6245.45</v>
      </c>
      <c r="AS59" s="50">
        <f>IFERROR(VLOOKUP($B59,[1]RptScheduleA_Inv!$A$3:$V$165,AS$3,),)</f>
        <v>10067.07</v>
      </c>
      <c r="AT59" s="51">
        <f t="shared" si="34"/>
        <v>3821.62</v>
      </c>
      <c r="AU59" s="50">
        <f t="shared" si="35"/>
        <v>13888.689999999999</v>
      </c>
      <c r="AV59" s="50">
        <f>IFERROR(VLOOKUP($B59,[2]RptScheduleA_Inv!$A$3:$V$165,AV$3,),)</f>
        <v>0</v>
      </c>
      <c r="AW59" s="50">
        <f>IFERROR(VLOOKUP($B59,[1]RptScheduleA_Inv!$A$3:$V$165,AW$3,),)</f>
        <v>0</v>
      </c>
      <c r="AX59" s="51">
        <f t="shared" si="36"/>
        <v>0</v>
      </c>
      <c r="AY59" s="50">
        <f t="shared" si="37"/>
        <v>0</v>
      </c>
      <c r="AZ59" s="50">
        <f>IFERROR(VLOOKUP($B59,[2]RptScheduleA_Inv!$A$3:$V$165,AZ$3,),)</f>
        <v>33099.339999999997</v>
      </c>
      <c r="BA59" s="50">
        <f>IFERROR(VLOOKUP($B59,[1]RptScheduleA_Inv!$A$3:$V$165,BA$3,),)</f>
        <v>31429.67</v>
      </c>
      <c r="BB59" s="51">
        <f t="shared" si="38"/>
        <v>-1669.6699999999983</v>
      </c>
      <c r="BC59" s="50">
        <f t="shared" si="39"/>
        <v>29760</v>
      </c>
      <c r="BD59" s="50">
        <f>IFERROR(VLOOKUP($B59,[2]RptScheduleA_Inv!$A$3:$V$165,BD$3,),)</f>
        <v>-12461.68</v>
      </c>
      <c r="BE59" s="50">
        <f>IFERROR(VLOOKUP($B59,[1]RptScheduleA_Inv!$A$3:$V$165,BE$3,),)</f>
        <v>-3807.52</v>
      </c>
      <c r="BF59" s="51">
        <f t="shared" si="40"/>
        <v>8654.16</v>
      </c>
      <c r="BG59" s="50">
        <f t="shared" si="41"/>
        <v>4846.6399999999994</v>
      </c>
      <c r="BH59" s="50">
        <f>IFERROR(VLOOKUP($B59,[2]RptScheduleA_Inv!$A$3:$V$165,BH$3,),)</f>
        <v>0</v>
      </c>
      <c r="BI59" s="50">
        <f>IFERROR(VLOOKUP($B59,[1]RptScheduleA_Inv!$A$3:$V$165,BI$3,),)</f>
        <v>0</v>
      </c>
      <c r="BJ59" s="51">
        <f t="shared" si="42"/>
        <v>0</v>
      </c>
      <c r="BK59" s="50">
        <f t="shared" si="43"/>
        <v>0</v>
      </c>
      <c r="BL59" s="50">
        <f>IFERROR(VLOOKUP($B59,[2]RptScheduleA_Inv!$A$3:$V$165,BL$3,),)</f>
        <v>387.32</v>
      </c>
      <c r="BM59" s="50">
        <f>IFERROR(VLOOKUP($B59,[1]RptScheduleA_Inv!$A$3:$V$165,BM$3,),)</f>
        <v>606.04</v>
      </c>
      <c r="BN59" s="51">
        <f t="shared" si="44"/>
        <v>218.71999999999997</v>
      </c>
      <c r="BO59" s="50">
        <f t="shared" si="13"/>
        <v>824.76</v>
      </c>
      <c r="BP59" s="50">
        <f>IFERROR(VLOOKUP($B59,[2]RptScheduleA_Inv!$A$3:$V$165,BP$3,),)</f>
        <v>5831.6</v>
      </c>
      <c r="BQ59" s="50">
        <f>IFERROR(VLOOKUP($B59,[1]RptScheduleA_Inv!$A$3:$V$165,BQ$3,),)</f>
        <v>7509.35</v>
      </c>
      <c r="BR59" s="51">
        <f t="shared" si="45"/>
        <v>1677.75</v>
      </c>
      <c r="BS59" s="50">
        <f t="shared" si="46"/>
        <v>9187.1</v>
      </c>
    </row>
    <row r="60" spans="1:71" x14ac:dyDescent="0.2">
      <c r="A60" s="20" t="str">
        <f t="shared" si="0"/>
        <v>DPW</v>
      </c>
      <c r="B60" s="31" t="s">
        <v>67</v>
      </c>
      <c r="C60" s="20" t="str">
        <f t="shared" si="15"/>
        <v>DPW-MASS HIGHWAY DEPT</v>
      </c>
      <c r="D60" s="50">
        <f>IFERROR(VLOOKUP($B60,[2]RptScheduleA_Inv!$A$3:$V$165,D$3,),)</f>
        <v>0</v>
      </c>
      <c r="E60" s="50">
        <f>IFERROR(VLOOKUP($B60,[1]RptScheduleA_Inv!$A$3:$V$165,E$3,),)</f>
        <v>0</v>
      </c>
      <c r="F60" s="50">
        <f t="shared" si="16"/>
        <v>0</v>
      </c>
      <c r="G60" s="50">
        <f>E60+F60</f>
        <v>0</v>
      </c>
      <c r="H60" s="50">
        <f>IFERROR(VLOOKUP($B60,[2]RptScheduleA_Inv!$A$3:$V$165,H$3,),)</f>
        <v>47.37</v>
      </c>
      <c r="I60" s="50">
        <f>IFERROR(VLOOKUP($B60,[1]RptScheduleA_Inv!$A$3:$V$165,I$3,),)</f>
        <v>0</v>
      </c>
      <c r="J60" s="51">
        <f t="shared" si="17"/>
        <v>-47.37</v>
      </c>
      <c r="K60" s="50">
        <f>I60+J60</f>
        <v>-47.37</v>
      </c>
      <c r="L60" s="50"/>
      <c r="M60" s="50">
        <f>IFERROR(VLOOKUP($B60,[1]RptScheduleA_Inv!$A$3:$V$165,M$3,),)</f>
        <v>0</v>
      </c>
      <c r="N60" s="50">
        <f t="shared" si="18"/>
        <v>0</v>
      </c>
      <c r="O60" s="50">
        <f t="shared" si="19"/>
        <v>0</v>
      </c>
      <c r="P60" s="50"/>
      <c r="Q60" s="50">
        <f>IFERROR(VLOOKUP($B60,[1]RptScheduleA_Inv!$A$3:$V$165,Q$3,),)</f>
        <v>0</v>
      </c>
      <c r="R60" s="50">
        <f t="shared" si="20"/>
        <v>0</v>
      </c>
      <c r="S60" s="50">
        <f t="shared" si="21"/>
        <v>0</v>
      </c>
      <c r="T60" s="50">
        <f>IFERROR(VLOOKUP($B60,[2]RptScheduleA_Inv!$A$3:$V$165,T$3,),)</f>
        <v>0</v>
      </c>
      <c r="U60" s="50">
        <f>IFERROR(VLOOKUP($B60,[1]RptScheduleA_Inv!$A$3:$V$165,U$3,),)</f>
        <v>0</v>
      </c>
      <c r="V60" s="50">
        <f t="shared" si="22"/>
        <v>0</v>
      </c>
      <c r="W60" s="50">
        <f t="shared" si="23"/>
        <v>0</v>
      </c>
      <c r="X60" s="50">
        <f>IFERROR(VLOOKUP($B60,[2]RptScheduleA_Inv!$A$3:$V$165,X$3,),)</f>
        <v>0</v>
      </c>
      <c r="Y60" s="50">
        <f>IFERROR(VLOOKUP($B60,[1]RptScheduleA_Inv!$A$3:$V$165,Y$3,),)</f>
        <v>0</v>
      </c>
      <c r="Z60" s="51">
        <f t="shared" si="24"/>
        <v>0</v>
      </c>
      <c r="AA60" s="50">
        <f t="shared" si="25"/>
        <v>0</v>
      </c>
      <c r="AB60" s="50">
        <f>IFERROR(VLOOKUP($B60,[2]RptScheduleA_Inv!$A$3:$V$165,AB$3,),)</f>
        <v>0</v>
      </c>
      <c r="AC60" s="50">
        <f>IFERROR(VLOOKUP($B60,[1]RptScheduleA_Inv!$A$3:$V$165,AC$3,),)</f>
        <v>0</v>
      </c>
      <c r="AD60" s="51">
        <f t="shared" si="26"/>
        <v>0</v>
      </c>
      <c r="AE60" s="50">
        <f t="shared" si="27"/>
        <v>0</v>
      </c>
      <c r="AF60" s="50">
        <f>IFERROR(VLOOKUP($B60,[2]RptScheduleA_Inv!$A$3:$V$165,AF$3,),)</f>
        <v>0</v>
      </c>
      <c r="AG60" s="50">
        <f>IFERROR(VLOOKUP($B60,[1]RptScheduleA_Inv!$A$3:$V$165,AG$3,),)</f>
        <v>0</v>
      </c>
      <c r="AH60" s="51">
        <f t="shared" si="28"/>
        <v>0</v>
      </c>
      <c r="AI60" s="50">
        <f t="shared" si="29"/>
        <v>0</v>
      </c>
      <c r="AJ60" s="50">
        <f>IFERROR(VLOOKUP($B60,[2]RptScheduleA_Inv!$A$3:$V$165,AJ$3,),)</f>
        <v>0</v>
      </c>
      <c r="AK60" s="50">
        <f>IFERROR(VLOOKUP($B60,[1]RptScheduleA_Inv!$A$3:$V$165,AK$3,),)</f>
        <v>0</v>
      </c>
      <c r="AL60" s="51">
        <f t="shared" si="30"/>
        <v>0</v>
      </c>
      <c r="AM60" s="50">
        <f t="shared" si="31"/>
        <v>0</v>
      </c>
      <c r="AN60" s="50">
        <f>IFERROR(VLOOKUP($B60,[2]RptScheduleA_Inv!$A$3:$V$165,AN$3,),)</f>
        <v>0</v>
      </c>
      <c r="AO60" s="50">
        <f>IFERROR(VLOOKUP($B60,[1]RptScheduleA_Inv!$A$3:$V$165,AO$3,),)</f>
        <v>0</v>
      </c>
      <c r="AP60" s="51">
        <f t="shared" si="32"/>
        <v>0</v>
      </c>
      <c r="AQ60" s="50">
        <f t="shared" si="33"/>
        <v>0</v>
      </c>
      <c r="AR60" s="50">
        <f>IFERROR(VLOOKUP($B60,[2]RptScheduleA_Inv!$A$3:$V$165,AR$3,),)</f>
        <v>0</v>
      </c>
      <c r="AS60" s="50">
        <f>IFERROR(VLOOKUP($B60,[1]RptScheduleA_Inv!$A$3:$V$165,AS$3,),)</f>
        <v>0</v>
      </c>
      <c r="AT60" s="51">
        <f t="shared" si="34"/>
        <v>0</v>
      </c>
      <c r="AU60" s="50">
        <f t="shared" si="35"/>
        <v>0</v>
      </c>
      <c r="AV60" s="50">
        <f>IFERROR(VLOOKUP($B60,[2]RptScheduleA_Inv!$A$3:$V$165,AV$3,),)</f>
        <v>0</v>
      </c>
      <c r="AW60" s="50">
        <f>IFERROR(VLOOKUP($B60,[1]RptScheduleA_Inv!$A$3:$V$165,AW$3,),)</f>
        <v>0</v>
      </c>
      <c r="AX60" s="51">
        <f t="shared" si="36"/>
        <v>0</v>
      </c>
      <c r="AY60" s="50">
        <f t="shared" si="37"/>
        <v>0</v>
      </c>
      <c r="AZ60" s="50">
        <f>IFERROR(VLOOKUP($B60,[2]RptScheduleA_Inv!$A$3:$V$165,AZ$3,),)</f>
        <v>0</v>
      </c>
      <c r="BA60" s="50">
        <f>IFERROR(VLOOKUP($B60,[1]RptScheduleA_Inv!$A$3:$V$165,BA$3,),)</f>
        <v>0</v>
      </c>
      <c r="BB60" s="51">
        <f t="shared" si="38"/>
        <v>0</v>
      </c>
      <c r="BC60" s="50">
        <f t="shared" si="39"/>
        <v>0</v>
      </c>
      <c r="BD60" s="50">
        <f>IFERROR(VLOOKUP($B60,[2]RptScheduleA_Inv!$A$3:$V$165,BD$3,),)</f>
        <v>0</v>
      </c>
      <c r="BE60" s="50">
        <f>IFERROR(VLOOKUP($B60,[1]RptScheduleA_Inv!$A$3:$V$165,BE$3,),)</f>
        <v>0</v>
      </c>
      <c r="BF60" s="51">
        <f t="shared" si="40"/>
        <v>0</v>
      </c>
      <c r="BG60" s="50">
        <f t="shared" si="41"/>
        <v>0</v>
      </c>
      <c r="BH60" s="50">
        <f>IFERROR(VLOOKUP($B60,[2]RptScheduleA_Inv!$A$3:$V$165,BH$3,),)</f>
        <v>0</v>
      </c>
      <c r="BI60" s="50">
        <f>IFERROR(VLOOKUP($B60,[1]RptScheduleA_Inv!$A$3:$V$165,BI$3,),)</f>
        <v>0</v>
      </c>
      <c r="BJ60" s="51">
        <f t="shared" si="42"/>
        <v>0</v>
      </c>
      <c r="BK60" s="50">
        <f t="shared" si="43"/>
        <v>0</v>
      </c>
      <c r="BL60" s="50">
        <f>IFERROR(VLOOKUP($B60,[2]RptScheduleA_Inv!$A$3:$V$165,BL$3,),)</f>
        <v>0</v>
      </c>
      <c r="BM60" s="50">
        <f>IFERROR(VLOOKUP($B60,[1]RptScheduleA_Inv!$A$3:$V$165,BM$3,),)</f>
        <v>0</v>
      </c>
      <c r="BN60" s="51">
        <f t="shared" si="44"/>
        <v>0</v>
      </c>
      <c r="BO60" s="50">
        <f t="shared" si="13"/>
        <v>0</v>
      </c>
      <c r="BP60" s="50">
        <f>IFERROR(VLOOKUP($B60,[2]RptScheduleA_Inv!$A$3:$V$165,BP$3,),)</f>
        <v>0</v>
      </c>
      <c r="BQ60" s="50">
        <f>IFERROR(VLOOKUP($B60,[1]RptScheduleA_Inv!$A$3:$V$165,BQ$3,),)</f>
        <v>0</v>
      </c>
      <c r="BR60" s="51">
        <f t="shared" si="45"/>
        <v>0</v>
      </c>
      <c r="BS60" s="50">
        <f t="shared" si="46"/>
        <v>0</v>
      </c>
    </row>
    <row r="61" spans="1:71" x14ac:dyDescent="0.2">
      <c r="A61" s="20" t="str">
        <f t="shared" si="0"/>
        <v>DSS</v>
      </c>
      <c r="B61" s="31" t="s">
        <v>68</v>
      </c>
      <c r="C61" s="20" t="str">
        <f t="shared" si="15"/>
        <v>DSS- SOCIAL SERVICES</v>
      </c>
      <c r="D61" s="50">
        <f>IFERROR(VLOOKUP($B61,[2]RptScheduleA_Inv!$A$3:$V$165,D$3,),)</f>
        <v>0</v>
      </c>
      <c r="E61" s="50">
        <f>IFERROR(VLOOKUP($B61,[1]RptScheduleA_Inv!$A$3:$V$165,E$3,),)</f>
        <v>0</v>
      </c>
      <c r="F61" s="50">
        <f t="shared" si="16"/>
        <v>0</v>
      </c>
      <c r="G61" s="50">
        <f t="shared" si="58"/>
        <v>0</v>
      </c>
      <c r="H61" s="50">
        <f>IFERROR(VLOOKUP($B61,[2]RptScheduleA_Inv!$A$3:$V$165,H$3,),)</f>
        <v>198502.5</v>
      </c>
      <c r="I61" s="50">
        <f>IFERROR(VLOOKUP($B61,[1]RptScheduleA_Inv!$A$3:$V$165,I$3,),)</f>
        <v>198524.17</v>
      </c>
      <c r="J61" s="51">
        <f t="shared" si="17"/>
        <v>21.670000000012806</v>
      </c>
      <c r="K61" s="50">
        <f t="shared" si="59"/>
        <v>198545.84000000003</v>
      </c>
      <c r="L61" s="50"/>
      <c r="M61" s="50">
        <f>IFERROR(VLOOKUP($B61,[1]RptScheduleA_Inv!$A$3:$V$165,M$3,),)</f>
        <v>0</v>
      </c>
      <c r="N61" s="50">
        <f t="shared" si="18"/>
        <v>0</v>
      </c>
      <c r="O61" s="50">
        <f t="shared" si="19"/>
        <v>0</v>
      </c>
      <c r="P61" s="50"/>
      <c r="Q61" s="50">
        <f>IFERROR(VLOOKUP($B61,[1]RptScheduleA_Inv!$A$3:$V$165,Q$3,),)</f>
        <v>0</v>
      </c>
      <c r="R61" s="50">
        <f t="shared" si="20"/>
        <v>0</v>
      </c>
      <c r="S61" s="50">
        <f t="shared" si="21"/>
        <v>0</v>
      </c>
      <c r="T61" s="50">
        <f>IFERROR(VLOOKUP($B61,[2]RptScheduleA_Inv!$A$3:$V$165,T$3,),)</f>
        <v>0</v>
      </c>
      <c r="U61" s="50">
        <f>IFERROR(VLOOKUP($B61,[1]RptScheduleA_Inv!$A$3:$V$165,U$3,),)</f>
        <v>0</v>
      </c>
      <c r="V61" s="50">
        <f t="shared" si="22"/>
        <v>0</v>
      </c>
      <c r="W61" s="50">
        <f t="shared" si="23"/>
        <v>0</v>
      </c>
      <c r="X61" s="50">
        <f>IFERROR(VLOOKUP($B61,[2]RptScheduleA_Inv!$A$3:$V$165,X$3,),)</f>
        <v>2188.34</v>
      </c>
      <c r="Y61" s="50">
        <f>IFERROR(VLOOKUP($B61,[1]RptScheduleA_Inv!$A$3:$V$165,Y$3,),)</f>
        <v>0</v>
      </c>
      <c r="Z61" s="51">
        <f t="shared" si="24"/>
        <v>-2188.34</v>
      </c>
      <c r="AA61" s="50">
        <f t="shared" si="25"/>
        <v>-2188.34</v>
      </c>
      <c r="AB61" s="50">
        <f>IFERROR(VLOOKUP($B61,[2]RptScheduleA_Inv!$A$3:$V$165,AB$3,),)</f>
        <v>511848.49</v>
      </c>
      <c r="AC61" s="50">
        <f>IFERROR(VLOOKUP($B61,[1]RptScheduleA_Inv!$A$3:$V$165,AC$3,),)</f>
        <v>697836.4</v>
      </c>
      <c r="AD61" s="51">
        <f t="shared" si="26"/>
        <v>185987.91000000003</v>
      </c>
      <c r="AE61" s="50">
        <f t="shared" si="27"/>
        <v>883824.31</v>
      </c>
      <c r="AF61" s="50">
        <f>IFERROR(VLOOKUP($B61,[2]RptScheduleA_Inv!$A$3:$V$165,AF$3,),)</f>
        <v>0</v>
      </c>
      <c r="AG61" s="50">
        <f>IFERROR(VLOOKUP($B61,[1]RptScheduleA_Inv!$A$3:$V$165,AG$3,),)</f>
        <v>0</v>
      </c>
      <c r="AH61" s="51">
        <f t="shared" si="28"/>
        <v>0</v>
      </c>
      <c r="AI61" s="50">
        <f t="shared" si="29"/>
        <v>0</v>
      </c>
      <c r="AJ61" s="50">
        <f>IFERROR(VLOOKUP($B61,[2]RptScheduleA_Inv!$A$3:$V$165,AJ$3,),)</f>
        <v>9789.69</v>
      </c>
      <c r="AK61" s="50">
        <f>IFERROR(VLOOKUP($B61,[1]RptScheduleA_Inv!$A$3:$V$165,AK$3,),)</f>
        <v>13405.25</v>
      </c>
      <c r="AL61" s="51">
        <f t="shared" si="30"/>
        <v>3615.5599999999995</v>
      </c>
      <c r="AM61" s="50">
        <f t="shared" si="31"/>
        <v>17020.809999999998</v>
      </c>
      <c r="AN61" s="50">
        <f>IFERROR(VLOOKUP($B61,[2]RptScheduleA_Inv!$A$3:$V$165,AN$3,),)</f>
        <v>808072.82</v>
      </c>
      <c r="AO61" s="50">
        <f>IFERROR(VLOOKUP($B61,[1]RptScheduleA_Inv!$A$3:$V$165,AO$3,),)</f>
        <v>943738.26</v>
      </c>
      <c r="AP61" s="51">
        <f t="shared" si="32"/>
        <v>135665.44000000006</v>
      </c>
      <c r="AQ61" s="50">
        <f t="shared" si="33"/>
        <v>1079403.7000000002</v>
      </c>
      <c r="AR61" s="50">
        <f>IFERROR(VLOOKUP($B61,[2]RptScheduleA_Inv!$A$3:$V$165,AR$3,),)</f>
        <v>224838.12</v>
      </c>
      <c r="AS61" s="50">
        <f>IFERROR(VLOOKUP($B61,[1]RptScheduleA_Inv!$A$3:$V$165,AS$3,),)</f>
        <v>362418.75</v>
      </c>
      <c r="AT61" s="51">
        <f t="shared" si="34"/>
        <v>137580.63</v>
      </c>
      <c r="AU61" s="50">
        <f t="shared" si="35"/>
        <v>499999.38</v>
      </c>
      <c r="AV61" s="50">
        <f>IFERROR(VLOOKUP($B61,[2]RptScheduleA_Inv!$A$3:$V$165,AV$3,),)</f>
        <v>0</v>
      </c>
      <c r="AW61" s="50">
        <f>IFERROR(VLOOKUP($B61,[1]RptScheduleA_Inv!$A$3:$V$165,AW$3,),)</f>
        <v>0</v>
      </c>
      <c r="AX61" s="51">
        <f t="shared" si="36"/>
        <v>0</v>
      </c>
      <c r="AY61" s="50">
        <f t="shared" si="37"/>
        <v>0</v>
      </c>
      <c r="AZ61" s="50">
        <f>IFERROR(VLOOKUP($B61,[2]RptScheduleA_Inv!$A$3:$V$165,AZ$3,),)</f>
        <v>734570.12</v>
      </c>
      <c r="BA61" s="50">
        <f>IFERROR(VLOOKUP($B61,[1]RptScheduleA_Inv!$A$3:$V$165,BA$3,),)</f>
        <v>675458.44</v>
      </c>
      <c r="BB61" s="51">
        <f t="shared" si="38"/>
        <v>-59111.680000000051</v>
      </c>
      <c r="BC61" s="50">
        <f t="shared" si="39"/>
        <v>616346.75999999989</v>
      </c>
      <c r="BD61" s="50">
        <f>IFERROR(VLOOKUP($B61,[2]RptScheduleA_Inv!$A$3:$V$165,BD$3,),)</f>
        <v>-30409.279999999999</v>
      </c>
      <c r="BE61" s="50">
        <f>IFERROR(VLOOKUP($B61,[1]RptScheduleA_Inv!$A$3:$V$165,BE$3,),)</f>
        <v>14135.89</v>
      </c>
      <c r="BF61" s="51">
        <f t="shared" si="40"/>
        <v>44545.17</v>
      </c>
      <c r="BG61" s="50">
        <f t="shared" si="41"/>
        <v>58681.06</v>
      </c>
      <c r="BH61" s="50">
        <f>IFERROR(VLOOKUP($B61,[2]RptScheduleA_Inv!$A$3:$V$165,BH$3,),)</f>
        <v>0</v>
      </c>
      <c r="BI61" s="50">
        <f>IFERROR(VLOOKUP($B61,[1]RptScheduleA_Inv!$A$3:$V$165,BI$3,),)</f>
        <v>0</v>
      </c>
      <c r="BJ61" s="51">
        <f t="shared" si="42"/>
        <v>0</v>
      </c>
      <c r="BK61" s="50">
        <f t="shared" si="43"/>
        <v>0</v>
      </c>
      <c r="BL61" s="50">
        <f>IFERROR(VLOOKUP($B61,[2]RptScheduleA_Inv!$A$3:$V$165,BL$3,),)</f>
        <v>172850.32</v>
      </c>
      <c r="BM61" s="50">
        <f>IFERROR(VLOOKUP($B61,[1]RptScheduleA_Inv!$A$3:$V$165,BM$3,),)</f>
        <v>270477.17</v>
      </c>
      <c r="BN61" s="51">
        <f t="shared" si="44"/>
        <v>97626.849999999977</v>
      </c>
      <c r="BO61" s="50">
        <f t="shared" si="13"/>
        <v>368104.01999999996</v>
      </c>
      <c r="BP61" s="50">
        <f>IFERROR(VLOOKUP($B61,[2]RptScheduleA_Inv!$A$3:$V$165,BP$3,),)</f>
        <v>150990.69</v>
      </c>
      <c r="BQ61" s="50">
        <f>IFERROR(VLOOKUP($B61,[1]RptScheduleA_Inv!$A$3:$V$165,BQ$3,),)</f>
        <v>187226.41</v>
      </c>
      <c r="BR61" s="51">
        <f t="shared" si="45"/>
        <v>36235.72</v>
      </c>
      <c r="BS61" s="50">
        <f t="shared" si="46"/>
        <v>223462.13</v>
      </c>
    </row>
    <row r="62" spans="1:71" x14ac:dyDescent="0.2">
      <c r="A62" s="20" t="str">
        <f t="shared" si="0"/>
        <v>DYS</v>
      </c>
      <c r="B62" s="31" t="s">
        <v>69</v>
      </c>
      <c r="C62" s="20" t="str">
        <f t="shared" si="15"/>
        <v>DYS- YOUTH SERVICES</v>
      </c>
      <c r="D62" s="50">
        <f>IFERROR(VLOOKUP($B62,[2]RptScheduleA_Inv!$A$3:$V$165,D$3,),)</f>
        <v>0</v>
      </c>
      <c r="E62" s="50">
        <f>IFERROR(VLOOKUP($B62,[1]RptScheduleA_Inv!$A$3:$V$165,E$3,),)</f>
        <v>0</v>
      </c>
      <c r="F62" s="50">
        <f t="shared" si="16"/>
        <v>0</v>
      </c>
      <c r="G62" s="50">
        <f t="shared" si="58"/>
        <v>0</v>
      </c>
      <c r="H62" s="50">
        <f>IFERROR(VLOOKUP($B62,[2]RptScheduleA_Inv!$A$3:$V$165,H$3,),)</f>
        <v>8938.6299999999992</v>
      </c>
      <c r="I62" s="50">
        <f>IFERROR(VLOOKUP($B62,[1]RptScheduleA_Inv!$A$3:$V$165,I$3,),)</f>
        <v>37202.54</v>
      </c>
      <c r="J62" s="51">
        <f t="shared" si="17"/>
        <v>28263.910000000003</v>
      </c>
      <c r="K62" s="50">
        <f t="shared" si="59"/>
        <v>65466.450000000004</v>
      </c>
      <c r="L62" s="50"/>
      <c r="M62" s="50">
        <f>IFERROR(VLOOKUP($B62,[1]RptScheduleA_Inv!$A$3:$V$165,M$3,),)</f>
        <v>0</v>
      </c>
      <c r="N62" s="50">
        <f t="shared" si="18"/>
        <v>0</v>
      </c>
      <c r="O62" s="50">
        <f t="shared" si="19"/>
        <v>0</v>
      </c>
      <c r="P62" s="50"/>
      <c r="Q62" s="50">
        <f>IFERROR(VLOOKUP($B62,[1]RptScheduleA_Inv!$A$3:$V$165,Q$3,),)</f>
        <v>0</v>
      </c>
      <c r="R62" s="50">
        <f t="shared" si="20"/>
        <v>0</v>
      </c>
      <c r="S62" s="50">
        <f t="shared" si="21"/>
        <v>0</v>
      </c>
      <c r="T62" s="50">
        <f>IFERROR(VLOOKUP($B62,[2]RptScheduleA_Inv!$A$3:$V$165,T$3,),)</f>
        <v>0</v>
      </c>
      <c r="U62" s="50">
        <f>IFERROR(VLOOKUP($B62,[1]RptScheduleA_Inv!$A$3:$V$165,U$3,),)</f>
        <v>0</v>
      </c>
      <c r="V62" s="50">
        <f t="shared" si="22"/>
        <v>0</v>
      </c>
      <c r="W62" s="50">
        <f t="shared" si="23"/>
        <v>0</v>
      </c>
      <c r="X62" s="50">
        <f>IFERROR(VLOOKUP($B62,[2]RptScheduleA_Inv!$A$3:$V$165,X$3,),)</f>
        <v>670962.47</v>
      </c>
      <c r="Y62" s="50">
        <f>IFERROR(VLOOKUP($B62,[1]RptScheduleA_Inv!$A$3:$V$165,Y$3,),)</f>
        <v>575044</v>
      </c>
      <c r="Z62" s="51">
        <f t="shared" si="24"/>
        <v>-95918.469999999972</v>
      </c>
      <c r="AA62" s="50">
        <f t="shared" si="25"/>
        <v>479125.53</v>
      </c>
      <c r="AB62" s="50">
        <f>IFERROR(VLOOKUP($B62,[2]RptScheduleA_Inv!$A$3:$V$165,AB$3,),)</f>
        <v>73752.240000000005</v>
      </c>
      <c r="AC62" s="50">
        <f>IFERROR(VLOOKUP($B62,[1]RptScheduleA_Inv!$A$3:$V$165,AC$3,),)</f>
        <v>92955.71</v>
      </c>
      <c r="AD62" s="51">
        <f t="shared" si="26"/>
        <v>19203.47</v>
      </c>
      <c r="AE62" s="50">
        <f t="shared" si="27"/>
        <v>112159.18000000001</v>
      </c>
      <c r="AF62" s="50">
        <f>IFERROR(VLOOKUP($B62,[2]RptScheduleA_Inv!$A$3:$V$165,AF$3,),)</f>
        <v>0</v>
      </c>
      <c r="AG62" s="50">
        <f>IFERROR(VLOOKUP($B62,[1]RptScheduleA_Inv!$A$3:$V$165,AG$3,),)</f>
        <v>0</v>
      </c>
      <c r="AH62" s="51">
        <f t="shared" si="28"/>
        <v>0</v>
      </c>
      <c r="AI62" s="50">
        <f t="shared" si="29"/>
        <v>0</v>
      </c>
      <c r="AJ62" s="50">
        <f>IFERROR(VLOOKUP($B62,[2]RptScheduleA_Inv!$A$3:$V$165,AJ$3,),)</f>
        <v>1812.95</v>
      </c>
      <c r="AK62" s="50">
        <f>IFERROR(VLOOKUP($B62,[1]RptScheduleA_Inv!$A$3:$V$165,AK$3,),)</f>
        <v>2579.04</v>
      </c>
      <c r="AL62" s="51">
        <f t="shared" si="30"/>
        <v>766.08999999999992</v>
      </c>
      <c r="AM62" s="50">
        <f t="shared" si="31"/>
        <v>3345.13</v>
      </c>
      <c r="AN62" s="50">
        <f>IFERROR(VLOOKUP($B62,[2]RptScheduleA_Inv!$A$3:$V$165,AN$3,),)</f>
        <v>118986.25</v>
      </c>
      <c r="AO62" s="50">
        <f>IFERROR(VLOOKUP($B62,[1]RptScheduleA_Inv!$A$3:$V$165,AO$3,),)</f>
        <v>131121.57999999999</v>
      </c>
      <c r="AP62" s="51">
        <f t="shared" si="32"/>
        <v>12135.329999999987</v>
      </c>
      <c r="AQ62" s="50">
        <f t="shared" si="33"/>
        <v>143256.90999999997</v>
      </c>
      <c r="AR62" s="50">
        <f>IFERROR(VLOOKUP($B62,[2]RptScheduleA_Inv!$A$3:$V$165,AR$3,),)</f>
        <v>107769.34</v>
      </c>
      <c r="AS62" s="50">
        <f>IFERROR(VLOOKUP($B62,[1]RptScheduleA_Inv!$A$3:$V$165,AS$3,),)</f>
        <v>33868.82</v>
      </c>
      <c r="AT62" s="51">
        <f t="shared" si="34"/>
        <v>-73900.51999999999</v>
      </c>
      <c r="AU62" s="50">
        <f t="shared" si="35"/>
        <v>-40031.69999999999</v>
      </c>
      <c r="AV62" s="50">
        <f>IFERROR(VLOOKUP($B62,[2]RptScheduleA_Inv!$A$3:$V$165,AV$3,),)</f>
        <v>0</v>
      </c>
      <c r="AW62" s="50">
        <f>IFERROR(VLOOKUP($B62,[1]RptScheduleA_Inv!$A$3:$V$165,AW$3,),)</f>
        <v>0</v>
      </c>
      <c r="AX62" s="51">
        <f t="shared" si="36"/>
        <v>0</v>
      </c>
      <c r="AY62" s="50">
        <f t="shared" si="37"/>
        <v>0</v>
      </c>
      <c r="AZ62" s="50">
        <f>IFERROR(VLOOKUP($B62,[2]RptScheduleA_Inv!$A$3:$V$165,AZ$3,),)</f>
        <v>133900.85</v>
      </c>
      <c r="BA62" s="50">
        <f>IFERROR(VLOOKUP($B62,[1]RptScheduleA_Inv!$A$3:$V$165,BA$3,),)</f>
        <v>126266.27</v>
      </c>
      <c r="BB62" s="51">
        <f t="shared" si="38"/>
        <v>-7634.5800000000017</v>
      </c>
      <c r="BC62" s="50">
        <f t="shared" si="39"/>
        <v>118631.69</v>
      </c>
      <c r="BD62" s="50">
        <f>IFERROR(VLOOKUP($B62,[2]RptScheduleA_Inv!$A$3:$V$165,BD$3,),)</f>
        <v>-27014.22</v>
      </c>
      <c r="BE62" s="50">
        <f>IFERROR(VLOOKUP($B62,[1]RptScheduleA_Inv!$A$3:$V$165,BE$3,),)</f>
        <v>-1935.39</v>
      </c>
      <c r="BF62" s="51">
        <f t="shared" si="40"/>
        <v>25078.83</v>
      </c>
      <c r="BG62" s="50">
        <f t="shared" si="41"/>
        <v>23143.440000000002</v>
      </c>
      <c r="BH62" s="50">
        <f>IFERROR(VLOOKUP($B62,[2]RptScheduleA_Inv!$A$3:$V$165,BH$3,),)</f>
        <v>0</v>
      </c>
      <c r="BI62" s="50">
        <f>IFERROR(VLOOKUP($B62,[1]RptScheduleA_Inv!$A$3:$V$165,BI$3,),)</f>
        <v>0</v>
      </c>
      <c r="BJ62" s="51">
        <f t="shared" si="42"/>
        <v>0</v>
      </c>
      <c r="BK62" s="50">
        <f t="shared" si="43"/>
        <v>0</v>
      </c>
      <c r="BL62" s="50">
        <f>IFERROR(VLOOKUP($B62,[2]RptScheduleA_Inv!$A$3:$V$165,BL$3,),)</f>
        <v>47960.04</v>
      </c>
      <c r="BM62" s="50">
        <f>IFERROR(VLOOKUP($B62,[1]RptScheduleA_Inv!$A$3:$V$165,BM$3,),)</f>
        <v>75048.210000000006</v>
      </c>
      <c r="BN62" s="51">
        <f t="shared" si="44"/>
        <v>27088.170000000006</v>
      </c>
      <c r="BO62" s="50">
        <f t="shared" si="13"/>
        <v>102136.38</v>
      </c>
      <c r="BP62" s="50">
        <f>IFERROR(VLOOKUP($B62,[2]RptScheduleA_Inv!$A$3:$V$165,BP$3,),)</f>
        <v>26492.84</v>
      </c>
      <c r="BQ62" s="50">
        <f>IFERROR(VLOOKUP($B62,[1]RptScheduleA_Inv!$A$3:$V$165,BQ$3,),)</f>
        <v>32037.07</v>
      </c>
      <c r="BR62" s="51">
        <f t="shared" si="45"/>
        <v>5544.23</v>
      </c>
      <c r="BS62" s="50">
        <f t="shared" si="46"/>
        <v>37581.300000000003</v>
      </c>
    </row>
    <row r="63" spans="1:71" x14ac:dyDescent="0.2">
      <c r="A63" s="20" t="str">
        <f t="shared" ref="A63:A121" si="60">LEFT(B63,3)</f>
        <v>EAS</v>
      </c>
      <c r="B63" s="31" t="s">
        <v>70</v>
      </c>
      <c r="C63" s="20" t="str">
        <f t="shared" si="15"/>
        <v>EAS-EASTERN DISTRICT ATTY</v>
      </c>
      <c r="D63" s="50">
        <f>IFERROR(VLOOKUP($B63,[2]RptScheduleA_Inv!$A$3:$V$165,D$3,),)</f>
        <v>0</v>
      </c>
      <c r="E63" s="50">
        <f>IFERROR(VLOOKUP($B63,[1]RptScheduleA_Inv!$A$3:$V$165,E$3,),)</f>
        <v>0</v>
      </c>
      <c r="F63" s="50">
        <f t="shared" si="16"/>
        <v>0</v>
      </c>
      <c r="G63" s="50">
        <f t="shared" si="58"/>
        <v>0</v>
      </c>
      <c r="H63" s="50">
        <f>IFERROR(VLOOKUP($B63,[2]RptScheduleA_Inv!$A$3:$V$165,H$3,),)</f>
        <v>457.12</v>
      </c>
      <c r="I63" s="50">
        <f>IFERROR(VLOOKUP($B63,[1]RptScheduleA_Inv!$A$3:$V$165,I$3,),)</f>
        <v>7215.2</v>
      </c>
      <c r="J63" s="51">
        <f t="shared" si="17"/>
        <v>6758.08</v>
      </c>
      <c r="K63" s="50">
        <f t="shared" si="59"/>
        <v>13973.279999999999</v>
      </c>
      <c r="L63" s="50"/>
      <c r="M63" s="50">
        <f>IFERROR(VLOOKUP($B63,[1]RptScheduleA_Inv!$A$3:$V$165,M$3,),)</f>
        <v>0</v>
      </c>
      <c r="N63" s="50">
        <f t="shared" si="18"/>
        <v>0</v>
      </c>
      <c r="O63" s="50">
        <f t="shared" si="19"/>
        <v>0</v>
      </c>
      <c r="P63" s="50"/>
      <c r="Q63" s="50">
        <f>IFERROR(VLOOKUP($B63,[1]RptScheduleA_Inv!$A$3:$V$165,Q$3,),)</f>
        <v>0</v>
      </c>
      <c r="R63" s="50">
        <f t="shared" si="20"/>
        <v>0</v>
      </c>
      <c r="S63" s="50">
        <f t="shared" si="21"/>
        <v>0</v>
      </c>
      <c r="T63" s="50">
        <f>IFERROR(VLOOKUP($B63,[2]RptScheduleA_Inv!$A$3:$V$165,T$3,),)</f>
        <v>0</v>
      </c>
      <c r="U63" s="50">
        <f>IFERROR(VLOOKUP($B63,[1]RptScheduleA_Inv!$A$3:$V$165,U$3,),)</f>
        <v>0</v>
      </c>
      <c r="V63" s="50">
        <f t="shared" si="22"/>
        <v>0</v>
      </c>
      <c r="W63" s="50">
        <f t="shared" si="23"/>
        <v>0</v>
      </c>
      <c r="X63" s="50">
        <f>IFERROR(VLOOKUP($B63,[2]RptScheduleA_Inv!$A$3:$V$165,X$3,),)</f>
        <v>0</v>
      </c>
      <c r="Y63" s="50">
        <f>IFERROR(VLOOKUP($B63,[1]RptScheduleA_Inv!$A$3:$V$165,Y$3,),)</f>
        <v>0</v>
      </c>
      <c r="Z63" s="51">
        <f t="shared" si="24"/>
        <v>0</v>
      </c>
      <c r="AA63" s="50">
        <f t="shared" si="25"/>
        <v>0</v>
      </c>
      <c r="AB63" s="50">
        <f>IFERROR(VLOOKUP($B63,[2]RptScheduleA_Inv!$A$3:$V$165,AB$3,),)</f>
        <v>6771.87</v>
      </c>
      <c r="AC63" s="50">
        <f>IFERROR(VLOOKUP($B63,[1]RptScheduleA_Inv!$A$3:$V$165,AC$3,),)</f>
        <v>9496.0400000000009</v>
      </c>
      <c r="AD63" s="51">
        <f t="shared" si="26"/>
        <v>2724.170000000001</v>
      </c>
      <c r="AE63" s="50">
        <f t="shared" si="27"/>
        <v>12220.210000000003</v>
      </c>
      <c r="AF63" s="50">
        <f>IFERROR(VLOOKUP($B63,[2]RptScheduleA_Inv!$A$3:$V$165,AF$3,),)</f>
        <v>0</v>
      </c>
      <c r="AG63" s="50">
        <f>IFERROR(VLOOKUP($B63,[1]RptScheduleA_Inv!$A$3:$V$165,AG$3,),)</f>
        <v>0</v>
      </c>
      <c r="AH63" s="51">
        <f t="shared" si="28"/>
        <v>0</v>
      </c>
      <c r="AI63" s="50">
        <f t="shared" si="29"/>
        <v>0</v>
      </c>
      <c r="AJ63" s="50">
        <f>IFERROR(VLOOKUP($B63,[2]RptScheduleA_Inv!$A$3:$V$165,AJ$3,),)</f>
        <v>0</v>
      </c>
      <c r="AK63" s="50">
        <f>IFERROR(VLOOKUP($B63,[1]RptScheduleA_Inv!$A$3:$V$165,AK$3,),)</f>
        <v>0</v>
      </c>
      <c r="AL63" s="51">
        <f t="shared" si="30"/>
        <v>0</v>
      </c>
      <c r="AM63" s="50">
        <f t="shared" si="31"/>
        <v>0</v>
      </c>
      <c r="AN63" s="50">
        <f>IFERROR(VLOOKUP($B63,[2]RptScheduleA_Inv!$A$3:$V$165,AN$3,),)</f>
        <v>12273.29</v>
      </c>
      <c r="AO63" s="50">
        <f>IFERROR(VLOOKUP($B63,[1]RptScheduleA_Inv!$A$3:$V$165,AO$3,),)</f>
        <v>15112.13</v>
      </c>
      <c r="AP63" s="51">
        <f t="shared" si="32"/>
        <v>2838.8399999999983</v>
      </c>
      <c r="AQ63" s="50">
        <f t="shared" si="33"/>
        <v>17950.969999999998</v>
      </c>
      <c r="AR63" s="50">
        <f>IFERROR(VLOOKUP($B63,[2]RptScheduleA_Inv!$A$3:$V$165,AR$3,),)</f>
        <v>12490.79</v>
      </c>
      <c r="AS63" s="50">
        <f>IFERROR(VLOOKUP($B63,[1]RptScheduleA_Inv!$A$3:$V$165,AS$3,),)</f>
        <v>20134.34</v>
      </c>
      <c r="AT63" s="51">
        <f t="shared" si="34"/>
        <v>7643.5499999999993</v>
      </c>
      <c r="AU63" s="50">
        <f t="shared" si="35"/>
        <v>27777.89</v>
      </c>
      <c r="AV63" s="50">
        <f>IFERROR(VLOOKUP($B63,[2]RptScheduleA_Inv!$A$3:$V$165,AV$3,),)</f>
        <v>0</v>
      </c>
      <c r="AW63" s="50">
        <f>IFERROR(VLOOKUP($B63,[1]RptScheduleA_Inv!$A$3:$V$165,AW$3,),)</f>
        <v>0</v>
      </c>
      <c r="AX63" s="51">
        <f t="shared" si="36"/>
        <v>0</v>
      </c>
      <c r="AY63" s="50">
        <f t="shared" si="37"/>
        <v>0</v>
      </c>
      <c r="AZ63" s="50">
        <f>IFERROR(VLOOKUP($B63,[2]RptScheduleA_Inv!$A$3:$V$165,AZ$3,),)</f>
        <v>16472.580000000002</v>
      </c>
      <c r="BA63" s="50">
        <f>IFERROR(VLOOKUP($B63,[1]RptScheduleA_Inv!$A$3:$V$165,BA$3,),)</f>
        <v>16815.099999999999</v>
      </c>
      <c r="BB63" s="51">
        <f t="shared" si="38"/>
        <v>342.5199999999968</v>
      </c>
      <c r="BC63" s="50">
        <f t="shared" si="39"/>
        <v>17157.619999999995</v>
      </c>
      <c r="BD63" s="50">
        <f>IFERROR(VLOOKUP($B63,[2]RptScheduleA_Inv!$A$3:$V$165,BD$3,),)</f>
        <v>-18979.77</v>
      </c>
      <c r="BE63" s="50">
        <f>IFERROR(VLOOKUP($B63,[1]RptScheduleA_Inv!$A$3:$V$165,BE$3,),)</f>
        <v>-12799.95</v>
      </c>
      <c r="BF63" s="51">
        <f t="shared" si="40"/>
        <v>6179.82</v>
      </c>
      <c r="BG63" s="50">
        <f t="shared" si="41"/>
        <v>-6620.130000000001</v>
      </c>
      <c r="BH63" s="50">
        <f>IFERROR(VLOOKUP($B63,[2]RptScheduleA_Inv!$A$3:$V$165,BH$3,),)</f>
        <v>0</v>
      </c>
      <c r="BI63" s="50">
        <f>IFERROR(VLOOKUP($B63,[1]RptScheduleA_Inv!$A$3:$V$165,BI$3,),)</f>
        <v>0</v>
      </c>
      <c r="BJ63" s="51">
        <f t="shared" si="42"/>
        <v>0</v>
      </c>
      <c r="BK63" s="50">
        <f t="shared" si="43"/>
        <v>0</v>
      </c>
      <c r="BL63" s="50">
        <f>IFERROR(VLOOKUP($B63,[2]RptScheduleA_Inv!$A$3:$V$165,BL$3,),)</f>
        <v>0</v>
      </c>
      <c r="BM63" s="50">
        <f>IFERROR(VLOOKUP($B63,[1]RptScheduleA_Inv!$A$3:$V$165,BM$3,),)</f>
        <v>0</v>
      </c>
      <c r="BN63" s="51">
        <f t="shared" si="44"/>
        <v>0</v>
      </c>
      <c r="BO63" s="50">
        <f t="shared" si="13"/>
        <v>0</v>
      </c>
      <c r="BP63" s="50">
        <f>IFERROR(VLOOKUP($B63,[2]RptScheduleA_Inv!$A$3:$V$165,BP$3,),)</f>
        <v>4501.8500000000004</v>
      </c>
      <c r="BQ63" s="50">
        <f>IFERROR(VLOOKUP($B63,[1]RptScheduleA_Inv!$A$3:$V$165,BQ$3,),)</f>
        <v>5489.85</v>
      </c>
      <c r="BR63" s="51">
        <f t="shared" si="45"/>
        <v>988</v>
      </c>
      <c r="BS63" s="50">
        <f t="shared" si="46"/>
        <v>6477.85</v>
      </c>
    </row>
    <row r="64" spans="1:71" x14ac:dyDescent="0.2">
      <c r="A64" s="20" t="str">
        <f t="shared" si="60"/>
        <v>EDU</v>
      </c>
      <c r="B64" s="31" t="s">
        <v>165</v>
      </c>
      <c r="C64" s="20" t="str">
        <f t="shared" ref="C64:C122" si="61">B64</f>
        <v>EDU-EXECUTIVE OFFICE OF EDUCATION</v>
      </c>
      <c r="D64" s="50">
        <f>IFERROR(VLOOKUP($B64,[2]RptScheduleA_Inv!$A$3:$V$165,D$3,),)</f>
        <v>8035.91</v>
      </c>
      <c r="E64" s="50">
        <f>IFERROR(VLOOKUP($B64,[1]RptScheduleA_Inv!$A$3:$V$165,E$3,),)</f>
        <v>26816.29</v>
      </c>
      <c r="F64" s="50">
        <f t="shared" si="16"/>
        <v>18780.38</v>
      </c>
      <c r="G64" s="50">
        <f t="shared" si="58"/>
        <v>45596.67</v>
      </c>
      <c r="H64" s="50">
        <f>IFERROR(VLOOKUP($B64,[2]RptScheduleA_Inv!$A$3:$V$165,H$3,),)</f>
        <v>803.13</v>
      </c>
      <c r="I64" s="50">
        <f>IFERROR(VLOOKUP($B64,[1]RptScheduleA_Inv!$A$3:$V$165,I$3,),)</f>
        <v>3307.14</v>
      </c>
      <c r="J64" s="51">
        <f t="shared" si="17"/>
        <v>2504.0099999999998</v>
      </c>
      <c r="K64" s="50">
        <f t="shared" si="59"/>
        <v>5811.15</v>
      </c>
      <c r="L64" s="50"/>
      <c r="M64" s="50">
        <f>IFERROR(VLOOKUP($B64,[1]RptScheduleA_Inv!$A$3:$V$165,M$3,),)</f>
        <v>0</v>
      </c>
      <c r="N64" s="50">
        <f t="shared" si="18"/>
        <v>0</v>
      </c>
      <c r="O64" s="50">
        <f t="shared" si="19"/>
        <v>0</v>
      </c>
      <c r="P64" s="50"/>
      <c r="Q64" s="50">
        <f>IFERROR(VLOOKUP($B64,[1]RptScheduleA_Inv!$A$3:$V$165,Q$3,),)</f>
        <v>0</v>
      </c>
      <c r="R64" s="50">
        <f t="shared" si="20"/>
        <v>0</v>
      </c>
      <c r="S64" s="50">
        <f t="shared" si="21"/>
        <v>0</v>
      </c>
      <c r="T64" s="50">
        <f>IFERROR(VLOOKUP($B64,[2]RptScheduleA_Inv!$A$3:$V$165,T$3,),)</f>
        <v>0</v>
      </c>
      <c r="U64" s="50">
        <f>IFERROR(VLOOKUP($B64,[1]RptScheduleA_Inv!$A$3:$V$165,U$3,),)</f>
        <v>0</v>
      </c>
      <c r="V64" s="50">
        <f t="shared" si="22"/>
        <v>0</v>
      </c>
      <c r="W64" s="50">
        <f t="shared" si="23"/>
        <v>0</v>
      </c>
      <c r="X64" s="50">
        <f>IFERROR(VLOOKUP($B64,[2]RptScheduleA_Inv!$A$3:$V$165,X$3,),)</f>
        <v>58469.69</v>
      </c>
      <c r="Y64" s="50">
        <f>IFERROR(VLOOKUP($B64,[1]RptScheduleA_Inv!$A$3:$V$165,Y$3,),)</f>
        <v>57728.160000000003</v>
      </c>
      <c r="Z64" s="51">
        <f t="shared" si="24"/>
        <v>-741.52999999999884</v>
      </c>
      <c r="AA64" s="50">
        <f t="shared" si="25"/>
        <v>56986.630000000005</v>
      </c>
      <c r="AB64" s="50">
        <f>IFERROR(VLOOKUP($B64,[2]RptScheduleA_Inv!$A$3:$V$165,AB$3,),)</f>
        <v>15856.84</v>
      </c>
      <c r="AC64" s="50">
        <f>IFERROR(VLOOKUP($B64,[1]RptScheduleA_Inv!$A$3:$V$165,AC$3,),)</f>
        <v>25551.9</v>
      </c>
      <c r="AD64" s="51">
        <f t="shared" si="26"/>
        <v>9695.0600000000013</v>
      </c>
      <c r="AE64" s="50">
        <f t="shared" si="27"/>
        <v>35246.960000000006</v>
      </c>
      <c r="AF64" s="50">
        <f>IFERROR(VLOOKUP($B64,[2]RptScheduleA_Inv!$A$3:$V$165,AF$3,),)</f>
        <v>0</v>
      </c>
      <c r="AG64" s="50">
        <f>IFERROR(VLOOKUP($B64,[1]RptScheduleA_Inv!$A$3:$V$165,AG$3,),)</f>
        <v>0</v>
      </c>
      <c r="AH64" s="51">
        <f t="shared" si="28"/>
        <v>0</v>
      </c>
      <c r="AI64" s="50">
        <f t="shared" si="29"/>
        <v>0</v>
      </c>
      <c r="AJ64" s="50">
        <f>IFERROR(VLOOKUP($B64,[2]RptScheduleA_Inv!$A$3:$V$165,AJ$3,),)</f>
        <v>102.41</v>
      </c>
      <c r="AK64" s="50">
        <f>IFERROR(VLOOKUP($B64,[1]RptScheduleA_Inv!$A$3:$V$165,AK$3,),)</f>
        <v>122.26</v>
      </c>
      <c r="AL64" s="51">
        <f t="shared" si="30"/>
        <v>19.850000000000009</v>
      </c>
      <c r="AM64" s="50">
        <f t="shared" si="31"/>
        <v>142.11000000000001</v>
      </c>
      <c r="AN64" s="50">
        <f>IFERROR(VLOOKUP($B64,[2]RptScheduleA_Inv!$A$3:$V$165,AN$3,),)</f>
        <v>24056.35</v>
      </c>
      <c r="AO64" s="50">
        <f>IFERROR(VLOOKUP($B64,[1]RptScheduleA_Inv!$A$3:$V$165,AO$3,),)</f>
        <v>32563.21</v>
      </c>
      <c r="AP64" s="51">
        <f t="shared" si="32"/>
        <v>8506.86</v>
      </c>
      <c r="AQ64" s="50">
        <f t="shared" si="33"/>
        <v>41070.07</v>
      </c>
      <c r="AR64" s="50">
        <f>IFERROR(VLOOKUP($B64,[2]RptScheduleA_Inv!$A$3:$V$165,AR$3,),)</f>
        <v>44803.54</v>
      </c>
      <c r="AS64" s="50">
        <f>IFERROR(VLOOKUP($B64,[1]RptScheduleA_Inv!$A$3:$V$165,AS$3,),)</f>
        <v>142126.37</v>
      </c>
      <c r="AT64" s="51">
        <f t="shared" si="34"/>
        <v>97322.829999999987</v>
      </c>
      <c r="AU64" s="50">
        <f t="shared" si="35"/>
        <v>239449.19999999998</v>
      </c>
      <c r="AV64" s="50">
        <f>IFERROR(VLOOKUP($B64,[2]RptScheduleA_Inv!$A$3:$V$165,AV$3,),)</f>
        <v>0</v>
      </c>
      <c r="AW64" s="50">
        <f>IFERROR(VLOOKUP($B64,[1]RptScheduleA_Inv!$A$3:$V$165,AW$3,),)</f>
        <v>0</v>
      </c>
      <c r="AX64" s="51">
        <f t="shared" si="36"/>
        <v>0</v>
      </c>
      <c r="AY64" s="50">
        <f t="shared" ref="AY64:AY119" si="62">AW64+AX64</f>
        <v>0</v>
      </c>
      <c r="AZ64" s="50">
        <f>IFERROR(VLOOKUP($B64,[2]RptScheduleA_Inv!$A$3:$V$165,AZ$3,),)</f>
        <v>5588.65</v>
      </c>
      <c r="BA64" s="50">
        <f>IFERROR(VLOOKUP($B64,[1]RptScheduleA_Inv!$A$3:$V$165,BA$3,),)</f>
        <v>6670.01</v>
      </c>
      <c r="BB64" s="51">
        <f t="shared" si="38"/>
        <v>1081.3600000000006</v>
      </c>
      <c r="BC64" s="50">
        <f t="shared" ref="BC64:BC119" si="63">BA64+BB64</f>
        <v>7751.3700000000008</v>
      </c>
      <c r="BD64" s="50">
        <f>IFERROR(VLOOKUP($B64,[2]RptScheduleA_Inv!$A$3:$V$165,BD$3,),)</f>
        <v>-58804.58</v>
      </c>
      <c r="BE64" s="50">
        <f>IFERROR(VLOOKUP($B64,[1]RptScheduleA_Inv!$A$3:$V$165,BE$3,),)</f>
        <v>-25713.56</v>
      </c>
      <c r="BF64" s="51">
        <f t="shared" si="40"/>
        <v>33091.020000000004</v>
      </c>
      <c r="BG64" s="50">
        <f t="shared" ref="BG64:BG119" si="64">BE64+BF64</f>
        <v>7377.4600000000028</v>
      </c>
      <c r="BH64" s="50">
        <f>IFERROR(VLOOKUP($B64,[2]RptScheduleA_Inv!$A$3:$V$165,BH$3,),)</f>
        <v>7443.81</v>
      </c>
      <c r="BI64" s="50">
        <f>IFERROR(VLOOKUP($B64,[1]RptScheduleA_Inv!$A$3:$V$165,BI$3,),)</f>
        <v>18392.53</v>
      </c>
      <c r="BJ64" s="51">
        <f t="shared" si="42"/>
        <v>10948.719999999998</v>
      </c>
      <c r="BK64" s="50">
        <f t="shared" ref="BK64:BK119" si="65">BI64+BJ64</f>
        <v>29341.249999999996</v>
      </c>
      <c r="BL64" s="50">
        <f>IFERROR(VLOOKUP($B64,[2]RptScheduleA_Inv!$A$3:$V$165,BL$3,),)</f>
        <v>19440.14</v>
      </c>
      <c r="BM64" s="50">
        <f>IFERROR(VLOOKUP($B64,[1]RptScheduleA_Inv!$A$3:$V$165,BM$3,),)</f>
        <v>30420.06</v>
      </c>
      <c r="BN64" s="51">
        <f t="shared" si="44"/>
        <v>10979.920000000002</v>
      </c>
      <c r="BO64" s="50">
        <f t="shared" si="13"/>
        <v>41399.980000000003</v>
      </c>
      <c r="BP64" s="50">
        <f>IFERROR(VLOOKUP($B64,[2]RptScheduleA_Inv!$A$3:$V$165,BP$3,),)</f>
        <v>11378.36</v>
      </c>
      <c r="BQ64" s="50">
        <f>IFERROR(VLOOKUP($B64,[1]RptScheduleA_Inv!$A$3:$V$165,BQ$3,),)</f>
        <v>9478.15</v>
      </c>
      <c r="BR64" s="51">
        <f t="shared" si="45"/>
        <v>-1900.2100000000009</v>
      </c>
      <c r="BS64" s="50">
        <f t="shared" ref="BS64:BS119" si="66">BQ64+BR64</f>
        <v>7577.9399999999987</v>
      </c>
    </row>
    <row r="65" spans="1:71" x14ac:dyDescent="0.2">
      <c r="A65" s="20" t="str">
        <f t="shared" si="60"/>
        <v>EEC</v>
      </c>
      <c r="B65" s="31" t="s">
        <v>71</v>
      </c>
      <c r="C65" s="20" t="str">
        <f t="shared" si="61"/>
        <v>EEC- EARLY EDU &amp; CARE</v>
      </c>
      <c r="D65" s="50">
        <f>IFERROR(VLOOKUP($B65,[2]RptScheduleA_Inv!$A$3:$V$165,D$3,),)</f>
        <v>0</v>
      </c>
      <c r="E65" s="50">
        <f>IFERROR(VLOOKUP($B65,[1]RptScheduleA_Inv!$A$3:$V$165,E$3,),)</f>
        <v>0</v>
      </c>
      <c r="F65" s="50">
        <f t="shared" si="16"/>
        <v>0</v>
      </c>
      <c r="G65" s="50">
        <f t="shared" si="58"/>
        <v>0</v>
      </c>
      <c r="H65" s="50">
        <f>IFERROR(VLOOKUP($B65,[2]RptScheduleA_Inv!$A$3:$V$165,H$3,),)</f>
        <v>9457.76</v>
      </c>
      <c r="I65" s="50">
        <f>IFERROR(VLOOKUP($B65,[1]RptScheduleA_Inv!$A$3:$V$165,I$3,),)</f>
        <v>13917.7</v>
      </c>
      <c r="J65" s="51">
        <f t="shared" si="17"/>
        <v>4459.9400000000005</v>
      </c>
      <c r="K65" s="50">
        <f t="shared" si="59"/>
        <v>18377.64</v>
      </c>
      <c r="L65" s="50"/>
      <c r="M65" s="50">
        <f>IFERROR(VLOOKUP($B65,[1]RptScheduleA_Inv!$A$3:$V$165,M$3,),)</f>
        <v>0</v>
      </c>
      <c r="N65" s="50">
        <f t="shared" si="18"/>
        <v>0</v>
      </c>
      <c r="O65" s="50">
        <f t="shared" si="19"/>
        <v>0</v>
      </c>
      <c r="P65" s="50"/>
      <c r="Q65" s="50">
        <f>IFERROR(VLOOKUP($B65,[1]RptScheduleA_Inv!$A$3:$V$165,Q$3,),)</f>
        <v>0</v>
      </c>
      <c r="R65" s="50">
        <f t="shared" si="20"/>
        <v>0</v>
      </c>
      <c r="S65" s="50">
        <f t="shared" si="21"/>
        <v>0</v>
      </c>
      <c r="T65" s="50">
        <f>IFERROR(VLOOKUP($B65,[2]RptScheduleA_Inv!$A$3:$V$165,T$3,),)</f>
        <v>0</v>
      </c>
      <c r="U65" s="50">
        <f>IFERROR(VLOOKUP($B65,[1]RptScheduleA_Inv!$A$3:$V$165,U$3,),)</f>
        <v>0</v>
      </c>
      <c r="V65" s="50">
        <f t="shared" si="22"/>
        <v>0</v>
      </c>
      <c r="W65" s="50">
        <f t="shared" si="23"/>
        <v>0</v>
      </c>
      <c r="X65" s="50">
        <f>IFERROR(VLOOKUP($B65,[2]RptScheduleA_Inv!$A$3:$V$165,X$3,),)</f>
        <v>41897.61</v>
      </c>
      <c r="Y65" s="50">
        <f>IFERROR(VLOOKUP($B65,[1]RptScheduleA_Inv!$A$3:$V$165,Y$3,),)</f>
        <v>54634.09</v>
      </c>
      <c r="Z65" s="51">
        <f t="shared" si="24"/>
        <v>12736.479999999996</v>
      </c>
      <c r="AA65" s="50">
        <f t="shared" ref="AA65:AA121" si="67">Y65+Z65</f>
        <v>67370.569999999992</v>
      </c>
      <c r="AB65" s="50">
        <f>IFERROR(VLOOKUP($B65,[2]RptScheduleA_Inv!$A$3:$V$165,AB$3,),)</f>
        <v>183324.58</v>
      </c>
      <c r="AC65" s="50">
        <f>IFERROR(VLOOKUP($B65,[1]RptScheduleA_Inv!$A$3:$V$165,AC$3,),)</f>
        <v>201814.86</v>
      </c>
      <c r="AD65" s="51">
        <f t="shared" si="26"/>
        <v>18490.28</v>
      </c>
      <c r="AE65" s="50">
        <f t="shared" ref="AE65:AE121" si="68">AC65+AD65</f>
        <v>220305.13999999998</v>
      </c>
      <c r="AF65" s="50">
        <f>IFERROR(VLOOKUP($B65,[2]RptScheduleA_Inv!$A$3:$V$165,AF$3,),)</f>
        <v>0</v>
      </c>
      <c r="AG65" s="50">
        <f>IFERROR(VLOOKUP($B65,[1]RptScheduleA_Inv!$A$3:$V$165,AG$3,),)</f>
        <v>0</v>
      </c>
      <c r="AH65" s="51">
        <f t="shared" si="28"/>
        <v>0</v>
      </c>
      <c r="AI65" s="50">
        <f t="shared" ref="AI65:AI121" si="69">AG65+AH65</f>
        <v>0</v>
      </c>
      <c r="AJ65" s="50">
        <f>IFERROR(VLOOKUP($B65,[2]RptScheduleA_Inv!$A$3:$V$165,AJ$3,),)</f>
        <v>454.67</v>
      </c>
      <c r="AK65" s="50">
        <f>IFERROR(VLOOKUP($B65,[1]RptScheduleA_Inv!$A$3:$V$165,AK$3,),)</f>
        <v>585.64</v>
      </c>
      <c r="AL65" s="51">
        <f t="shared" si="30"/>
        <v>130.96999999999997</v>
      </c>
      <c r="AM65" s="50">
        <f t="shared" ref="AM65:AM121" si="70">AK65+AL65</f>
        <v>716.6099999999999</v>
      </c>
      <c r="AN65" s="50">
        <f>IFERROR(VLOOKUP($B65,[2]RptScheduleA_Inv!$A$3:$V$165,AN$3,),)</f>
        <v>269733.02</v>
      </c>
      <c r="AO65" s="50">
        <f>IFERROR(VLOOKUP($B65,[1]RptScheduleA_Inv!$A$3:$V$165,AO$3,),)</f>
        <v>251055.18</v>
      </c>
      <c r="AP65" s="51">
        <f t="shared" si="32"/>
        <v>-18677.840000000026</v>
      </c>
      <c r="AQ65" s="50">
        <f t="shared" ref="AQ65:AQ121" si="71">AO65+AP65</f>
        <v>232377.33999999997</v>
      </c>
      <c r="AR65" s="50">
        <f>IFERROR(VLOOKUP($B65,[2]RptScheduleA_Inv!$A$3:$V$165,AR$3,),)</f>
        <v>31227.360000000001</v>
      </c>
      <c r="AS65" s="50">
        <f>IFERROR(VLOOKUP($B65,[1]RptScheduleA_Inv!$A$3:$V$165,AS$3,),)</f>
        <v>50335.91</v>
      </c>
      <c r="AT65" s="51">
        <f t="shared" si="34"/>
        <v>19108.550000000003</v>
      </c>
      <c r="AU65" s="50">
        <f t="shared" ref="AU65:AU121" si="72">AS65+AT65</f>
        <v>69444.460000000006</v>
      </c>
      <c r="AV65" s="50">
        <f>IFERROR(VLOOKUP($B65,[2]RptScheduleA_Inv!$A$3:$V$165,AV$3,),)</f>
        <v>0</v>
      </c>
      <c r="AW65" s="50">
        <f>IFERROR(VLOOKUP($B65,[1]RptScheduleA_Inv!$A$3:$V$165,AW$3,),)</f>
        <v>0</v>
      </c>
      <c r="AX65" s="51">
        <f t="shared" si="36"/>
        <v>0</v>
      </c>
      <c r="AY65" s="50">
        <f t="shared" si="62"/>
        <v>0</v>
      </c>
      <c r="AZ65" s="50">
        <f>IFERROR(VLOOKUP($B65,[2]RptScheduleA_Inv!$A$3:$V$165,AZ$3,),)</f>
        <v>44396.97</v>
      </c>
      <c r="BA65" s="50">
        <f>IFERROR(VLOOKUP($B65,[1]RptScheduleA_Inv!$A$3:$V$165,BA$3,),)</f>
        <v>47416.24</v>
      </c>
      <c r="BB65" s="51">
        <f t="shared" si="38"/>
        <v>3019.2699999999968</v>
      </c>
      <c r="BC65" s="50">
        <f t="shared" si="63"/>
        <v>50435.509999999995</v>
      </c>
      <c r="BD65" s="50">
        <f>IFERROR(VLOOKUP($B65,[2]RptScheduleA_Inv!$A$3:$V$165,BD$3,),)</f>
        <v>-53235.01</v>
      </c>
      <c r="BE65" s="50">
        <f>IFERROR(VLOOKUP($B65,[1]RptScheduleA_Inv!$A$3:$V$165,BE$3,),)</f>
        <v>-18330.86</v>
      </c>
      <c r="BF65" s="51">
        <f t="shared" si="40"/>
        <v>34904.15</v>
      </c>
      <c r="BG65" s="50">
        <f t="shared" si="64"/>
        <v>16573.29</v>
      </c>
      <c r="BH65" s="50">
        <f>IFERROR(VLOOKUP($B65,[2]RptScheduleA_Inv!$A$3:$V$165,BH$3,),)</f>
        <v>0</v>
      </c>
      <c r="BI65" s="50">
        <f>IFERROR(VLOOKUP($B65,[1]RptScheduleA_Inv!$A$3:$V$165,BI$3,),)</f>
        <v>0</v>
      </c>
      <c r="BJ65" s="51">
        <f t="shared" si="42"/>
        <v>0</v>
      </c>
      <c r="BK65" s="50">
        <f t="shared" si="65"/>
        <v>0</v>
      </c>
      <c r="BL65" s="50">
        <f>IFERROR(VLOOKUP($B65,[2]RptScheduleA_Inv!$A$3:$V$165,BL$3,),)</f>
        <v>228529.28</v>
      </c>
      <c r="BM65" s="50">
        <f>IFERROR(VLOOKUP($B65,[1]RptScheduleA_Inv!$A$3:$V$165,BM$3,),)</f>
        <v>357604.04</v>
      </c>
      <c r="BN65" s="51">
        <f t="shared" si="44"/>
        <v>129074.75999999998</v>
      </c>
      <c r="BO65" s="50">
        <f t="shared" si="13"/>
        <v>486678.79999999993</v>
      </c>
      <c r="BP65" s="50">
        <f>IFERROR(VLOOKUP($B65,[2]RptScheduleA_Inv!$A$3:$V$165,BP$3,),)</f>
        <v>25502.25</v>
      </c>
      <c r="BQ65" s="50">
        <f>IFERROR(VLOOKUP($B65,[1]RptScheduleA_Inv!$A$3:$V$165,BQ$3,),)</f>
        <v>27825.200000000001</v>
      </c>
      <c r="BR65" s="51">
        <f t="shared" si="45"/>
        <v>2322.9500000000007</v>
      </c>
      <c r="BS65" s="50">
        <f t="shared" si="66"/>
        <v>30148.15</v>
      </c>
    </row>
    <row r="66" spans="1:71" x14ac:dyDescent="0.2">
      <c r="A66" s="20" t="str">
        <f t="shared" si="60"/>
        <v>EED</v>
      </c>
      <c r="B66" s="31" t="s">
        <v>72</v>
      </c>
      <c r="C66" s="20" t="str">
        <f t="shared" si="61"/>
        <v>EED-EXEC  ECON DEV</v>
      </c>
      <c r="D66" s="50">
        <f>IFERROR(VLOOKUP($B66,[2]RptScheduleA_Inv!$A$3:$V$165,D$3,),)</f>
        <v>25239.53</v>
      </c>
      <c r="E66" s="50">
        <f>IFERROR(VLOOKUP($B66,[1]RptScheduleA_Inv!$A$3:$V$165,E$3,),)</f>
        <v>41635.39</v>
      </c>
      <c r="F66" s="50">
        <f t="shared" si="16"/>
        <v>16395.86</v>
      </c>
      <c r="G66" s="50">
        <f t="shared" si="58"/>
        <v>58031.25</v>
      </c>
      <c r="H66" s="50">
        <f>IFERROR(VLOOKUP($B66,[2]RptScheduleA_Inv!$A$3:$V$165,H$3,),)</f>
        <v>828.47</v>
      </c>
      <c r="I66" s="50">
        <f>IFERROR(VLOOKUP($B66,[1]RptScheduleA_Inv!$A$3:$V$165,I$3,),)</f>
        <v>3435.54</v>
      </c>
      <c r="J66" s="51">
        <f t="shared" si="17"/>
        <v>2607.0699999999997</v>
      </c>
      <c r="K66" s="50">
        <f t="shared" si="59"/>
        <v>6042.61</v>
      </c>
      <c r="L66" s="50"/>
      <c r="M66" s="50">
        <f>IFERROR(VLOOKUP($B66,[1]RptScheduleA_Inv!$A$3:$V$165,M$3,),)</f>
        <v>0</v>
      </c>
      <c r="N66" s="50">
        <f t="shared" si="18"/>
        <v>0</v>
      </c>
      <c r="O66" s="50">
        <f t="shared" si="19"/>
        <v>0</v>
      </c>
      <c r="P66" s="50"/>
      <c r="Q66" s="50">
        <f>IFERROR(VLOOKUP($B66,[1]RptScheduleA_Inv!$A$3:$V$165,Q$3,),)</f>
        <v>0</v>
      </c>
      <c r="R66" s="50">
        <f t="shared" si="20"/>
        <v>0</v>
      </c>
      <c r="S66" s="50">
        <f t="shared" si="21"/>
        <v>0</v>
      </c>
      <c r="T66" s="50">
        <f>IFERROR(VLOOKUP($B66,[2]RptScheduleA_Inv!$A$3:$V$165,T$3,),)</f>
        <v>0</v>
      </c>
      <c r="U66" s="50">
        <f>IFERROR(VLOOKUP($B66,[1]RptScheduleA_Inv!$A$3:$V$165,U$3,),)</f>
        <v>0</v>
      </c>
      <c r="V66" s="50">
        <f t="shared" si="22"/>
        <v>0</v>
      </c>
      <c r="W66" s="50">
        <f t="shared" si="23"/>
        <v>0</v>
      </c>
      <c r="X66" s="50">
        <f>IFERROR(VLOOKUP($B66,[2]RptScheduleA_Inv!$A$3:$V$165,X$3,),)</f>
        <v>43936.49</v>
      </c>
      <c r="Y66" s="50">
        <f>IFERROR(VLOOKUP($B66,[1]RptScheduleA_Inv!$A$3:$V$165,Y$3,),)</f>
        <v>17526.22</v>
      </c>
      <c r="Z66" s="51">
        <f t="shared" si="24"/>
        <v>-26410.269999999997</v>
      </c>
      <c r="AA66" s="50">
        <f t="shared" si="67"/>
        <v>-8884.0499999999956</v>
      </c>
      <c r="AB66" s="50">
        <f>IFERROR(VLOOKUP($B66,[2]RptScheduleA_Inv!$A$3:$V$165,AB$3,),)</f>
        <v>5238</v>
      </c>
      <c r="AC66" s="50">
        <f>IFERROR(VLOOKUP($B66,[1]RptScheduleA_Inv!$A$3:$V$165,AC$3,),)</f>
        <v>8524.93</v>
      </c>
      <c r="AD66" s="51">
        <f t="shared" si="26"/>
        <v>3286.9300000000003</v>
      </c>
      <c r="AE66" s="50">
        <f t="shared" si="68"/>
        <v>11811.86</v>
      </c>
      <c r="AF66" s="50">
        <f>IFERROR(VLOOKUP($B66,[2]RptScheduleA_Inv!$A$3:$V$165,AF$3,),)</f>
        <v>0</v>
      </c>
      <c r="AG66" s="50">
        <f>IFERROR(VLOOKUP($B66,[1]RptScheduleA_Inv!$A$3:$V$165,AG$3,),)</f>
        <v>0</v>
      </c>
      <c r="AH66" s="51">
        <f t="shared" si="28"/>
        <v>0</v>
      </c>
      <c r="AI66" s="50">
        <f t="shared" si="69"/>
        <v>0</v>
      </c>
      <c r="AJ66" s="50">
        <f>IFERROR(VLOOKUP($B66,[2]RptScheduleA_Inv!$A$3:$V$165,AJ$3,),)</f>
        <v>28.65</v>
      </c>
      <c r="AK66" s="50">
        <f>IFERROR(VLOOKUP($B66,[1]RptScheduleA_Inv!$A$3:$V$165,AK$3,),)</f>
        <v>17.34</v>
      </c>
      <c r="AL66" s="51">
        <f t="shared" si="30"/>
        <v>-11.309999999999999</v>
      </c>
      <c r="AM66" s="50">
        <f t="shared" si="70"/>
        <v>6.0300000000000011</v>
      </c>
      <c r="AN66" s="50">
        <f>IFERROR(VLOOKUP($B66,[2]RptScheduleA_Inv!$A$3:$V$165,AN$3,),)</f>
        <v>8670.44</v>
      </c>
      <c r="AO66" s="50">
        <f>IFERROR(VLOOKUP($B66,[1]RptScheduleA_Inv!$A$3:$V$165,AO$3,),)</f>
        <v>12037</v>
      </c>
      <c r="AP66" s="51">
        <f t="shared" si="32"/>
        <v>3366.5599999999995</v>
      </c>
      <c r="AQ66" s="50">
        <f t="shared" si="71"/>
        <v>15403.56</v>
      </c>
      <c r="AR66" s="50">
        <f>IFERROR(VLOOKUP($B66,[2]RptScheduleA_Inv!$A$3:$V$165,AR$3,),)</f>
        <v>140721.17000000001</v>
      </c>
      <c r="AS66" s="50">
        <f>IFERROR(VLOOKUP($B66,[1]RptScheduleA_Inv!$A$3:$V$165,AS$3,),)</f>
        <v>220667.65</v>
      </c>
      <c r="AT66" s="51">
        <f t="shared" si="34"/>
        <v>79946.479999999981</v>
      </c>
      <c r="AU66" s="50">
        <f t="shared" si="72"/>
        <v>300614.13</v>
      </c>
      <c r="AV66" s="50">
        <f>IFERROR(VLOOKUP($B66,[2]RptScheduleA_Inv!$A$3:$V$165,AV$3,),)</f>
        <v>0</v>
      </c>
      <c r="AW66" s="50">
        <f>IFERROR(VLOOKUP($B66,[1]RptScheduleA_Inv!$A$3:$V$165,AW$3,),)</f>
        <v>0</v>
      </c>
      <c r="AX66" s="51">
        <f t="shared" si="36"/>
        <v>0</v>
      </c>
      <c r="AY66" s="50">
        <f t="shared" si="62"/>
        <v>0</v>
      </c>
      <c r="AZ66" s="50">
        <f>IFERROR(VLOOKUP($B66,[2]RptScheduleA_Inv!$A$3:$V$165,AZ$3,),)</f>
        <v>11309.77</v>
      </c>
      <c r="BA66" s="50">
        <f>IFERROR(VLOOKUP($B66,[1]RptScheduleA_Inv!$A$3:$V$165,BA$3,),)</f>
        <v>10917.76</v>
      </c>
      <c r="BB66" s="51">
        <f t="shared" si="38"/>
        <v>-392.01000000000022</v>
      </c>
      <c r="BC66" s="50">
        <f t="shared" si="63"/>
        <v>10525.75</v>
      </c>
      <c r="BD66" s="50">
        <f>IFERROR(VLOOKUP($B66,[2]RptScheduleA_Inv!$A$3:$V$165,BD$3,),)</f>
        <v>-32039.63</v>
      </c>
      <c r="BE66" s="50">
        <f>IFERROR(VLOOKUP($B66,[1]RptScheduleA_Inv!$A$3:$V$165,BE$3,),)</f>
        <v>-8763.8700000000008</v>
      </c>
      <c r="BF66" s="51">
        <f t="shared" si="40"/>
        <v>23275.760000000002</v>
      </c>
      <c r="BG66" s="50">
        <f t="shared" si="64"/>
        <v>14511.890000000001</v>
      </c>
      <c r="BH66" s="50">
        <f>IFERROR(VLOOKUP($B66,[2]RptScheduleA_Inv!$A$3:$V$165,BH$3,),)</f>
        <v>23380.2</v>
      </c>
      <c r="BI66" s="50">
        <f>IFERROR(VLOOKUP($B66,[1]RptScheduleA_Inv!$A$3:$V$165,BI$3,),)</f>
        <v>28556.62</v>
      </c>
      <c r="BJ66" s="51">
        <f t="shared" si="42"/>
        <v>5176.4199999999983</v>
      </c>
      <c r="BK66" s="50">
        <f t="shared" si="65"/>
        <v>33733.039999999994</v>
      </c>
      <c r="BL66" s="50">
        <f>IFERROR(VLOOKUP($B66,[2]RptScheduleA_Inv!$A$3:$V$165,BL$3,),)</f>
        <v>2353.19</v>
      </c>
      <c r="BM66" s="50">
        <f>IFERROR(VLOOKUP($B66,[1]RptScheduleA_Inv!$A$3:$V$165,BM$3,),)</f>
        <v>3682.28</v>
      </c>
      <c r="BN66" s="51">
        <f t="shared" si="44"/>
        <v>1329.0900000000001</v>
      </c>
      <c r="BO66" s="50">
        <f t="shared" si="13"/>
        <v>5011.3700000000008</v>
      </c>
      <c r="BP66" s="50">
        <f>IFERROR(VLOOKUP($B66,[2]RptScheduleA_Inv!$A$3:$V$165,BP$3,),)</f>
        <v>68612.509999999995</v>
      </c>
      <c r="BQ66" s="50">
        <f>IFERROR(VLOOKUP($B66,[1]RptScheduleA_Inv!$A$3:$V$165,BQ$3,),)</f>
        <v>57204.34</v>
      </c>
      <c r="BR66" s="51">
        <f t="shared" si="45"/>
        <v>-11408.169999999998</v>
      </c>
      <c r="BS66" s="50">
        <f t="shared" si="66"/>
        <v>45796.17</v>
      </c>
    </row>
    <row r="67" spans="1:71" x14ac:dyDescent="0.2">
      <c r="A67" s="20" t="str">
        <f t="shared" si="60"/>
        <v>EHS</v>
      </c>
      <c r="B67" s="31" t="s">
        <v>73</v>
      </c>
      <c r="C67" s="20" t="str">
        <f t="shared" si="61"/>
        <v>EHS-EXEC  HLTH &amp; HUMAN SVCS</v>
      </c>
      <c r="D67" s="50">
        <f>IFERROR(VLOOKUP($B67,[2]RptScheduleA_Inv!$A$3:$V$165,D$3,),)</f>
        <v>74476.820000000007</v>
      </c>
      <c r="E67" s="50">
        <f>IFERROR(VLOOKUP($B67,[1]RptScheduleA_Inv!$A$3:$V$165,E$3,),)</f>
        <v>482356.95</v>
      </c>
      <c r="F67" s="50">
        <f t="shared" si="16"/>
        <v>407880.13</v>
      </c>
      <c r="G67" s="50">
        <f t="shared" si="58"/>
        <v>890237.08000000007</v>
      </c>
      <c r="H67" s="50">
        <f>IFERROR(VLOOKUP($B67,[2]RptScheduleA_Inv!$A$3:$V$165,H$3,),)</f>
        <v>435237.77</v>
      </c>
      <c r="I67" s="50">
        <f>IFERROR(VLOOKUP($B67,[1]RptScheduleA_Inv!$A$3:$V$165,I$3,),)</f>
        <v>97556.95</v>
      </c>
      <c r="J67" s="51">
        <f t="shared" si="17"/>
        <v>-337680.82</v>
      </c>
      <c r="K67" s="50">
        <f t="shared" si="59"/>
        <v>-240123.87</v>
      </c>
      <c r="L67" s="50"/>
      <c r="M67" s="50">
        <f>IFERROR(VLOOKUP($B67,[1]RptScheduleA_Inv!$A$3:$V$165,M$3,),)</f>
        <v>0</v>
      </c>
      <c r="N67" s="50">
        <f t="shared" si="18"/>
        <v>0</v>
      </c>
      <c r="O67" s="50">
        <f t="shared" si="19"/>
        <v>0</v>
      </c>
      <c r="P67" s="50"/>
      <c r="Q67" s="50">
        <f>IFERROR(VLOOKUP($B67,[1]RptScheduleA_Inv!$A$3:$V$165,Q$3,),)</f>
        <v>0</v>
      </c>
      <c r="R67" s="50">
        <f t="shared" si="20"/>
        <v>0</v>
      </c>
      <c r="S67" s="50">
        <f t="shared" si="21"/>
        <v>0</v>
      </c>
      <c r="T67" s="50">
        <f>IFERROR(VLOOKUP($B67,[2]RptScheduleA_Inv!$A$3:$V$165,T$3,),)</f>
        <v>0</v>
      </c>
      <c r="U67" s="50">
        <f>IFERROR(VLOOKUP($B67,[1]RptScheduleA_Inv!$A$3:$V$165,U$3,),)</f>
        <v>0</v>
      </c>
      <c r="V67" s="50">
        <f t="shared" si="22"/>
        <v>0</v>
      </c>
      <c r="W67" s="50">
        <f t="shared" si="23"/>
        <v>0</v>
      </c>
      <c r="X67" s="50">
        <f>IFERROR(VLOOKUP($B67,[2]RptScheduleA_Inv!$A$3:$V$165,X$3,),)</f>
        <v>333199.59999999998</v>
      </c>
      <c r="Y67" s="50">
        <f>IFERROR(VLOOKUP($B67,[1]RptScheduleA_Inv!$A$3:$V$165,Y$3,),)</f>
        <v>420446.35</v>
      </c>
      <c r="Z67" s="51">
        <f t="shared" si="24"/>
        <v>87246.75</v>
      </c>
      <c r="AA67" s="50">
        <f t="shared" si="67"/>
        <v>507693.1</v>
      </c>
      <c r="AB67" s="50">
        <f>IFERROR(VLOOKUP($B67,[2]RptScheduleA_Inv!$A$3:$V$165,AB$3,),)</f>
        <v>519467.25</v>
      </c>
      <c r="AC67" s="50">
        <f>IFERROR(VLOOKUP($B67,[1]RptScheduleA_Inv!$A$3:$V$165,AC$3,),)</f>
        <v>562635.39</v>
      </c>
      <c r="AD67" s="51">
        <f t="shared" si="26"/>
        <v>43168.140000000014</v>
      </c>
      <c r="AE67" s="50">
        <f t="shared" si="68"/>
        <v>605803.53</v>
      </c>
      <c r="AF67" s="50">
        <f>IFERROR(VLOOKUP($B67,[2]RptScheduleA_Inv!$A$3:$V$165,AF$3,),)</f>
        <v>0</v>
      </c>
      <c r="AG67" s="50">
        <f>IFERROR(VLOOKUP($B67,[1]RptScheduleA_Inv!$A$3:$V$165,AG$3,),)</f>
        <v>0</v>
      </c>
      <c r="AH67" s="51">
        <f t="shared" si="28"/>
        <v>0</v>
      </c>
      <c r="AI67" s="50">
        <f t="shared" si="69"/>
        <v>0</v>
      </c>
      <c r="AJ67" s="50">
        <f>IFERROR(VLOOKUP($B67,[2]RptScheduleA_Inv!$A$3:$V$165,AJ$3,),)</f>
        <v>2951.79</v>
      </c>
      <c r="AK67" s="50">
        <f>IFERROR(VLOOKUP($B67,[1]RptScheduleA_Inv!$A$3:$V$165,AK$3,),)</f>
        <v>4703.88</v>
      </c>
      <c r="AL67" s="51">
        <f t="shared" si="30"/>
        <v>1752.0900000000001</v>
      </c>
      <c r="AM67" s="50">
        <f t="shared" si="70"/>
        <v>6455.97</v>
      </c>
      <c r="AN67" s="50">
        <f>IFERROR(VLOOKUP($B67,[2]RptScheduleA_Inv!$A$3:$V$165,AN$3,),)</f>
        <v>780005.17</v>
      </c>
      <c r="AO67" s="50">
        <f>IFERROR(VLOOKUP($B67,[1]RptScheduleA_Inv!$A$3:$V$165,AO$3,),)</f>
        <v>729460.97</v>
      </c>
      <c r="AP67" s="51">
        <f t="shared" si="32"/>
        <v>-50544.20000000007</v>
      </c>
      <c r="AQ67" s="50">
        <f t="shared" si="71"/>
        <v>678916.7699999999</v>
      </c>
      <c r="AR67" s="50">
        <f>IFERROR(VLOOKUP($B67,[2]RptScheduleA_Inv!$A$3:$V$165,AR$3,),)</f>
        <v>458958.93</v>
      </c>
      <c r="AS67" s="50">
        <f>IFERROR(VLOOKUP($B67,[1]RptScheduleA_Inv!$A$3:$V$165,AS$3,),)</f>
        <v>2657165.7999999998</v>
      </c>
      <c r="AT67" s="51">
        <f t="shared" si="34"/>
        <v>2198206.8699999996</v>
      </c>
      <c r="AU67" s="50">
        <f t="shared" si="72"/>
        <v>4855372.67</v>
      </c>
      <c r="AV67" s="50">
        <f>IFERROR(VLOOKUP($B67,[2]RptScheduleA_Inv!$A$3:$V$165,AV$3,),)</f>
        <v>0</v>
      </c>
      <c r="AW67" s="50">
        <f>IFERROR(VLOOKUP($B67,[1]RptScheduleA_Inv!$A$3:$V$165,AW$3,),)</f>
        <v>0</v>
      </c>
      <c r="AX67" s="51">
        <f t="shared" si="36"/>
        <v>0</v>
      </c>
      <c r="AY67" s="50">
        <f t="shared" si="62"/>
        <v>0</v>
      </c>
      <c r="AZ67" s="50">
        <f>IFERROR(VLOOKUP($B67,[2]RptScheduleA_Inv!$A$3:$V$165,AZ$3,),)</f>
        <v>298498.75</v>
      </c>
      <c r="BA67" s="50">
        <f>IFERROR(VLOOKUP($B67,[1]RptScheduleA_Inv!$A$3:$V$165,BA$3,),)</f>
        <v>324470.78000000003</v>
      </c>
      <c r="BB67" s="51">
        <f t="shared" si="38"/>
        <v>25972.030000000028</v>
      </c>
      <c r="BC67" s="50">
        <f t="shared" si="63"/>
        <v>350442.81000000006</v>
      </c>
      <c r="BD67" s="50">
        <f>IFERROR(VLOOKUP($B67,[2]RptScheduleA_Inv!$A$3:$V$165,BD$3,),)</f>
        <v>-356112.38</v>
      </c>
      <c r="BE67" s="50">
        <f>IFERROR(VLOOKUP($B67,[1]RptScheduleA_Inv!$A$3:$V$165,BE$3,),)</f>
        <v>-146971.51</v>
      </c>
      <c r="BF67" s="51">
        <f t="shared" si="40"/>
        <v>209140.87</v>
      </c>
      <c r="BG67" s="50">
        <f t="shared" si="64"/>
        <v>62169.359999999986</v>
      </c>
      <c r="BH67" s="50">
        <f>IFERROR(VLOOKUP($B67,[2]RptScheduleA_Inv!$A$3:$V$165,BH$3,),)</f>
        <v>68990.61</v>
      </c>
      <c r="BI67" s="50">
        <f>IFERROR(VLOOKUP($B67,[1]RptScheduleA_Inv!$A$3:$V$165,BI$3,),)</f>
        <v>330837.34999999998</v>
      </c>
      <c r="BJ67" s="51">
        <f t="shared" si="42"/>
        <v>261846.74</v>
      </c>
      <c r="BK67" s="50">
        <f t="shared" si="65"/>
        <v>592684.09</v>
      </c>
      <c r="BL67" s="50">
        <f>IFERROR(VLOOKUP($B67,[2]RptScheduleA_Inv!$A$3:$V$165,BL$3,),)</f>
        <v>145422.79999999999</v>
      </c>
      <c r="BM67" s="50">
        <f>IFERROR(VLOOKUP($B67,[1]RptScheduleA_Inv!$A$3:$V$165,BM$3,),)</f>
        <v>227558.44</v>
      </c>
      <c r="BN67" s="51">
        <f t="shared" si="44"/>
        <v>82135.640000000014</v>
      </c>
      <c r="BO67" s="50">
        <f t="shared" si="13"/>
        <v>309694.08000000002</v>
      </c>
      <c r="BP67" s="50">
        <f>IFERROR(VLOOKUP($B67,[2]RptScheduleA_Inv!$A$3:$V$165,BP$3,),)</f>
        <v>437672.34</v>
      </c>
      <c r="BQ67" s="50">
        <f>IFERROR(VLOOKUP($B67,[1]RptScheduleA_Inv!$A$3:$V$165,BQ$3,),)</f>
        <v>508585.94</v>
      </c>
      <c r="BR67" s="51">
        <f t="shared" si="45"/>
        <v>70913.599999999977</v>
      </c>
      <c r="BS67" s="50">
        <f t="shared" si="66"/>
        <v>579499.54</v>
      </c>
    </row>
    <row r="68" spans="1:71" x14ac:dyDescent="0.2">
      <c r="A68" s="20" t="str">
        <f t="shared" si="60"/>
        <v>ELD</v>
      </c>
      <c r="B68" s="31" t="s">
        <v>74</v>
      </c>
      <c r="C68" s="20" t="str">
        <f t="shared" si="61"/>
        <v>ELD- ELDER AFFAIRS</v>
      </c>
      <c r="D68" s="50">
        <f>IFERROR(VLOOKUP($B68,[2]RptScheduleA_Inv!$A$3:$V$165,D$3,),)</f>
        <v>62353.45</v>
      </c>
      <c r="E68" s="50">
        <f>IFERROR(VLOOKUP($B68,[1]RptScheduleA_Inv!$A$3:$V$165,E$3,),)</f>
        <v>0</v>
      </c>
      <c r="F68" s="50">
        <f t="shared" si="16"/>
        <v>-62353.45</v>
      </c>
      <c r="G68" s="50">
        <f t="shared" si="58"/>
        <v>-62353.45</v>
      </c>
      <c r="H68" s="50">
        <f>IFERROR(VLOOKUP($B68,[2]RptScheduleA_Inv!$A$3:$V$165,H$3,),)</f>
        <v>4611.09</v>
      </c>
      <c r="I68" s="50">
        <f>IFERROR(VLOOKUP($B68,[1]RptScheduleA_Inv!$A$3:$V$165,I$3,),)</f>
        <v>3581.19</v>
      </c>
      <c r="J68" s="51">
        <f t="shared" si="17"/>
        <v>-1029.9000000000001</v>
      </c>
      <c r="K68" s="50">
        <f t="shared" si="59"/>
        <v>2551.29</v>
      </c>
      <c r="L68" s="50"/>
      <c r="M68" s="50">
        <f>IFERROR(VLOOKUP($B68,[1]RptScheduleA_Inv!$A$3:$V$165,M$3,),)</f>
        <v>0</v>
      </c>
      <c r="N68" s="50">
        <f t="shared" si="18"/>
        <v>0</v>
      </c>
      <c r="O68" s="50">
        <f t="shared" si="19"/>
        <v>0</v>
      </c>
      <c r="P68" s="50"/>
      <c r="Q68" s="50">
        <f>IFERROR(VLOOKUP($B68,[1]RptScheduleA_Inv!$A$3:$V$165,Q$3,),)</f>
        <v>0</v>
      </c>
      <c r="R68" s="50">
        <f t="shared" si="20"/>
        <v>0</v>
      </c>
      <c r="S68" s="50">
        <f t="shared" si="21"/>
        <v>0</v>
      </c>
      <c r="T68" s="50">
        <f>IFERROR(VLOOKUP($B68,[2]RptScheduleA_Inv!$A$3:$V$165,T$3,),)</f>
        <v>0</v>
      </c>
      <c r="U68" s="50">
        <f>IFERROR(VLOOKUP($B68,[1]RptScheduleA_Inv!$A$3:$V$165,U$3,),)</f>
        <v>0</v>
      </c>
      <c r="V68" s="50">
        <f t="shared" si="22"/>
        <v>0</v>
      </c>
      <c r="W68" s="50">
        <f t="shared" si="23"/>
        <v>0</v>
      </c>
      <c r="X68" s="50">
        <f>IFERROR(VLOOKUP($B68,[2]RptScheduleA_Inv!$A$3:$V$165,X$3,),)</f>
        <v>2188.34</v>
      </c>
      <c r="Y68" s="50">
        <f>IFERROR(VLOOKUP($B68,[1]RptScheduleA_Inv!$A$3:$V$165,Y$3,),)</f>
        <v>4294.97</v>
      </c>
      <c r="Z68" s="51">
        <f t="shared" si="24"/>
        <v>2106.63</v>
      </c>
      <c r="AA68" s="50">
        <f t="shared" si="67"/>
        <v>6401.6</v>
      </c>
      <c r="AB68" s="50">
        <f>IFERROR(VLOOKUP($B68,[2]RptScheduleA_Inv!$A$3:$V$165,AB$3,),)</f>
        <v>257993.66</v>
      </c>
      <c r="AC68" s="50">
        <f>IFERROR(VLOOKUP($B68,[1]RptScheduleA_Inv!$A$3:$V$165,AC$3,),)</f>
        <v>376428.17</v>
      </c>
      <c r="AD68" s="51">
        <f t="shared" si="26"/>
        <v>118434.50999999998</v>
      </c>
      <c r="AE68" s="50">
        <f t="shared" si="68"/>
        <v>494862.67999999993</v>
      </c>
      <c r="AF68" s="50">
        <f>IFERROR(VLOOKUP($B68,[2]RptScheduleA_Inv!$A$3:$V$165,AF$3,),)</f>
        <v>0</v>
      </c>
      <c r="AG68" s="50">
        <f>IFERROR(VLOOKUP($B68,[1]RptScheduleA_Inv!$A$3:$V$165,AG$3,),)</f>
        <v>0</v>
      </c>
      <c r="AH68" s="51">
        <f t="shared" si="28"/>
        <v>0</v>
      </c>
      <c r="AI68" s="50">
        <f t="shared" si="69"/>
        <v>0</v>
      </c>
      <c r="AJ68" s="50">
        <f>IFERROR(VLOOKUP($B68,[2]RptScheduleA_Inv!$A$3:$V$165,AJ$3,),)</f>
        <v>66.41</v>
      </c>
      <c r="AK68" s="50">
        <f>IFERROR(VLOOKUP($B68,[1]RptScheduleA_Inv!$A$3:$V$165,AK$3,),)</f>
        <v>119.24</v>
      </c>
      <c r="AL68" s="51">
        <f t="shared" si="30"/>
        <v>52.83</v>
      </c>
      <c r="AM68" s="50">
        <f t="shared" si="70"/>
        <v>172.07</v>
      </c>
      <c r="AN68" s="50">
        <f>IFERROR(VLOOKUP($B68,[2]RptScheduleA_Inv!$A$3:$V$165,AN$3,),)</f>
        <v>374743.27</v>
      </c>
      <c r="AO68" s="50">
        <f>IFERROR(VLOOKUP($B68,[1]RptScheduleA_Inv!$A$3:$V$165,AO$3,),)</f>
        <v>457017.66</v>
      </c>
      <c r="AP68" s="51">
        <f t="shared" si="32"/>
        <v>82274.389999999956</v>
      </c>
      <c r="AQ68" s="50">
        <f t="shared" si="71"/>
        <v>539292.04999999993</v>
      </c>
      <c r="AR68" s="50">
        <f>IFERROR(VLOOKUP($B68,[2]RptScheduleA_Inv!$A$3:$V$165,AR$3,),)</f>
        <v>347647.43</v>
      </c>
      <c r="AS68" s="50">
        <f>IFERROR(VLOOKUP($B68,[1]RptScheduleA_Inv!$A$3:$V$165,AS$3,),)</f>
        <v>0</v>
      </c>
      <c r="AT68" s="51">
        <f t="shared" si="34"/>
        <v>-347647.43</v>
      </c>
      <c r="AU68" s="50">
        <f t="shared" si="72"/>
        <v>-347647.43</v>
      </c>
      <c r="AV68" s="50">
        <f>IFERROR(VLOOKUP($B68,[2]RptScheduleA_Inv!$A$3:$V$165,AV$3,),)</f>
        <v>0</v>
      </c>
      <c r="AW68" s="50">
        <f>IFERROR(VLOOKUP($B68,[1]RptScheduleA_Inv!$A$3:$V$165,AW$3,),)</f>
        <v>0</v>
      </c>
      <c r="AX68" s="51">
        <f t="shared" si="36"/>
        <v>0</v>
      </c>
      <c r="AY68" s="50">
        <f t="shared" si="62"/>
        <v>0</v>
      </c>
      <c r="AZ68" s="50">
        <f>IFERROR(VLOOKUP($B68,[2]RptScheduleA_Inv!$A$3:$V$165,AZ$3,),)</f>
        <v>8840.57</v>
      </c>
      <c r="BA68" s="50">
        <f>IFERROR(VLOOKUP($B68,[1]RptScheduleA_Inv!$A$3:$V$165,BA$3,),)</f>
        <v>11414.46</v>
      </c>
      <c r="BB68" s="51">
        <f t="shared" si="38"/>
        <v>2573.8899999999994</v>
      </c>
      <c r="BC68" s="50">
        <f t="shared" si="63"/>
        <v>13988.349999999999</v>
      </c>
      <c r="BD68" s="50">
        <f>IFERROR(VLOOKUP($B68,[2]RptScheduleA_Inv!$A$3:$V$165,BD$3,),)</f>
        <v>-6698.89</v>
      </c>
      <c r="BE68" s="50">
        <f>IFERROR(VLOOKUP($B68,[1]RptScheduleA_Inv!$A$3:$V$165,BE$3,),)</f>
        <v>-5587.26</v>
      </c>
      <c r="BF68" s="51">
        <f t="shared" si="40"/>
        <v>1111.6300000000001</v>
      </c>
      <c r="BG68" s="50">
        <f t="shared" si="64"/>
        <v>-4475.63</v>
      </c>
      <c r="BH68" s="50">
        <f>IFERROR(VLOOKUP($B68,[2]RptScheduleA_Inv!$A$3:$V$165,BH$3,),)</f>
        <v>57760.22</v>
      </c>
      <c r="BI68" s="50">
        <f>IFERROR(VLOOKUP($B68,[1]RptScheduleA_Inv!$A$3:$V$165,BI$3,),)</f>
        <v>0</v>
      </c>
      <c r="BJ68" s="51">
        <f t="shared" si="42"/>
        <v>-57760.22</v>
      </c>
      <c r="BK68" s="50">
        <f t="shared" si="65"/>
        <v>-57760.22</v>
      </c>
      <c r="BL68" s="50">
        <f>IFERROR(VLOOKUP($B68,[2]RptScheduleA_Inv!$A$3:$V$165,BL$3,),)</f>
        <v>253929.65</v>
      </c>
      <c r="BM68" s="50">
        <f>IFERROR(VLOOKUP($B68,[1]RptScheduleA_Inv!$A$3:$V$165,BM$3,),)</f>
        <v>397350.71</v>
      </c>
      <c r="BN68" s="51">
        <f t="shared" si="44"/>
        <v>143421.06000000003</v>
      </c>
      <c r="BO68" s="50">
        <f t="shared" si="13"/>
        <v>540771.77</v>
      </c>
      <c r="BP68" s="50">
        <f>IFERROR(VLOOKUP($B68,[2]RptScheduleA_Inv!$A$3:$V$165,BP$3,),)</f>
        <v>24573.42</v>
      </c>
      <c r="BQ68" s="50">
        <f>IFERROR(VLOOKUP($B68,[1]RptScheduleA_Inv!$A$3:$V$165,BQ$3,),)</f>
        <v>33519.31</v>
      </c>
      <c r="BR68" s="51">
        <f t="shared" si="45"/>
        <v>8945.89</v>
      </c>
      <c r="BS68" s="50">
        <f t="shared" si="66"/>
        <v>42465.2</v>
      </c>
    </row>
    <row r="69" spans="1:71" x14ac:dyDescent="0.2">
      <c r="A69" s="20" t="str">
        <f t="shared" si="60"/>
        <v>ELE</v>
      </c>
      <c r="B69" s="31" t="s">
        <v>228</v>
      </c>
      <c r="C69" s="20" t="str">
        <f t="shared" si="61"/>
        <v>ELE-ENVIRONMENTAL LAW ENFORCEMENT</v>
      </c>
      <c r="D69" s="50">
        <f>IFERROR(VLOOKUP($B69,[2]RptScheduleA_Inv!$A$3:$V$165,D$3,),)</f>
        <v>0</v>
      </c>
      <c r="E69" s="50">
        <f>IFERROR(VLOOKUP($B69,[1]RptScheduleA_Inv!$A$3:$V$165,E$3,),)</f>
        <v>0</v>
      </c>
      <c r="F69" s="50">
        <f t="shared" si="16"/>
        <v>0</v>
      </c>
      <c r="G69" s="50">
        <f t="shared" si="58"/>
        <v>0</v>
      </c>
      <c r="H69" s="50">
        <f>IFERROR(VLOOKUP($B69,[2]RptScheduleA_Inv!$A$3:$V$165,H$3,),)</f>
        <v>0</v>
      </c>
      <c r="I69" s="50">
        <f>IFERROR(VLOOKUP($B69,[1]RptScheduleA_Inv!$A$3:$V$165,I$3,),)</f>
        <v>0</v>
      </c>
      <c r="J69" s="51">
        <f t="shared" si="17"/>
        <v>0</v>
      </c>
      <c r="K69" s="50">
        <f t="shared" si="59"/>
        <v>0</v>
      </c>
      <c r="L69" s="50"/>
      <c r="M69" s="50">
        <f>IFERROR(VLOOKUP($B69,[1]RptScheduleA_Inv!$A$3:$V$165,M$3,),)</f>
        <v>0</v>
      </c>
      <c r="N69" s="50">
        <f t="shared" si="18"/>
        <v>0</v>
      </c>
      <c r="O69" s="50">
        <f t="shared" si="19"/>
        <v>0</v>
      </c>
      <c r="P69" s="50"/>
      <c r="Q69" s="50">
        <f>IFERROR(VLOOKUP($B69,[1]RptScheduleA_Inv!$A$3:$V$165,Q$3,),)</f>
        <v>0</v>
      </c>
      <c r="R69" s="50">
        <f t="shared" si="20"/>
        <v>0</v>
      </c>
      <c r="S69" s="50">
        <f t="shared" si="21"/>
        <v>0</v>
      </c>
      <c r="T69" s="50">
        <f>IFERROR(VLOOKUP($B69,[2]RptScheduleA_Inv!$A$3:$V$165,T$3,),)</f>
        <v>0</v>
      </c>
      <c r="U69" s="50">
        <f>IFERROR(VLOOKUP($B69,[1]RptScheduleA_Inv!$A$3:$V$165,U$3,),)</f>
        <v>0</v>
      </c>
      <c r="V69" s="50">
        <f t="shared" si="22"/>
        <v>0</v>
      </c>
      <c r="W69" s="50">
        <f t="shared" si="23"/>
        <v>0</v>
      </c>
      <c r="X69" s="50">
        <f>IFERROR(VLOOKUP($B69,[2]RptScheduleA_Inv!$A$3:$V$165,X$3,),)</f>
        <v>7818.34</v>
      </c>
      <c r="Y69" s="50">
        <f>IFERROR(VLOOKUP($B69,[1]RptScheduleA_Inv!$A$3:$V$165,Y$3,),)</f>
        <v>11684.09</v>
      </c>
      <c r="Z69" s="51">
        <f t="shared" si="24"/>
        <v>3865.75</v>
      </c>
      <c r="AA69" s="50">
        <f t="shared" si="67"/>
        <v>15549.84</v>
      </c>
      <c r="AB69" s="50">
        <f>IFERROR(VLOOKUP($B69,[2]RptScheduleA_Inv!$A$3:$V$165,AB$3,),)</f>
        <v>0</v>
      </c>
      <c r="AC69" s="50">
        <f>IFERROR(VLOOKUP($B69,[1]RptScheduleA_Inv!$A$3:$V$165,AC$3,),)</f>
        <v>0</v>
      </c>
      <c r="AD69" s="51">
        <f t="shared" si="26"/>
        <v>0</v>
      </c>
      <c r="AE69" s="50">
        <f t="shared" si="68"/>
        <v>0</v>
      </c>
      <c r="AF69" s="50">
        <f>IFERROR(VLOOKUP($B69,[2]RptScheduleA_Inv!$A$3:$V$165,AF$3,),)</f>
        <v>0</v>
      </c>
      <c r="AG69" s="50">
        <f>IFERROR(VLOOKUP($B69,[1]RptScheduleA_Inv!$A$3:$V$165,AG$3,),)</f>
        <v>0</v>
      </c>
      <c r="AH69" s="51">
        <f t="shared" si="28"/>
        <v>0</v>
      </c>
      <c r="AI69" s="50">
        <f t="shared" si="69"/>
        <v>0</v>
      </c>
      <c r="AJ69" s="50">
        <f>IFERROR(VLOOKUP($B69,[2]RptScheduleA_Inv!$A$3:$V$165,AJ$3,),)</f>
        <v>0</v>
      </c>
      <c r="AK69" s="50">
        <f>IFERROR(VLOOKUP($B69,[1]RptScheduleA_Inv!$A$3:$V$165,AK$3,),)</f>
        <v>0</v>
      </c>
      <c r="AL69" s="51">
        <f t="shared" si="30"/>
        <v>0</v>
      </c>
      <c r="AM69" s="50">
        <f t="shared" si="70"/>
        <v>0</v>
      </c>
      <c r="AN69" s="50">
        <f>IFERROR(VLOOKUP($B69,[2]RptScheduleA_Inv!$A$3:$V$165,AN$3,),)</f>
        <v>0</v>
      </c>
      <c r="AO69" s="50">
        <f>IFERROR(VLOOKUP($B69,[1]RptScheduleA_Inv!$A$3:$V$165,AO$3,),)</f>
        <v>0</v>
      </c>
      <c r="AP69" s="51">
        <f t="shared" si="32"/>
        <v>0</v>
      </c>
      <c r="AQ69" s="50">
        <f t="shared" si="71"/>
        <v>0</v>
      </c>
      <c r="AR69" s="50">
        <f>IFERROR(VLOOKUP($B69,[2]RptScheduleA_Inv!$A$3:$V$165,AR$3,),)</f>
        <v>37472.949999999997</v>
      </c>
      <c r="AS69" s="50">
        <f>IFERROR(VLOOKUP($B69,[1]RptScheduleA_Inv!$A$3:$V$165,AS$3,),)</f>
        <v>90604.71</v>
      </c>
      <c r="AT69" s="51">
        <f t="shared" si="34"/>
        <v>53131.760000000009</v>
      </c>
      <c r="AU69" s="50">
        <f t="shared" si="72"/>
        <v>143736.47000000003</v>
      </c>
      <c r="AV69" s="50">
        <f>IFERROR(VLOOKUP($B69,[2]RptScheduleA_Inv!$A$3:$V$165,AV$3,),)</f>
        <v>0</v>
      </c>
      <c r="AW69" s="50">
        <f>IFERROR(VLOOKUP($B69,[1]RptScheduleA_Inv!$A$3:$V$165,AW$3,),)</f>
        <v>0</v>
      </c>
      <c r="AX69" s="51">
        <f t="shared" si="36"/>
        <v>0</v>
      </c>
      <c r="AY69" s="50">
        <f t="shared" si="62"/>
        <v>0</v>
      </c>
      <c r="AZ69" s="50">
        <f>IFERROR(VLOOKUP($B69,[2]RptScheduleA_Inv!$A$3:$V$165,AZ$3,),)</f>
        <v>0</v>
      </c>
      <c r="BA69" s="50">
        <f>IFERROR(VLOOKUP($B69,[1]RptScheduleA_Inv!$A$3:$V$165,BA$3,),)</f>
        <v>0</v>
      </c>
      <c r="BB69" s="51">
        <f t="shared" si="38"/>
        <v>0</v>
      </c>
      <c r="BC69" s="50">
        <f t="shared" si="63"/>
        <v>0</v>
      </c>
      <c r="BD69" s="50">
        <f>IFERROR(VLOOKUP($B69,[2]RptScheduleA_Inv!$A$3:$V$165,BD$3,),)</f>
        <v>0</v>
      </c>
      <c r="BE69" s="50">
        <f>IFERROR(VLOOKUP($B69,[1]RptScheduleA_Inv!$A$3:$V$165,BE$3,),)</f>
        <v>0</v>
      </c>
      <c r="BF69" s="51">
        <f t="shared" si="40"/>
        <v>0</v>
      </c>
      <c r="BG69" s="50">
        <f t="shared" si="64"/>
        <v>0</v>
      </c>
      <c r="BH69" s="50">
        <f>IFERROR(VLOOKUP($B69,[2]RptScheduleA_Inv!$A$3:$V$165,BH$3,),)</f>
        <v>0</v>
      </c>
      <c r="BI69" s="50">
        <f>IFERROR(VLOOKUP($B69,[1]RptScheduleA_Inv!$A$3:$V$165,BI$3,),)</f>
        <v>0</v>
      </c>
      <c r="BJ69" s="51">
        <f t="shared" si="42"/>
        <v>0</v>
      </c>
      <c r="BK69" s="50">
        <f t="shared" si="65"/>
        <v>0</v>
      </c>
      <c r="BL69" s="50">
        <f>IFERROR(VLOOKUP($B69,[2]RptScheduleA_Inv!$A$3:$V$165,BL$3,),)</f>
        <v>0</v>
      </c>
      <c r="BM69" s="50">
        <f>IFERROR(VLOOKUP($B69,[1]RptScheduleA_Inv!$A$3:$V$165,BM$3,),)</f>
        <v>0</v>
      </c>
      <c r="BN69" s="51">
        <f t="shared" si="44"/>
        <v>0</v>
      </c>
      <c r="BO69" s="50">
        <f t="shared" si="13"/>
        <v>0</v>
      </c>
      <c r="BP69" s="50">
        <f>IFERROR(VLOOKUP($B69,[2]RptScheduleA_Inv!$A$3:$V$165,BP$3,),)</f>
        <v>0</v>
      </c>
      <c r="BQ69" s="50">
        <f>IFERROR(VLOOKUP($B69,[1]RptScheduleA_Inv!$A$3:$V$165,BQ$3,),)</f>
        <v>0</v>
      </c>
      <c r="BR69" s="51">
        <f t="shared" si="45"/>
        <v>0</v>
      </c>
      <c r="BS69" s="50">
        <f t="shared" si="66"/>
        <v>0</v>
      </c>
    </row>
    <row r="70" spans="1:71" x14ac:dyDescent="0.2">
      <c r="A70" s="20" t="str">
        <f t="shared" si="60"/>
        <v>ENE</v>
      </c>
      <c r="B70" s="31" t="s">
        <v>76</v>
      </c>
      <c r="C70" s="20" t="str">
        <f t="shared" si="61"/>
        <v>ENE- ENERGY RESOURCES</v>
      </c>
      <c r="D70" s="50">
        <f>IFERROR(VLOOKUP($B70,[2]RptScheduleA_Inv!$A$3:$V$165,D$3,),)</f>
        <v>0</v>
      </c>
      <c r="E70" s="50">
        <f>IFERROR(VLOOKUP($B70,[1]RptScheduleA_Inv!$A$3:$V$165,E$3,),)</f>
        <v>0</v>
      </c>
      <c r="F70" s="50">
        <f t="shared" si="16"/>
        <v>0</v>
      </c>
      <c r="G70" s="50">
        <f t="shared" si="58"/>
        <v>0</v>
      </c>
      <c r="H70" s="50">
        <f>IFERROR(VLOOKUP($B70,[2]RptScheduleA_Inv!$A$3:$V$165,H$3,),)</f>
        <v>652.98</v>
      </c>
      <c r="I70" s="50">
        <f>IFERROR(VLOOKUP($B70,[1]RptScheduleA_Inv!$A$3:$V$165,I$3,),)</f>
        <v>3348.7</v>
      </c>
      <c r="J70" s="51">
        <f t="shared" si="17"/>
        <v>2695.72</v>
      </c>
      <c r="K70" s="50">
        <f t="shared" si="59"/>
        <v>6044.42</v>
      </c>
      <c r="L70" s="50"/>
      <c r="M70" s="50">
        <f>IFERROR(VLOOKUP($B70,[1]RptScheduleA_Inv!$A$3:$V$165,M$3,),)</f>
        <v>0</v>
      </c>
      <c r="N70" s="50">
        <f t="shared" si="18"/>
        <v>0</v>
      </c>
      <c r="O70" s="50">
        <f t="shared" si="19"/>
        <v>0</v>
      </c>
      <c r="P70" s="50"/>
      <c r="Q70" s="50">
        <f>IFERROR(VLOOKUP($B70,[1]RptScheduleA_Inv!$A$3:$V$165,Q$3,),)</f>
        <v>0</v>
      </c>
      <c r="R70" s="50">
        <f t="shared" si="20"/>
        <v>0</v>
      </c>
      <c r="S70" s="50">
        <f t="shared" si="21"/>
        <v>0</v>
      </c>
      <c r="T70" s="50">
        <f>IFERROR(VLOOKUP($B70,[2]RptScheduleA_Inv!$A$3:$V$165,T$3,),)</f>
        <v>0</v>
      </c>
      <c r="U70" s="50">
        <f>IFERROR(VLOOKUP($B70,[1]RptScheduleA_Inv!$A$3:$V$165,U$3,),)</f>
        <v>0</v>
      </c>
      <c r="V70" s="50">
        <f t="shared" si="22"/>
        <v>0</v>
      </c>
      <c r="W70" s="50">
        <f t="shared" si="23"/>
        <v>0</v>
      </c>
      <c r="X70" s="50">
        <f>IFERROR(VLOOKUP($B70,[2]RptScheduleA_Inv!$A$3:$V$165,X$3,),)</f>
        <v>15636.77</v>
      </c>
      <c r="Y70" s="50">
        <f>IFERROR(VLOOKUP($B70,[1]RptScheduleA_Inv!$A$3:$V$165,Y$3,),)</f>
        <v>5842.06</v>
      </c>
      <c r="Z70" s="51">
        <f t="shared" si="24"/>
        <v>-9794.7099999999991</v>
      </c>
      <c r="AA70" s="50">
        <f t="shared" si="67"/>
        <v>-3952.6499999999987</v>
      </c>
      <c r="AB70" s="50">
        <f>IFERROR(VLOOKUP($B70,[2]RptScheduleA_Inv!$A$3:$V$165,AB$3,),)</f>
        <v>4298.32</v>
      </c>
      <c r="AC70" s="50">
        <f>IFERROR(VLOOKUP($B70,[1]RptScheduleA_Inv!$A$3:$V$165,AC$3,),)</f>
        <v>5659.29</v>
      </c>
      <c r="AD70" s="51">
        <f t="shared" si="26"/>
        <v>1360.9700000000003</v>
      </c>
      <c r="AE70" s="50">
        <f t="shared" si="68"/>
        <v>7020.26</v>
      </c>
      <c r="AF70" s="50">
        <f>IFERROR(VLOOKUP($B70,[2]RptScheduleA_Inv!$A$3:$V$165,AF$3,),)</f>
        <v>0</v>
      </c>
      <c r="AG70" s="50">
        <f>IFERROR(VLOOKUP($B70,[1]RptScheduleA_Inv!$A$3:$V$165,AG$3,),)</f>
        <v>0</v>
      </c>
      <c r="AH70" s="51">
        <f t="shared" si="28"/>
        <v>0</v>
      </c>
      <c r="AI70" s="50">
        <f t="shared" si="69"/>
        <v>0</v>
      </c>
      <c r="AJ70" s="50">
        <f>IFERROR(VLOOKUP($B70,[2]RptScheduleA_Inv!$A$3:$V$165,AJ$3,),)</f>
        <v>39.200000000000003</v>
      </c>
      <c r="AK70" s="50">
        <f>IFERROR(VLOOKUP($B70,[1]RptScheduleA_Inv!$A$3:$V$165,AK$3,),)</f>
        <v>61.3</v>
      </c>
      <c r="AL70" s="51">
        <f t="shared" si="30"/>
        <v>22.099999999999994</v>
      </c>
      <c r="AM70" s="50">
        <f t="shared" si="70"/>
        <v>83.399999999999991</v>
      </c>
      <c r="AN70" s="50">
        <f>IFERROR(VLOOKUP($B70,[2]RptScheduleA_Inv!$A$3:$V$165,AN$3,),)</f>
        <v>7291.11</v>
      </c>
      <c r="AO70" s="50">
        <f>IFERROR(VLOOKUP($B70,[1]RptScheduleA_Inv!$A$3:$V$165,AO$3,),)</f>
        <v>8527.7099999999991</v>
      </c>
      <c r="AP70" s="51">
        <f t="shared" si="32"/>
        <v>1236.5999999999995</v>
      </c>
      <c r="AQ70" s="50">
        <f t="shared" si="71"/>
        <v>9764.3099999999977</v>
      </c>
      <c r="AR70" s="50">
        <f>IFERROR(VLOOKUP($B70,[2]RptScheduleA_Inv!$A$3:$V$165,AR$3,),)</f>
        <v>0</v>
      </c>
      <c r="AS70" s="50">
        <f>IFERROR(VLOOKUP($B70,[1]RptScheduleA_Inv!$A$3:$V$165,AS$3,),)</f>
        <v>0</v>
      </c>
      <c r="AT70" s="51">
        <f t="shared" si="34"/>
        <v>0</v>
      </c>
      <c r="AU70" s="50">
        <f t="shared" si="72"/>
        <v>0</v>
      </c>
      <c r="AV70" s="50">
        <f>IFERROR(VLOOKUP($B70,[2]RptScheduleA_Inv!$A$3:$V$165,AV$3,),)</f>
        <v>0</v>
      </c>
      <c r="AW70" s="50">
        <f>IFERROR(VLOOKUP($B70,[1]RptScheduleA_Inv!$A$3:$V$165,AW$3,),)</f>
        <v>0</v>
      </c>
      <c r="AX70" s="51">
        <f t="shared" si="36"/>
        <v>0</v>
      </c>
      <c r="AY70" s="50">
        <f t="shared" si="62"/>
        <v>0</v>
      </c>
      <c r="AZ70" s="50">
        <f>IFERROR(VLOOKUP($B70,[2]RptScheduleA_Inv!$A$3:$V$165,AZ$3,),)</f>
        <v>11405.25</v>
      </c>
      <c r="BA70" s="50">
        <f>IFERROR(VLOOKUP($B70,[1]RptScheduleA_Inv!$A$3:$V$165,BA$3,),)</f>
        <v>11140.09</v>
      </c>
      <c r="BB70" s="51">
        <f t="shared" si="38"/>
        <v>-265.15999999999985</v>
      </c>
      <c r="BC70" s="50">
        <f t="shared" si="63"/>
        <v>10874.93</v>
      </c>
      <c r="BD70" s="50">
        <f>IFERROR(VLOOKUP($B70,[2]RptScheduleA_Inv!$A$3:$V$165,BD$3,),)</f>
        <v>-5557.88</v>
      </c>
      <c r="BE70" s="50">
        <f>IFERROR(VLOOKUP($B70,[1]RptScheduleA_Inv!$A$3:$V$165,BE$3,),)</f>
        <v>-3758.41</v>
      </c>
      <c r="BF70" s="51">
        <f t="shared" si="40"/>
        <v>1799.4700000000003</v>
      </c>
      <c r="BG70" s="50">
        <f t="shared" si="64"/>
        <v>-1958.9399999999996</v>
      </c>
      <c r="BH70" s="50">
        <f>IFERROR(VLOOKUP($B70,[2]RptScheduleA_Inv!$A$3:$V$165,BH$3,),)</f>
        <v>0</v>
      </c>
      <c r="BI70" s="50">
        <f>IFERROR(VLOOKUP($B70,[1]RptScheduleA_Inv!$A$3:$V$165,BI$3,),)</f>
        <v>0</v>
      </c>
      <c r="BJ70" s="51">
        <f t="shared" si="42"/>
        <v>0</v>
      </c>
      <c r="BK70" s="50">
        <f t="shared" si="65"/>
        <v>0</v>
      </c>
      <c r="BL70" s="50">
        <f>IFERROR(VLOOKUP($B70,[2]RptScheduleA_Inv!$A$3:$V$165,BL$3,),)</f>
        <v>1519.64</v>
      </c>
      <c r="BM70" s="50">
        <f>IFERROR(VLOOKUP($B70,[1]RptScheduleA_Inv!$A$3:$V$165,BM$3,),)</f>
        <v>2377.9299999999998</v>
      </c>
      <c r="BN70" s="51">
        <f t="shared" si="44"/>
        <v>858.28999999999974</v>
      </c>
      <c r="BO70" s="50">
        <f t="shared" si="13"/>
        <v>3236.2199999999993</v>
      </c>
      <c r="BP70" s="50">
        <f>IFERROR(VLOOKUP($B70,[2]RptScheduleA_Inv!$A$3:$V$165,BP$3,),)</f>
        <v>2067.56</v>
      </c>
      <c r="BQ70" s="50">
        <f>IFERROR(VLOOKUP($B70,[1]RptScheduleA_Inv!$A$3:$V$165,BQ$3,),)</f>
        <v>2674.8</v>
      </c>
      <c r="BR70" s="51">
        <f t="shared" si="45"/>
        <v>607.24000000000024</v>
      </c>
      <c r="BS70" s="50">
        <f t="shared" si="66"/>
        <v>3282.0400000000004</v>
      </c>
    </row>
    <row r="71" spans="1:71" x14ac:dyDescent="0.2">
      <c r="A71" s="20" t="str">
        <f t="shared" si="60"/>
        <v>ENV</v>
      </c>
      <c r="B71" s="31" t="s">
        <v>77</v>
      </c>
      <c r="C71" s="20" t="str">
        <f t="shared" si="61"/>
        <v>ENV-EXEC  ENV AFFAIRS</v>
      </c>
      <c r="D71" s="50">
        <f>IFERROR(VLOOKUP($B71,[2]RptScheduleA_Inv!$A$3:$V$165,D$3,),)</f>
        <v>0</v>
      </c>
      <c r="E71" s="50">
        <f>IFERROR(VLOOKUP($B71,[1]RptScheduleA_Inv!$A$3:$V$165,E$3,),)</f>
        <v>0</v>
      </c>
      <c r="F71" s="50">
        <f t="shared" si="16"/>
        <v>0</v>
      </c>
      <c r="G71" s="50">
        <f t="shared" si="58"/>
        <v>0</v>
      </c>
      <c r="H71" s="50">
        <f>IFERROR(VLOOKUP($B71,[2]RptScheduleA_Inv!$A$3:$V$165,H$3,),)</f>
        <v>11393.14</v>
      </c>
      <c r="I71" s="50">
        <f>IFERROR(VLOOKUP($B71,[1]RptScheduleA_Inv!$A$3:$V$165,I$3,),)</f>
        <v>17511.53</v>
      </c>
      <c r="J71" s="51">
        <f t="shared" si="17"/>
        <v>6118.3899999999994</v>
      </c>
      <c r="K71" s="50">
        <f t="shared" si="59"/>
        <v>23629.919999999998</v>
      </c>
      <c r="L71" s="50"/>
      <c r="M71" s="50">
        <f>IFERROR(VLOOKUP($B71,[1]RptScheduleA_Inv!$A$3:$V$165,M$3,),)</f>
        <v>0</v>
      </c>
      <c r="N71" s="50">
        <f t="shared" si="18"/>
        <v>0</v>
      </c>
      <c r="O71" s="50">
        <f t="shared" si="19"/>
        <v>0</v>
      </c>
      <c r="P71" s="50"/>
      <c r="Q71" s="50">
        <f>IFERROR(VLOOKUP($B71,[1]RptScheduleA_Inv!$A$3:$V$165,Q$3,),)</f>
        <v>0</v>
      </c>
      <c r="R71" s="50">
        <f t="shared" si="20"/>
        <v>0</v>
      </c>
      <c r="S71" s="50">
        <f t="shared" si="21"/>
        <v>0</v>
      </c>
      <c r="T71" s="50">
        <f>IFERROR(VLOOKUP($B71,[2]RptScheduleA_Inv!$A$3:$V$165,T$3,),)</f>
        <v>0</v>
      </c>
      <c r="U71" s="50">
        <f>IFERROR(VLOOKUP($B71,[1]RptScheduleA_Inv!$A$3:$V$165,U$3,),)</f>
        <v>0</v>
      </c>
      <c r="V71" s="50">
        <f t="shared" si="22"/>
        <v>0</v>
      </c>
      <c r="W71" s="50">
        <f t="shared" si="23"/>
        <v>0</v>
      </c>
      <c r="X71" s="50">
        <f>IFERROR(VLOOKUP($B71,[2]RptScheduleA_Inv!$A$3:$V$165,X$3,),)</f>
        <v>170074.75</v>
      </c>
      <c r="Y71" s="50">
        <f>IFERROR(VLOOKUP($B71,[1]RptScheduleA_Inv!$A$3:$V$165,Y$3,),)</f>
        <v>202531.1</v>
      </c>
      <c r="Z71" s="51">
        <f t="shared" si="24"/>
        <v>32456.350000000006</v>
      </c>
      <c r="AA71" s="50">
        <f t="shared" si="67"/>
        <v>234987.45</v>
      </c>
      <c r="AB71" s="50">
        <f>IFERROR(VLOOKUP($B71,[2]RptScheduleA_Inv!$A$3:$V$165,AB$3,),)</f>
        <v>30469.67</v>
      </c>
      <c r="AC71" s="50">
        <f>IFERROR(VLOOKUP($B71,[1]RptScheduleA_Inv!$A$3:$V$165,AC$3,),)</f>
        <v>40832.99</v>
      </c>
      <c r="AD71" s="51">
        <f t="shared" si="26"/>
        <v>10363.32</v>
      </c>
      <c r="AE71" s="50">
        <f t="shared" si="68"/>
        <v>51196.31</v>
      </c>
      <c r="AF71" s="50">
        <f>IFERROR(VLOOKUP($B71,[2]RptScheduleA_Inv!$A$3:$V$165,AF$3,),)</f>
        <v>0</v>
      </c>
      <c r="AG71" s="50">
        <f>IFERROR(VLOOKUP($B71,[1]RptScheduleA_Inv!$A$3:$V$165,AG$3,),)</f>
        <v>0</v>
      </c>
      <c r="AH71" s="51">
        <f t="shared" si="28"/>
        <v>0</v>
      </c>
      <c r="AI71" s="50">
        <f t="shared" si="69"/>
        <v>0</v>
      </c>
      <c r="AJ71" s="50">
        <f>IFERROR(VLOOKUP($B71,[2]RptScheduleA_Inv!$A$3:$V$165,AJ$3,),)</f>
        <v>473.19</v>
      </c>
      <c r="AK71" s="50">
        <f>IFERROR(VLOOKUP($B71,[1]RptScheduleA_Inv!$A$3:$V$165,AK$3,),)</f>
        <v>729.78</v>
      </c>
      <c r="AL71" s="51">
        <f t="shared" si="30"/>
        <v>256.58999999999997</v>
      </c>
      <c r="AM71" s="50">
        <f t="shared" si="70"/>
        <v>986.36999999999989</v>
      </c>
      <c r="AN71" s="50">
        <f>IFERROR(VLOOKUP($B71,[2]RptScheduleA_Inv!$A$3:$V$165,AN$3,),)</f>
        <v>49281.34</v>
      </c>
      <c r="AO71" s="50">
        <f>IFERROR(VLOOKUP($B71,[1]RptScheduleA_Inv!$A$3:$V$165,AO$3,),)</f>
        <v>58186.25</v>
      </c>
      <c r="AP71" s="51">
        <f t="shared" si="32"/>
        <v>8904.9100000000035</v>
      </c>
      <c r="AQ71" s="50">
        <f t="shared" si="71"/>
        <v>67091.16</v>
      </c>
      <c r="AR71" s="50">
        <f>IFERROR(VLOOKUP($B71,[2]RptScheduleA_Inv!$A$3:$V$165,AR$3,),)</f>
        <v>31227.360000000001</v>
      </c>
      <c r="AS71" s="50">
        <f>IFERROR(VLOOKUP($B71,[1]RptScheduleA_Inv!$A$3:$V$165,AS$3,),)</f>
        <v>0</v>
      </c>
      <c r="AT71" s="51">
        <f t="shared" si="34"/>
        <v>-31227.360000000001</v>
      </c>
      <c r="AU71" s="50">
        <f t="shared" si="72"/>
        <v>-31227.360000000001</v>
      </c>
      <c r="AV71" s="50">
        <f>IFERROR(VLOOKUP($B71,[2]RptScheduleA_Inv!$A$3:$V$165,AV$3,),)</f>
        <v>0</v>
      </c>
      <c r="AW71" s="50">
        <f>IFERROR(VLOOKUP($B71,[1]RptScheduleA_Inv!$A$3:$V$165,AW$3,),)</f>
        <v>0</v>
      </c>
      <c r="AX71" s="51">
        <f t="shared" si="36"/>
        <v>0</v>
      </c>
      <c r="AY71" s="50">
        <f t="shared" si="62"/>
        <v>0</v>
      </c>
      <c r="AZ71" s="50">
        <f>IFERROR(VLOOKUP($B71,[2]RptScheduleA_Inv!$A$3:$V$165,AZ$3,),)</f>
        <v>56380.67</v>
      </c>
      <c r="BA71" s="50">
        <f>IFERROR(VLOOKUP($B71,[1]RptScheduleA_Inv!$A$3:$V$165,BA$3,),)</f>
        <v>58718.71</v>
      </c>
      <c r="BB71" s="51">
        <f t="shared" si="38"/>
        <v>2338.0400000000009</v>
      </c>
      <c r="BC71" s="50">
        <f t="shared" si="63"/>
        <v>61056.75</v>
      </c>
      <c r="BD71" s="50">
        <f>IFERROR(VLOOKUP($B71,[2]RptScheduleA_Inv!$A$3:$V$165,BD$3,),)</f>
        <v>-81613.429999999993</v>
      </c>
      <c r="BE71" s="50">
        <f>IFERROR(VLOOKUP($B71,[1]RptScheduleA_Inv!$A$3:$V$165,BE$3,),)</f>
        <v>-42127.95</v>
      </c>
      <c r="BF71" s="51">
        <f t="shared" si="40"/>
        <v>39485.479999999996</v>
      </c>
      <c r="BG71" s="50">
        <f t="shared" si="64"/>
        <v>-2642.4700000000012</v>
      </c>
      <c r="BH71" s="50">
        <f>IFERROR(VLOOKUP($B71,[2]RptScheduleA_Inv!$A$3:$V$165,BH$3,),)</f>
        <v>0</v>
      </c>
      <c r="BI71" s="50">
        <f>IFERROR(VLOOKUP($B71,[1]RptScheduleA_Inv!$A$3:$V$165,BI$3,),)</f>
        <v>0</v>
      </c>
      <c r="BJ71" s="51">
        <f t="shared" si="42"/>
        <v>0</v>
      </c>
      <c r="BK71" s="50">
        <f t="shared" si="65"/>
        <v>0</v>
      </c>
      <c r="BL71" s="50">
        <f>IFERROR(VLOOKUP($B71,[2]RptScheduleA_Inv!$A$3:$V$165,BL$3,),)</f>
        <v>11894.07</v>
      </c>
      <c r="BM71" s="50">
        <f>IFERROR(VLOOKUP($B71,[1]RptScheduleA_Inv!$A$3:$V$165,BM$3,),)</f>
        <v>18611.919999999998</v>
      </c>
      <c r="BN71" s="51">
        <f t="shared" si="44"/>
        <v>6717.8499999999985</v>
      </c>
      <c r="BO71" s="50">
        <f t="shared" si="13"/>
        <v>25329.769999999997</v>
      </c>
      <c r="BP71" s="50">
        <f>IFERROR(VLOOKUP($B71,[2]RptScheduleA_Inv!$A$3:$V$165,BP$3,),)</f>
        <v>43698.51</v>
      </c>
      <c r="BQ71" s="50">
        <f>IFERROR(VLOOKUP($B71,[1]RptScheduleA_Inv!$A$3:$V$165,BQ$3,),)</f>
        <v>33793.5</v>
      </c>
      <c r="BR71" s="51">
        <f t="shared" si="45"/>
        <v>-9905.010000000002</v>
      </c>
      <c r="BS71" s="50">
        <f t="shared" si="66"/>
        <v>23888.489999999998</v>
      </c>
    </row>
    <row r="72" spans="1:71" x14ac:dyDescent="0.2">
      <c r="A72" s="20" t="str">
        <f t="shared" si="60"/>
        <v>EOL</v>
      </c>
      <c r="B72" s="31" t="s">
        <v>78</v>
      </c>
      <c r="C72" s="20" t="str">
        <f t="shared" si="61"/>
        <v>EOL- WORKFORCE DEV</v>
      </c>
      <c r="D72" s="50">
        <f>IFERROR(VLOOKUP($B72,[2]RptScheduleA_Inv!$A$3:$V$165,D$3,),)</f>
        <v>80826.05</v>
      </c>
      <c r="E72" s="50">
        <f>IFERROR(VLOOKUP($B72,[1]RptScheduleA_Inv!$A$3:$V$165,E$3,),)</f>
        <v>23535.599999999999</v>
      </c>
      <c r="F72" s="50">
        <f t="shared" si="16"/>
        <v>-57290.450000000004</v>
      </c>
      <c r="G72" s="50">
        <f t="shared" si="58"/>
        <v>-33754.850000000006</v>
      </c>
      <c r="H72" s="50">
        <f>IFERROR(VLOOKUP($B72,[2]RptScheduleA_Inv!$A$3:$V$165,H$3,),)</f>
        <v>19927.32</v>
      </c>
      <c r="I72" s="50">
        <f>IFERROR(VLOOKUP($B72,[1]RptScheduleA_Inv!$A$3:$V$165,I$3,),)</f>
        <v>58537.62</v>
      </c>
      <c r="J72" s="51">
        <f t="shared" si="17"/>
        <v>38610.300000000003</v>
      </c>
      <c r="K72" s="50">
        <f t="shared" si="59"/>
        <v>97147.920000000013</v>
      </c>
      <c r="L72" s="50"/>
      <c r="M72" s="50">
        <f>IFERROR(VLOOKUP($B72,[1]RptScheduleA_Inv!$A$3:$V$165,M$3,),)</f>
        <v>0</v>
      </c>
      <c r="N72" s="50">
        <f t="shared" si="18"/>
        <v>0</v>
      </c>
      <c r="O72" s="50">
        <f t="shared" si="19"/>
        <v>0</v>
      </c>
      <c r="P72" s="50"/>
      <c r="Q72" s="50">
        <f>IFERROR(VLOOKUP($B72,[1]RptScheduleA_Inv!$A$3:$V$165,Q$3,),)</f>
        <v>0</v>
      </c>
      <c r="R72" s="50">
        <f t="shared" si="20"/>
        <v>0</v>
      </c>
      <c r="S72" s="50">
        <f t="shared" si="21"/>
        <v>0</v>
      </c>
      <c r="T72" s="50">
        <f>IFERROR(VLOOKUP($B72,[2]RptScheduleA_Inv!$A$3:$V$165,T$3,),)</f>
        <v>0</v>
      </c>
      <c r="U72" s="50">
        <f>IFERROR(VLOOKUP($B72,[1]RptScheduleA_Inv!$A$3:$V$165,U$3,),)</f>
        <v>0</v>
      </c>
      <c r="V72" s="50">
        <f t="shared" si="22"/>
        <v>0</v>
      </c>
      <c r="W72" s="50">
        <f t="shared" si="23"/>
        <v>0</v>
      </c>
      <c r="X72" s="50">
        <f>IFERROR(VLOOKUP($B72,[2]RptScheduleA_Inv!$A$3:$V$165,X$3,),)</f>
        <v>62061</v>
      </c>
      <c r="Y72" s="50">
        <f>IFERROR(VLOOKUP($B72,[1]RptScheduleA_Inv!$A$3:$V$165,Y$3,),)</f>
        <v>93635.31</v>
      </c>
      <c r="Z72" s="51">
        <f t="shared" si="24"/>
        <v>31574.309999999998</v>
      </c>
      <c r="AA72" s="50">
        <f t="shared" si="67"/>
        <v>125209.62</v>
      </c>
      <c r="AB72" s="50">
        <f>IFERROR(VLOOKUP($B72,[2]RptScheduleA_Inv!$A$3:$V$165,AB$3,),)</f>
        <v>116481.41</v>
      </c>
      <c r="AC72" s="50">
        <f>IFERROR(VLOOKUP($B72,[1]RptScheduleA_Inv!$A$3:$V$165,AC$3,),)</f>
        <v>123293.77</v>
      </c>
      <c r="AD72" s="51">
        <f t="shared" si="26"/>
        <v>6812.3600000000006</v>
      </c>
      <c r="AE72" s="50">
        <f t="shared" si="68"/>
        <v>130106.13</v>
      </c>
      <c r="AF72" s="50">
        <f>IFERROR(VLOOKUP($B72,[2]RptScheduleA_Inv!$A$3:$V$165,AF$3,),)</f>
        <v>0</v>
      </c>
      <c r="AG72" s="50">
        <f>IFERROR(VLOOKUP($B72,[1]RptScheduleA_Inv!$A$3:$V$165,AG$3,),)</f>
        <v>0</v>
      </c>
      <c r="AH72" s="51">
        <f t="shared" si="28"/>
        <v>0</v>
      </c>
      <c r="AI72" s="50">
        <f t="shared" si="69"/>
        <v>0</v>
      </c>
      <c r="AJ72" s="50">
        <f>IFERROR(VLOOKUP($B72,[2]RptScheduleA_Inv!$A$3:$V$165,AJ$3,),)</f>
        <v>2149.5700000000002</v>
      </c>
      <c r="AK72" s="50">
        <f>IFERROR(VLOOKUP($B72,[1]RptScheduleA_Inv!$A$3:$V$165,AK$3,),)</f>
        <v>3127.5</v>
      </c>
      <c r="AL72" s="51">
        <f t="shared" si="30"/>
        <v>977.92999999999984</v>
      </c>
      <c r="AM72" s="50">
        <f t="shared" si="70"/>
        <v>4105.43</v>
      </c>
      <c r="AN72" s="50">
        <f>IFERROR(VLOOKUP($B72,[2]RptScheduleA_Inv!$A$3:$V$165,AN$3,),)</f>
        <v>192326.34</v>
      </c>
      <c r="AO72" s="50">
        <f>IFERROR(VLOOKUP($B72,[1]RptScheduleA_Inv!$A$3:$V$165,AO$3,),)</f>
        <v>178539.09</v>
      </c>
      <c r="AP72" s="51">
        <f t="shared" si="32"/>
        <v>-13787.25</v>
      </c>
      <c r="AQ72" s="50">
        <f t="shared" si="71"/>
        <v>164751.84</v>
      </c>
      <c r="AR72" s="50">
        <f>IFERROR(VLOOKUP($B72,[2]RptScheduleA_Inv!$A$3:$V$165,AR$3,),)</f>
        <v>-2116671.12</v>
      </c>
      <c r="AS72" s="50">
        <f>IFERROR(VLOOKUP($B72,[1]RptScheduleA_Inv!$A$3:$V$165,AS$3,),)</f>
        <v>165340.59</v>
      </c>
      <c r="AT72" s="51">
        <f t="shared" si="34"/>
        <v>2282011.71</v>
      </c>
      <c r="AU72" s="50">
        <f t="shared" si="72"/>
        <v>2447352.2999999998</v>
      </c>
      <c r="AV72" s="50">
        <f>IFERROR(VLOOKUP($B72,[2]RptScheduleA_Inv!$A$3:$V$165,AV$3,),)</f>
        <v>0</v>
      </c>
      <c r="AW72" s="50">
        <f>IFERROR(VLOOKUP($B72,[1]RptScheduleA_Inv!$A$3:$V$165,AW$3,),)</f>
        <v>0</v>
      </c>
      <c r="AX72" s="51">
        <f t="shared" si="36"/>
        <v>0</v>
      </c>
      <c r="AY72" s="50">
        <f t="shared" si="62"/>
        <v>0</v>
      </c>
      <c r="AZ72" s="50">
        <f>IFERROR(VLOOKUP($B72,[2]RptScheduleA_Inv!$A$3:$V$165,AZ$3,),)</f>
        <v>279538.99</v>
      </c>
      <c r="BA72" s="50">
        <f>IFERROR(VLOOKUP($B72,[1]RptScheduleA_Inv!$A$3:$V$165,BA$3,),)</f>
        <v>202945.17</v>
      </c>
      <c r="BB72" s="51">
        <f t="shared" si="38"/>
        <v>-76593.819999999978</v>
      </c>
      <c r="BC72" s="50">
        <f t="shared" si="63"/>
        <v>126351.35000000003</v>
      </c>
      <c r="BD72" s="50">
        <f>IFERROR(VLOOKUP($B72,[2]RptScheduleA_Inv!$A$3:$V$165,BD$3,),)</f>
        <v>-123666.55</v>
      </c>
      <c r="BE72" s="50">
        <f>IFERROR(VLOOKUP($B72,[1]RptScheduleA_Inv!$A$3:$V$165,BE$3,),)</f>
        <v>-37584.93</v>
      </c>
      <c r="BF72" s="51">
        <f t="shared" si="40"/>
        <v>86081.62</v>
      </c>
      <c r="BG72" s="50">
        <f t="shared" si="64"/>
        <v>48496.689999999995</v>
      </c>
      <c r="BH72" s="50">
        <f>IFERROR(VLOOKUP($B72,[2]RptScheduleA_Inv!$A$3:$V$165,BH$3,),)</f>
        <v>326497.88</v>
      </c>
      <c r="BI72" s="50">
        <f>IFERROR(VLOOKUP($B72,[1]RptScheduleA_Inv!$A$3:$V$165,BI$3,),)</f>
        <v>16142.34</v>
      </c>
      <c r="BJ72" s="51">
        <f t="shared" si="42"/>
        <v>-310355.53999999998</v>
      </c>
      <c r="BK72" s="50">
        <f t="shared" si="65"/>
        <v>-294213.19999999995</v>
      </c>
      <c r="BL72" s="50">
        <f>IFERROR(VLOOKUP($B72,[2]RptScheduleA_Inv!$A$3:$V$165,BL$3,),)</f>
        <v>91906.19</v>
      </c>
      <c r="BM72" s="50">
        <f>IFERROR(VLOOKUP($B72,[1]RptScheduleA_Inv!$A$3:$V$165,BM$3,),)</f>
        <v>143815.35</v>
      </c>
      <c r="BN72" s="51">
        <f t="shared" si="44"/>
        <v>51909.16</v>
      </c>
      <c r="BO72" s="50">
        <f t="shared" ref="BO72:BO136" si="73">BM72+BN72</f>
        <v>195724.51</v>
      </c>
      <c r="BP72" s="50">
        <f>IFERROR(VLOOKUP($B72,[2]RptScheduleA_Inv!$A$3:$V$165,BP$3,),)</f>
        <v>69486.740000000005</v>
      </c>
      <c r="BQ72" s="50">
        <f>IFERROR(VLOOKUP($B72,[1]RptScheduleA_Inv!$A$3:$V$165,BQ$3,),)</f>
        <v>71079.67</v>
      </c>
      <c r="BR72" s="51">
        <f t="shared" si="45"/>
        <v>1592.929999999993</v>
      </c>
      <c r="BS72" s="50">
        <f t="shared" si="66"/>
        <v>72672.599999999991</v>
      </c>
    </row>
    <row r="73" spans="1:71" x14ac:dyDescent="0.2">
      <c r="A73" s="20" t="str">
        <f t="shared" si="60"/>
        <v>EPS</v>
      </c>
      <c r="B73" s="31" t="s">
        <v>79</v>
      </c>
      <c r="C73" s="20" t="str">
        <f t="shared" si="61"/>
        <v>EPS-EXEC OFC PUB. SAFETY &amp; HOMELAND SEC.</v>
      </c>
      <c r="D73" s="50">
        <f>IFERROR(VLOOKUP($B73,[2]RptScheduleA_Inv!$A$3:$V$165,D$3,),)</f>
        <v>0</v>
      </c>
      <c r="E73" s="50">
        <f>IFERROR(VLOOKUP($B73,[1]RptScheduleA_Inv!$A$3:$V$165,E$3,),)</f>
        <v>0</v>
      </c>
      <c r="F73" s="50">
        <f t="shared" ref="F73:F137" si="74">E73-D73</f>
        <v>0</v>
      </c>
      <c r="G73" s="50">
        <f t="shared" si="58"/>
        <v>0</v>
      </c>
      <c r="H73" s="50">
        <f>IFERROR(VLOOKUP($B73,[2]RptScheduleA_Inv!$A$3:$V$165,H$3,),)</f>
        <v>5972.65</v>
      </c>
      <c r="I73" s="50">
        <f>IFERROR(VLOOKUP($B73,[1]RptScheduleA_Inv!$A$3:$V$165,I$3,),)</f>
        <v>11100.8</v>
      </c>
      <c r="J73" s="51">
        <f t="shared" si="17"/>
        <v>5128.1499999999996</v>
      </c>
      <c r="K73" s="50">
        <f t="shared" si="59"/>
        <v>16228.949999999999</v>
      </c>
      <c r="L73" s="50"/>
      <c r="M73" s="50">
        <f>IFERROR(VLOOKUP($B73,[1]RptScheduleA_Inv!$A$3:$V$165,M$3,),)</f>
        <v>0</v>
      </c>
      <c r="N73" s="50">
        <f t="shared" si="18"/>
        <v>0</v>
      </c>
      <c r="O73" s="50">
        <f t="shared" si="19"/>
        <v>0</v>
      </c>
      <c r="P73" s="50"/>
      <c r="Q73" s="50">
        <f>IFERROR(VLOOKUP($B73,[1]RptScheduleA_Inv!$A$3:$V$165,Q$3,),)</f>
        <v>0</v>
      </c>
      <c r="R73" s="50">
        <f t="shared" si="20"/>
        <v>0</v>
      </c>
      <c r="S73" s="50">
        <f t="shared" si="21"/>
        <v>0</v>
      </c>
      <c r="T73" s="50">
        <f>IFERROR(VLOOKUP($B73,[2]RptScheduleA_Inv!$A$3:$V$165,T$3,),)</f>
        <v>0</v>
      </c>
      <c r="U73" s="50">
        <f>IFERROR(VLOOKUP($B73,[1]RptScheduleA_Inv!$A$3:$V$165,U$3,),)</f>
        <v>0</v>
      </c>
      <c r="V73" s="50">
        <f t="shared" si="22"/>
        <v>0</v>
      </c>
      <c r="W73" s="50">
        <f t="shared" si="23"/>
        <v>0</v>
      </c>
      <c r="X73" s="50">
        <f>IFERROR(VLOOKUP($B73,[2]RptScheduleA_Inv!$A$3:$V$165,X$3,),)</f>
        <v>288963.83</v>
      </c>
      <c r="Y73" s="50">
        <f>IFERROR(VLOOKUP($B73,[1]RptScheduleA_Inv!$A$3:$V$165,Y$3,),)</f>
        <v>265295.69</v>
      </c>
      <c r="Z73" s="51">
        <f t="shared" si="24"/>
        <v>-23668.140000000014</v>
      </c>
      <c r="AA73" s="50">
        <f t="shared" si="67"/>
        <v>241627.55</v>
      </c>
      <c r="AB73" s="50">
        <f>IFERROR(VLOOKUP($B73,[2]RptScheduleA_Inv!$A$3:$V$165,AB$3,),)</f>
        <v>26577.45</v>
      </c>
      <c r="AC73" s="50">
        <f>IFERROR(VLOOKUP($B73,[1]RptScheduleA_Inv!$A$3:$V$165,AC$3,),)</f>
        <v>38007.61</v>
      </c>
      <c r="AD73" s="51">
        <f t="shared" si="26"/>
        <v>11430.16</v>
      </c>
      <c r="AE73" s="50">
        <f t="shared" si="68"/>
        <v>49437.770000000004</v>
      </c>
      <c r="AF73" s="50">
        <f>IFERROR(VLOOKUP($B73,[2]RptScheduleA_Inv!$A$3:$V$165,AF$3,),)</f>
        <v>0</v>
      </c>
      <c r="AG73" s="50">
        <f>IFERROR(VLOOKUP($B73,[1]RptScheduleA_Inv!$A$3:$V$165,AG$3,),)</f>
        <v>0</v>
      </c>
      <c r="AH73" s="51">
        <f t="shared" si="28"/>
        <v>0</v>
      </c>
      <c r="AI73" s="50">
        <f t="shared" si="69"/>
        <v>0</v>
      </c>
      <c r="AJ73" s="50">
        <f>IFERROR(VLOOKUP($B73,[2]RptScheduleA_Inv!$A$3:$V$165,AJ$3,),)</f>
        <v>329.8</v>
      </c>
      <c r="AK73" s="50">
        <f>IFERROR(VLOOKUP($B73,[1]RptScheduleA_Inv!$A$3:$V$165,AK$3,),)</f>
        <v>410.4</v>
      </c>
      <c r="AL73" s="51">
        <f t="shared" si="30"/>
        <v>80.599999999999966</v>
      </c>
      <c r="AM73" s="50">
        <f t="shared" si="70"/>
        <v>490.99999999999994</v>
      </c>
      <c r="AN73" s="50">
        <f>IFERROR(VLOOKUP($B73,[2]RptScheduleA_Inv!$A$3:$V$165,AN$3,),)</f>
        <v>42134.7</v>
      </c>
      <c r="AO73" s="50">
        <f>IFERROR(VLOOKUP($B73,[1]RptScheduleA_Inv!$A$3:$V$165,AO$3,),)</f>
        <v>51545.42</v>
      </c>
      <c r="AP73" s="51">
        <f t="shared" si="32"/>
        <v>9410.7200000000012</v>
      </c>
      <c r="AQ73" s="50">
        <f t="shared" si="71"/>
        <v>60956.14</v>
      </c>
      <c r="AR73" s="50">
        <f>IFERROR(VLOOKUP($B73,[2]RptScheduleA_Inv!$A$3:$V$165,AR$3,),)</f>
        <v>9755.98</v>
      </c>
      <c r="AS73" s="50">
        <f>IFERROR(VLOOKUP($B73,[1]RptScheduleA_Inv!$A$3:$V$165,AS$3,),)</f>
        <v>20134.34</v>
      </c>
      <c r="AT73" s="51">
        <f t="shared" si="34"/>
        <v>10378.36</v>
      </c>
      <c r="AU73" s="50">
        <f t="shared" si="72"/>
        <v>30512.7</v>
      </c>
      <c r="AV73" s="50">
        <f>IFERROR(VLOOKUP($B73,[2]RptScheduleA_Inv!$A$3:$V$165,AV$3,),)</f>
        <v>0</v>
      </c>
      <c r="AW73" s="50">
        <f>IFERROR(VLOOKUP($B73,[1]RptScheduleA_Inv!$A$3:$V$165,AW$3,),)</f>
        <v>0</v>
      </c>
      <c r="AX73" s="51">
        <f t="shared" si="36"/>
        <v>0</v>
      </c>
      <c r="AY73" s="50">
        <f t="shared" si="62"/>
        <v>0</v>
      </c>
      <c r="AZ73" s="50">
        <f>IFERROR(VLOOKUP($B73,[2]RptScheduleA_Inv!$A$3:$V$165,AZ$3,),)</f>
        <v>38542.54</v>
      </c>
      <c r="BA73" s="50">
        <f>IFERROR(VLOOKUP($B73,[1]RptScheduleA_Inv!$A$3:$V$165,BA$3,),)</f>
        <v>36168.68</v>
      </c>
      <c r="BB73" s="51">
        <f t="shared" si="38"/>
        <v>-2373.8600000000006</v>
      </c>
      <c r="BC73" s="50">
        <f t="shared" si="63"/>
        <v>33794.82</v>
      </c>
      <c r="BD73" s="50">
        <f>IFERROR(VLOOKUP($B73,[2]RptScheduleA_Inv!$A$3:$V$165,BD$3,),)</f>
        <v>-203150.19</v>
      </c>
      <c r="BE73" s="50">
        <f>IFERROR(VLOOKUP($B73,[1]RptScheduleA_Inv!$A$3:$V$165,BE$3,),)</f>
        <v>-56044.88</v>
      </c>
      <c r="BF73" s="51">
        <f t="shared" si="40"/>
        <v>147105.31</v>
      </c>
      <c r="BG73" s="50">
        <f t="shared" si="64"/>
        <v>91060.43</v>
      </c>
      <c r="BH73" s="50">
        <f>IFERROR(VLOOKUP($B73,[2]RptScheduleA_Inv!$A$3:$V$165,BH$3,),)</f>
        <v>0</v>
      </c>
      <c r="BI73" s="50">
        <f>IFERROR(VLOOKUP($B73,[1]RptScheduleA_Inv!$A$3:$V$165,BI$3,),)</f>
        <v>0</v>
      </c>
      <c r="BJ73" s="51">
        <f t="shared" si="42"/>
        <v>0</v>
      </c>
      <c r="BK73" s="50">
        <f t="shared" si="65"/>
        <v>0</v>
      </c>
      <c r="BL73" s="50">
        <f>IFERROR(VLOOKUP($B73,[2]RptScheduleA_Inv!$A$3:$V$165,BL$3,),)</f>
        <v>26002</v>
      </c>
      <c r="BM73" s="50">
        <f>IFERROR(VLOOKUP($B73,[1]RptScheduleA_Inv!$A$3:$V$165,BM$3,),)</f>
        <v>40688.129999999997</v>
      </c>
      <c r="BN73" s="51">
        <f t="shared" si="44"/>
        <v>14686.129999999997</v>
      </c>
      <c r="BO73" s="50">
        <f t="shared" si="73"/>
        <v>55374.259999999995</v>
      </c>
      <c r="BP73" s="50">
        <f>IFERROR(VLOOKUP($B73,[2]RptScheduleA_Inv!$A$3:$V$165,BP$3,),)</f>
        <v>12375.16</v>
      </c>
      <c r="BQ73" s="50">
        <f>IFERROR(VLOOKUP($B73,[1]RptScheduleA_Inv!$A$3:$V$165,BQ$3,),)</f>
        <v>13983.82</v>
      </c>
      <c r="BR73" s="51">
        <f t="shared" si="45"/>
        <v>1608.6599999999999</v>
      </c>
      <c r="BS73" s="50">
        <f t="shared" si="66"/>
        <v>15592.48</v>
      </c>
    </row>
    <row r="74" spans="1:71" x14ac:dyDescent="0.2">
      <c r="A74" s="20" t="str">
        <f t="shared" si="60"/>
        <v>EQE</v>
      </c>
      <c r="B74" s="31" t="s">
        <v>80</v>
      </c>
      <c r="C74" s="20" t="str">
        <f t="shared" si="61"/>
        <v>EQE- ENV PROTECTION</v>
      </c>
      <c r="D74" s="50">
        <f>IFERROR(VLOOKUP($B74,[2]RptScheduleA_Inv!$A$3:$V$165,D$3,),)</f>
        <v>0</v>
      </c>
      <c r="E74" s="50">
        <f>IFERROR(VLOOKUP($B74,[1]RptScheduleA_Inv!$A$3:$V$165,E$3,),)</f>
        <v>183371.55</v>
      </c>
      <c r="F74" s="50">
        <f t="shared" si="74"/>
        <v>183371.55</v>
      </c>
      <c r="G74" s="50">
        <f t="shared" si="58"/>
        <v>366743.1</v>
      </c>
      <c r="H74" s="50">
        <f>IFERROR(VLOOKUP($B74,[2]RptScheduleA_Inv!$A$3:$V$165,H$3,),)</f>
        <v>16639.09</v>
      </c>
      <c r="I74" s="50">
        <f>IFERROR(VLOOKUP($B74,[1]RptScheduleA_Inv!$A$3:$V$165,I$3,),)</f>
        <v>38211.57</v>
      </c>
      <c r="J74" s="51">
        <f t="shared" ref="J74:J138" si="75">I74-H74</f>
        <v>21572.48</v>
      </c>
      <c r="K74" s="50">
        <f t="shared" si="59"/>
        <v>59784.05</v>
      </c>
      <c r="L74" s="50"/>
      <c r="M74" s="50">
        <f>IFERROR(VLOOKUP($B74,[1]RptScheduleA_Inv!$A$3:$V$165,M$3,),)</f>
        <v>0</v>
      </c>
      <c r="N74" s="50">
        <f t="shared" ref="N74:N138" si="76">M74-L74</f>
        <v>0</v>
      </c>
      <c r="O74" s="50">
        <f t="shared" ref="O74:O138" si="77">M74+N74</f>
        <v>0</v>
      </c>
      <c r="P74" s="50"/>
      <c r="Q74" s="50">
        <f>IFERROR(VLOOKUP($B74,[1]RptScheduleA_Inv!$A$3:$V$165,Q$3,),)</f>
        <v>0</v>
      </c>
      <c r="R74" s="50">
        <f t="shared" ref="R74:R138" si="78">Q74-P74</f>
        <v>0</v>
      </c>
      <c r="S74" s="50">
        <f t="shared" ref="S74:S138" si="79">Q74+R74</f>
        <v>0</v>
      </c>
      <c r="T74" s="50">
        <f>IFERROR(VLOOKUP($B74,[2]RptScheduleA_Inv!$A$3:$V$165,T$3,),)</f>
        <v>0</v>
      </c>
      <c r="U74" s="50">
        <f>IFERROR(VLOOKUP($B74,[1]RptScheduleA_Inv!$A$3:$V$165,U$3,),)</f>
        <v>0</v>
      </c>
      <c r="V74" s="50">
        <f t="shared" ref="V74:V138" si="80">U74-T74</f>
        <v>0</v>
      </c>
      <c r="W74" s="50">
        <f t="shared" ref="W74:W138" si="81">U74+V74</f>
        <v>0</v>
      </c>
      <c r="X74" s="50">
        <f>IFERROR(VLOOKUP($B74,[2]RptScheduleA_Inv!$A$3:$V$165,X$3,),)</f>
        <v>1760200.95</v>
      </c>
      <c r="Y74" s="50">
        <f>IFERROR(VLOOKUP($B74,[1]RptScheduleA_Inv!$A$3:$V$165,Y$3,),)</f>
        <v>2571637.06</v>
      </c>
      <c r="Z74" s="51">
        <f t="shared" ref="Z74:Z138" si="82">Y74-X74</f>
        <v>811436.1100000001</v>
      </c>
      <c r="AA74" s="50">
        <f t="shared" si="67"/>
        <v>3383073.17</v>
      </c>
      <c r="AB74" s="50">
        <f>IFERROR(VLOOKUP($B74,[2]RptScheduleA_Inv!$A$3:$V$165,AB$3,),)</f>
        <v>52608.86</v>
      </c>
      <c r="AC74" s="50">
        <f>IFERROR(VLOOKUP($B74,[1]RptScheduleA_Inv!$A$3:$V$165,AC$3,),)</f>
        <v>69558.28</v>
      </c>
      <c r="AD74" s="51">
        <f t="shared" ref="AD74:AD138" si="83">AC74-AB74</f>
        <v>16949.419999999998</v>
      </c>
      <c r="AE74" s="50">
        <f t="shared" si="68"/>
        <v>86507.7</v>
      </c>
      <c r="AF74" s="50">
        <f>IFERROR(VLOOKUP($B74,[2]RptScheduleA_Inv!$A$3:$V$165,AF$3,),)</f>
        <v>0</v>
      </c>
      <c r="AG74" s="50">
        <f>IFERROR(VLOOKUP($B74,[1]RptScheduleA_Inv!$A$3:$V$165,AG$3,),)</f>
        <v>0</v>
      </c>
      <c r="AH74" s="51">
        <f t="shared" ref="AH74:AH138" si="84">AG74-AF74</f>
        <v>0</v>
      </c>
      <c r="AI74" s="50">
        <f t="shared" si="69"/>
        <v>0</v>
      </c>
      <c r="AJ74" s="50">
        <f>IFERROR(VLOOKUP($B74,[2]RptScheduleA_Inv!$A$3:$V$165,AJ$3,),)</f>
        <v>1507.72</v>
      </c>
      <c r="AK74" s="50">
        <f>IFERROR(VLOOKUP($B74,[1]RptScheduleA_Inv!$A$3:$V$165,AK$3,),)</f>
        <v>2368.61</v>
      </c>
      <c r="AL74" s="51">
        <f t="shared" ref="AL74:AL138" si="85">AK74-AJ74</f>
        <v>860.8900000000001</v>
      </c>
      <c r="AM74" s="50">
        <f t="shared" si="70"/>
        <v>3229.5</v>
      </c>
      <c r="AN74" s="50">
        <f>IFERROR(VLOOKUP($B74,[2]RptScheduleA_Inv!$A$3:$V$165,AN$3,),)</f>
        <v>87760.27</v>
      </c>
      <c r="AO74" s="50">
        <f>IFERROR(VLOOKUP($B74,[1]RptScheduleA_Inv!$A$3:$V$165,AO$3,),)</f>
        <v>103334.31</v>
      </c>
      <c r="AP74" s="51">
        <f t="shared" ref="AP74:AP138" si="86">AO74-AN74</f>
        <v>15574.039999999994</v>
      </c>
      <c r="AQ74" s="50">
        <f t="shared" si="71"/>
        <v>118908.34999999999</v>
      </c>
      <c r="AR74" s="50">
        <f>IFERROR(VLOOKUP($B74,[2]RptScheduleA_Inv!$A$3:$V$165,AR$3,),)</f>
        <v>55696.53</v>
      </c>
      <c r="AS74" s="50">
        <f>IFERROR(VLOOKUP($B74,[1]RptScheduleA_Inv!$A$3:$V$165,AS$3,),)</f>
        <v>50335.91</v>
      </c>
      <c r="AT74" s="51">
        <f t="shared" ref="AT74:AT138" si="87">AS74-AR74</f>
        <v>-5360.6199999999953</v>
      </c>
      <c r="AU74" s="50">
        <f t="shared" si="72"/>
        <v>44975.290000000008</v>
      </c>
      <c r="AV74" s="50">
        <f>IFERROR(VLOOKUP($B74,[2]RptScheduleA_Inv!$A$3:$V$165,AV$3,),)</f>
        <v>0</v>
      </c>
      <c r="AW74" s="50">
        <f>IFERROR(VLOOKUP($B74,[1]RptScheduleA_Inv!$A$3:$V$165,AW$3,),)</f>
        <v>0</v>
      </c>
      <c r="AX74" s="51">
        <f t="shared" ref="AX74:AX138" si="88">AW74-AV74</f>
        <v>0</v>
      </c>
      <c r="AY74" s="50">
        <f t="shared" si="62"/>
        <v>0</v>
      </c>
      <c r="AZ74" s="50">
        <f>IFERROR(VLOOKUP($B74,[2]RptScheduleA_Inv!$A$3:$V$165,AZ$3,),)</f>
        <v>126712.17</v>
      </c>
      <c r="BA74" s="50">
        <f>IFERROR(VLOOKUP($B74,[1]RptScheduleA_Inv!$A$3:$V$165,BA$3,),)</f>
        <v>129189.3</v>
      </c>
      <c r="BB74" s="51">
        <f t="shared" ref="BB74:BB138" si="89">BA74-AZ74</f>
        <v>2477.1300000000047</v>
      </c>
      <c r="BC74" s="50">
        <f t="shared" si="63"/>
        <v>131666.43</v>
      </c>
      <c r="BD74" s="50">
        <f>IFERROR(VLOOKUP($B74,[2]RptScheduleA_Inv!$A$3:$V$165,BD$3,),)</f>
        <v>-40016.33</v>
      </c>
      <c r="BE74" s="50">
        <f>IFERROR(VLOOKUP($B74,[1]RptScheduleA_Inv!$A$3:$V$165,BE$3,),)</f>
        <v>-8303.86</v>
      </c>
      <c r="BF74" s="51">
        <f t="shared" ref="BF74:BF138" si="90">BE74-BD74</f>
        <v>31712.47</v>
      </c>
      <c r="BG74" s="50">
        <f t="shared" si="64"/>
        <v>23408.61</v>
      </c>
      <c r="BH74" s="50">
        <f>IFERROR(VLOOKUP($B74,[2]RptScheduleA_Inv!$A$3:$V$165,BH$3,),)</f>
        <v>0</v>
      </c>
      <c r="BI74" s="50">
        <f>IFERROR(VLOOKUP($B74,[1]RptScheduleA_Inv!$A$3:$V$165,BI$3,),)</f>
        <v>0</v>
      </c>
      <c r="BJ74" s="51">
        <f t="shared" ref="BJ74:BJ138" si="91">BI74-BH74</f>
        <v>0</v>
      </c>
      <c r="BK74" s="50">
        <f t="shared" si="65"/>
        <v>0</v>
      </c>
      <c r="BL74" s="50">
        <f>IFERROR(VLOOKUP($B74,[2]RptScheduleA_Inv!$A$3:$V$165,BL$3,),)</f>
        <v>5183.67</v>
      </c>
      <c r="BM74" s="50">
        <f>IFERROR(VLOOKUP($B74,[1]RptScheduleA_Inv!$A$3:$V$165,BM$3,),)</f>
        <v>8111.48</v>
      </c>
      <c r="BN74" s="51">
        <f t="shared" ref="BN74:BN138" si="92">BM74-BL74</f>
        <v>2927.8099999999995</v>
      </c>
      <c r="BO74" s="50">
        <f t="shared" si="73"/>
        <v>11039.289999999999</v>
      </c>
      <c r="BP74" s="50">
        <f>IFERROR(VLOOKUP($B74,[2]RptScheduleA_Inv!$A$3:$V$165,BP$3,),)</f>
        <v>28352.15</v>
      </c>
      <c r="BQ74" s="50">
        <f>IFERROR(VLOOKUP($B74,[1]RptScheduleA_Inv!$A$3:$V$165,BQ$3,),)</f>
        <v>33257.199999999997</v>
      </c>
      <c r="BR74" s="51">
        <f t="shared" ref="BR74:BR138" si="93">BQ74-BP74</f>
        <v>4905.0499999999956</v>
      </c>
      <c r="BS74" s="50">
        <f t="shared" si="66"/>
        <v>38162.249999999993</v>
      </c>
    </row>
    <row r="75" spans="1:71" x14ac:dyDescent="0.2">
      <c r="A75" s="20" t="str">
        <f t="shared" si="60"/>
        <v>ETH</v>
      </c>
      <c r="B75" s="31" t="s">
        <v>81</v>
      </c>
      <c r="C75" s="20" t="str">
        <f t="shared" si="61"/>
        <v>ETH-ST ETHICS COMM</v>
      </c>
      <c r="D75" s="50">
        <f>IFERROR(VLOOKUP($B75,[2]RptScheduleA_Inv!$A$3:$V$165,D$3,),)</f>
        <v>18031.47</v>
      </c>
      <c r="E75" s="50">
        <f>IFERROR(VLOOKUP($B75,[1]RptScheduleA_Inv!$A$3:$V$165,E$3,),)</f>
        <v>29744.89</v>
      </c>
      <c r="F75" s="50">
        <f t="shared" si="74"/>
        <v>11713.419999999998</v>
      </c>
      <c r="G75" s="50">
        <f t="shared" si="58"/>
        <v>41458.31</v>
      </c>
      <c r="H75" s="50">
        <f>IFERROR(VLOOKUP($B75,[2]RptScheduleA_Inv!$A$3:$V$165,H$3,),)</f>
        <v>104.12</v>
      </c>
      <c r="I75" s="50">
        <f>IFERROR(VLOOKUP($B75,[1]RptScheduleA_Inv!$A$3:$V$165,I$3,),)</f>
        <v>1341.89</v>
      </c>
      <c r="J75" s="51">
        <f t="shared" si="75"/>
        <v>1237.77</v>
      </c>
      <c r="K75" s="50">
        <f t="shared" si="59"/>
        <v>2579.66</v>
      </c>
      <c r="L75" s="50"/>
      <c r="M75" s="50">
        <f>IFERROR(VLOOKUP($B75,[1]RptScheduleA_Inv!$A$3:$V$165,M$3,),)</f>
        <v>0</v>
      </c>
      <c r="N75" s="50">
        <f t="shared" si="76"/>
        <v>0</v>
      </c>
      <c r="O75" s="50">
        <f t="shared" si="77"/>
        <v>0</v>
      </c>
      <c r="P75" s="50"/>
      <c r="Q75" s="50">
        <f>IFERROR(VLOOKUP($B75,[1]RptScheduleA_Inv!$A$3:$V$165,Q$3,),)</f>
        <v>0</v>
      </c>
      <c r="R75" s="50">
        <f t="shared" si="78"/>
        <v>0</v>
      </c>
      <c r="S75" s="50">
        <f t="shared" si="79"/>
        <v>0</v>
      </c>
      <c r="T75" s="50">
        <f>IFERROR(VLOOKUP($B75,[2]RptScheduleA_Inv!$A$3:$V$165,T$3,),)</f>
        <v>0</v>
      </c>
      <c r="U75" s="50">
        <f>IFERROR(VLOOKUP($B75,[1]RptScheduleA_Inv!$A$3:$V$165,U$3,),)</f>
        <v>0</v>
      </c>
      <c r="V75" s="50">
        <f t="shared" si="80"/>
        <v>0</v>
      </c>
      <c r="W75" s="50">
        <f t="shared" si="81"/>
        <v>0</v>
      </c>
      <c r="X75" s="50">
        <f>IFERROR(VLOOKUP($B75,[2]RptScheduleA_Inv!$A$3:$V$165,X$3,),)</f>
        <v>6565.18</v>
      </c>
      <c r="Y75" s="50">
        <f>IFERROR(VLOOKUP($B75,[1]RptScheduleA_Inv!$A$3:$V$165,Y$3,),)</f>
        <v>0</v>
      </c>
      <c r="Z75" s="51">
        <f t="shared" si="82"/>
        <v>-6565.18</v>
      </c>
      <c r="AA75" s="50">
        <f t="shared" si="67"/>
        <v>-6565.18</v>
      </c>
      <c r="AB75" s="50">
        <f>IFERROR(VLOOKUP($B75,[2]RptScheduleA_Inv!$A$3:$V$165,AB$3,),)</f>
        <v>1517.81</v>
      </c>
      <c r="AC75" s="50">
        <f>IFERROR(VLOOKUP($B75,[1]RptScheduleA_Inv!$A$3:$V$165,AC$3,),)</f>
        <v>2069.94</v>
      </c>
      <c r="AD75" s="51">
        <f t="shared" si="83"/>
        <v>552.13000000000011</v>
      </c>
      <c r="AE75" s="50">
        <f t="shared" si="68"/>
        <v>2622.07</v>
      </c>
      <c r="AF75" s="50">
        <f>IFERROR(VLOOKUP($B75,[2]RptScheduleA_Inv!$A$3:$V$165,AF$3,),)</f>
        <v>0</v>
      </c>
      <c r="AG75" s="50">
        <f>IFERROR(VLOOKUP($B75,[1]RptScheduleA_Inv!$A$3:$V$165,AG$3,),)</f>
        <v>0</v>
      </c>
      <c r="AH75" s="51">
        <f t="shared" si="84"/>
        <v>0</v>
      </c>
      <c r="AI75" s="50">
        <f t="shared" si="69"/>
        <v>0</v>
      </c>
      <c r="AJ75" s="50">
        <f>IFERROR(VLOOKUP($B75,[2]RptScheduleA_Inv!$A$3:$V$165,AJ$3,),)</f>
        <v>0</v>
      </c>
      <c r="AK75" s="50">
        <f>IFERROR(VLOOKUP($B75,[1]RptScheduleA_Inv!$A$3:$V$165,AK$3,),)</f>
        <v>0</v>
      </c>
      <c r="AL75" s="51">
        <f t="shared" si="85"/>
        <v>0</v>
      </c>
      <c r="AM75" s="50">
        <f t="shared" si="70"/>
        <v>0</v>
      </c>
      <c r="AN75" s="50">
        <f>IFERROR(VLOOKUP($B75,[2]RptScheduleA_Inv!$A$3:$V$165,AN$3,),)</f>
        <v>2636.81</v>
      </c>
      <c r="AO75" s="50">
        <f>IFERROR(VLOOKUP($B75,[1]RptScheduleA_Inv!$A$3:$V$165,AO$3,),)</f>
        <v>3177.87</v>
      </c>
      <c r="AP75" s="51">
        <f t="shared" si="86"/>
        <v>541.05999999999995</v>
      </c>
      <c r="AQ75" s="50">
        <f t="shared" si="71"/>
        <v>3718.93</v>
      </c>
      <c r="AR75" s="50">
        <f>IFERROR(VLOOKUP($B75,[2]RptScheduleA_Inv!$A$3:$V$165,AR$3,),)</f>
        <v>100533.17</v>
      </c>
      <c r="AS75" s="50">
        <f>IFERROR(VLOOKUP($B75,[1]RptScheduleA_Inv!$A$3:$V$165,AS$3,),)</f>
        <v>157647.9</v>
      </c>
      <c r="AT75" s="51">
        <f t="shared" si="87"/>
        <v>57114.729999999996</v>
      </c>
      <c r="AU75" s="50">
        <f t="shared" si="72"/>
        <v>214762.63</v>
      </c>
      <c r="AV75" s="50">
        <f>IFERROR(VLOOKUP($B75,[2]RptScheduleA_Inv!$A$3:$V$165,AV$3,),)</f>
        <v>0</v>
      </c>
      <c r="AW75" s="50">
        <f>IFERROR(VLOOKUP($B75,[1]RptScheduleA_Inv!$A$3:$V$165,AW$3,),)</f>
        <v>0</v>
      </c>
      <c r="AX75" s="51">
        <f t="shared" si="88"/>
        <v>0</v>
      </c>
      <c r="AY75" s="50">
        <f t="shared" si="62"/>
        <v>0</v>
      </c>
      <c r="AZ75" s="50">
        <f>IFERROR(VLOOKUP($B75,[2]RptScheduleA_Inv!$A$3:$V$165,AZ$3,),)</f>
        <v>2929.27</v>
      </c>
      <c r="BA75" s="50">
        <f>IFERROR(VLOOKUP($B75,[1]RptScheduleA_Inv!$A$3:$V$165,BA$3,),)</f>
        <v>3126.91</v>
      </c>
      <c r="BB75" s="51">
        <f t="shared" si="89"/>
        <v>197.63999999999987</v>
      </c>
      <c r="BC75" s="50">
        <f t="shared" si="63"/>
        <v>3324.5499999999997</v>
      </c>
      <c r="BD75" s="50">
        <f>IFERROR(VLOOKUP($B75,[2]RptScheduleA_Inv!$A$3:$V$165,BD$3,),)</f>
        <v>-8984.0400000000009</v>
      </c>
      <c r="BE75" s="50">
        <f>IFERROR(VLOOKUP($B75,[1]RptScheduleA_Inv!$A$3:$V$165,BE$3,),)</f>
        <v>-3277.62</v>
      </c>
      <c r="BF75" s="51">
        <f t="shared" si="90"/>
        <v>5706.420000000001</v>
      </c>
      <c r="BG75" s="50">
        <f t="shared" si="64"/>
        <v>2428.8000000000011</v>
      </c>
      <c r="BH75" s="50">
        <f>IFERROR(VLOOKUP($B75,[2]RptScheduleA_Inv!$A$3:$V$165,BH$3,),)</f>
        <v>16703.14</v>
      </c>
      <c r="BI75" s="50">
        <f>IFERROR(VLOOKUP($B75,[1]RptScheduleA_Inv!$A$3:$V$165,BI$3,),)</f>
        <v>20401.189999999999</v>
      </c>
      <c r="BJ75" s="51">
        <f t="shared" si="91"/>
        <v>3698.0499999999993</v>
      </c>
      <c r="BK75" s="50">
        <f t="shared" si="65"/>
        <v>24099.239999999998</v>
      </c>
      <c r="BL75" s="50">
        <f>IFERROR(VLOOKUP($B75,[2]RptScheduleA_Inv!$A$3:$V$165,BL$3,),)</f>
        <v>0</v>
      </c>
      <c r="BM75" s="50">
        <f>IFERROR(VLOOKUP($B75,[1]RptScheduleA_Inv!$A$3:$V$165,BM$3,),)</f>
        <v>0</v>
      </c>
      <c r="BN75" s="51">
        <f t="shared" si="92"/>
        <v>0</v>
      </c>
      <c r="BO75" s="50">
        <f t="shared" si="73"/>
        <v>0</v>
      </c>
      <c r="BP75" s="50">
        <f>IFERROR(VLOOKUP($B75,[2]RptScheduleA_Inv!$A$3:$V$165,BP$3,),)</f>
        <v>923.5</v>
      </c>
      <c r="BQ75" s="50">
        <f>IFERROR(VLOOKUP($B75,[1]RptScheduleA_Inv!$A$3:$V$165,BQ$3,),)</f>
        <v>1045.93</v>
      </c>
      <c r="BR75" s="51">
        <f t="shared" si="93"/>
        <v>122.43000000000006</v>
      </c>
      <c r="BS75" s="50">
        <f t="shared" si="66"/>
        <v>1168.3600000000001</v>
      </c>
    </row>
    <row r="76" spans="1:71" ht="10.5" customHeight="1" x14ac:dyDescent="0.2">
      <c r="A76" s="20" t="str">
        <f t="shared" si="60"/>
        <v>FRC</v>
      </c>
      <c r="B76" s="31" t="s">
        <v>82</v>
      </c>
      <c r="C76" s="20" t="str">
        <f t="shared" si="61"/>
        <v>FRC-FRAMINGHAM ST COLLEGE</v>
      </c>
      <c r="D76" s="50">
        <f>IFERROR(VLOOKUP($B76,[2]RptScheduleA_Inv!$A$3:$V$165,D$3,),)</f>
        <v>0</v>
      </c>
      <c r="E76" s="50">
        <f>IFERROR(VLOOKUP($B76,[1]RptScheduleA_Inv!$A$3:$V$165,E$3,),)</f>
        <v>0</v>
      </c>
      <c r="F76" s="50">
        <f t="shared" si="74"/>
        <v>0</v>
      </c>
      <c r="G76" s="50">
        <f t="shared" si="58"/>
        <v>0</v>
      </c>
      <c r="H76" s="50">
        <f>IFERROR(VLOOKUP($B76,[2]RptScheduleA_Inv!$A$3:$V$165,H$3,),)</f>
        <v>2276.06</v>
      </c>
      <c r="I76" s="50">
        <f>IFERROR(VLOOKUP($B76,[1]RptScheduleA_Inv!$A$3:$V$165,I$3,),)</f>
        <v>85270.63</v>
      </c>
      <c r="J76" s="51">
        <f t="shared" si="75"/>
        <v>82994.570000000007</v>
      </c>
      <c r="K76" s="50">
        <f t="shared" si="59"/>
        <v>168265.2</v>
      </c>
      <c r="L76" s="50"/>
      <c r="M76" s="50">
        <f>IFERROR(VLOOKUP($B76,[1]RptScheduleA_Inv!$A$3:$V$165,M$3,),)</f>
        <v>0</v>
      </c>
      <c r="N76" s="50">
        <f t="shared" si="76"/>
        <v>0</v>
      </c>
      <c r="O76" s="50">
        <f t="shared" si="77"/>
        <v>0</v>
      </c>
      <c r="P76" s="50"/>
      <c r="Q76" s="50">
        <f>IFERROR(VLOOKUP($B76,[1]RptScheduleA_Inv!$A$3:$V$165,Q$3,),)</f>
        <v>0</v>
      </c>
      <c r="R76" s="50">
        <f t="shared" si="78"/>
        <v>0</v>
      </c>
      <c r="S76" s="50">
        <f t="shared" si="79"/>
        <v>0</v>
      </c>
      <c r="T76" s="50">
        <f>IFERROR(VLOOKUP($B76,[2]RptScheduleA_Inv!$A$3:$V$165,T$3,),)</f>
        <v>0</v>
      </c>
      <c r="U76" s="50">
        <f>IFERROR(VLOOKUP($B76,[1]RptScheduleA_Inv!$A$3:$V$165,U$3,),)</f>
        <v>0</v>
      </c>
      <c r="V76" s="50">
        <f t="shared" si="80"/>
        <v>0</v>
      </c>
      <c r="W76" s="50">
        <f t="shared" si="81"/>
        <v>0</v>
      </c>
      <c r="X76" s="50">
        <f>IFERROR(VLOOKUP($B76,[2]RptScheduleA_Inv!$A$3:$V$165,X$3,),)</f>
        <v>0</v>
      </c>
      <c r="Y76" s="50">
        <f>IFERROR(VLOOKUP($B76,[1]RptScheduleA_Inv!$A$3:$V$165,Y$3,),)</f>
        <v>0</v>
      </c>
      <c r="Z76" s="51">
        <f t="shared" si="82"/>
        <v>0</v>
      </c>
      <c r="AA76" s="50">
        <f t="shared" si="67"/>
        <v>0</v>
      </c>
      <c r="AB76" s="50">
        <f>IFERROR(VLOOKUP($B76,[2]RptScheduleA_Inv!$A$3:$V$165,AB$3,),)</f>
        <v>20219.39</v>
      </c>
      <c r="AC76" s="50">
        <f>IFERROR(VLOOKUP($B76,[1]RptScheduleA_Inv!$A$3:$V$165,AC$3,),)</f>
        <v>34997.99</v>
      </c>
      <c r="AD76" s="51">
        <f t="shared" si="83"/>
        <v>14778.599999999999</v>
      </c>
      <c r="AE76" s="50">
        <f t="shared" si="68"/>
        <v>49776.59</v>
      </c>
      <c r="AF76" s="50">
        <f>IFERROR(VLOOKUP($B76,[2]RptScheduleA_Inv!$A$3:$V$165,AF$3,),)</f>
        <v>0</v>
      </c>
      <c r="AG76" s="50">
        <f>IFERROR(VLOOKUP($B76,[1]RptScheduleA_Inv!$A$3:$V$165,AG$3,),)</f>
        <v>0</v>
      </c>
      <c r="AH76" s="51">
        <f t="shared" si="84"/>
        <v>0</v>
      </c>
      <c r="AI76" s="50">
        <f t="shared" si="69"/>
        <v>0</v>
      </c>
      <c r="AJ76" s="50">
        <f>IFERROR(VLOOKUP($B76,[2]RptScheduleA_Inv!$A$3:$V$165,AJ$3,),)</f>
        <v>0</v>
      </c>
      <c r="AK76" s="50">
        <f>IFERROR(VLOOKUP($B76,[1]RptScheduleA_Inv!$A$3:$V$165,AK$3,),)</f>
        <v>0</v>
      </c>
      <c r="AL76" s="51">
        <f t="shared" si="85"/>
        <v>0</v>
      </c>
      <c r="AM76" s="50">
        <f t="shared" si="70"/>
        <v>0</v>
      </c>
      <c r="AN76" s="50">
        <f>IFERROR(VLOOKUP($B76,[2]RptScheduleA_Inv!$A$3:$V$165,AN$3,),)</f>
        <v>59952.99</v>
      </c>
      <c r="AO76" s="50">
        <f>IFERROR(VLOOKUP($B76,[1]RptScheduleA_Inv!$A$3:$V$165,AO$3,),)</f>
        <v>85207.23</v>
      </c>
      <c r="AP76" s="51">
        <f t="shared" si="86"/>
        <v>25254.239999999998</v>
      </c>
      <c r="AQ76" s="50">
        <f t="shared" si="71"/>
        <v>110461.47</v>
      </c>
      <c r="AR76" s="50">
        <f>IFERROR(VLOOKUP($B76,[2]RptScheduleA_Inv!$A$3:$V$165,AR$3,),)</f>
        <v>38992.339999999997</v>
      </c>
      <c r="AS76" s="50">
        <f>IFERROR(VLOOKUP($B76,[1]RptScheduleA_Inv!$A$3:$V$165,AS$3,),)</f>
        <v>131620.13</v>
      </c>
      <c r="AT76" s="51">
        <f t="shared" si="87"/>
        <v>92627.790000000008</v>
      </c>
      <c r="AU76" s="50">
        <f t="shared" si="72"/>
        <v>224247.92</v>
      </c>
      <c r="AV76" s="50">
        <f>IFERROR(VLOOKUP($B76,[2]RptScheduleA_Inv!$A$3:$V$165,AV$3,),)</f>
        <v>0</v>
      </c>
      <c r="AW76" s="50">
        <f>IFERROR(VLOOKUP($B76,[1]RptScheduleA_Inv!$A$3:$V$165,AW$3,),)</f>
        <v>0</v>
      </c>
      <c r="AX76" s="51">
        <f t="shared" si="88"/>
        <v>0</v>
      </c>
      <c r="AY76" s="50">
        <f t="shared" si="62"/>
        <v>0</v>
      </c>
      <c r="AZ76" s="50">
        <f>IFERROR(VLOOKUP($B76,[2]RptScheduleA_Inv!$A$3:$V$165,AZ$3,),)</f>
        <v>205266.08</v>
      </c>
      <c r="BA76" s="50">
        <f>IFERROR(VLOOKUP($B76,[1]RptScheduleA_Inv!$A$3:$V$165,BA$3,),)</f>
        <v>198730.46</v>
      </c>
      <c r="BB76" s="51">
        <f t="shared" si="89"/>
        <v>-6535.6199999999953</v>
      </c>
      <c r="BC76" s="50">
        <f t="shared" si="63"/>
        <v>192194.84</v>
      </c>
      <c r="BD76" s="50">
        <f>IFERROR(VLOOKUP($B76,[2]RptScheduleA_Inv!$A$3:$V$165,BD$3,),)</f>
        <v>-3412.79</v>
      </c>
      <c r="BE76" s="50">
        <f>IFERROR(VLOOKUP($B76,[1]RptScheduleA_Inv!$A$3:$V$165,BE$3,),)</f>
        <v>13244.55</v>
      </c>
      <c r="BF76" s="51">
        <f t="shared" si="90"/>
        <v>16657.34</v>
      </c>
      <c r="BG76" s="50">
        <f t="shared" si="64"/>
        <v>29901.89</v>
      </c>
      <c r="BH76" s="50">
        <f>IFERROR(VLOOKUP($B76,[2]RptScheduleA_Inv!$A$3:$V$165,BH$3,),)</f>
        <v>0</v>
      </c>
      <c r="BI76" s="50">
        <f>IFERROR(VLOOKUP($B76,[1]RptScheduleA_Inv!$A$3:$V$165,BI$3,),)</f>
        <v>0</v>
      </c>
      <c r="BJ76" s="51">
        <f t="shared" si="91"/>
        <v>0</v>
      </c>
      <c r="BK76" s="50">
        <f t="shared" si="65"/>
        <v>0</v>
      </c>
      <c r="BL76" s="50">
        <f>IFERROR(VLOOKUP($B76,[2]RptScheduleA_Inv!$A$3:$V$165,BL$3,),)</f>
        <v>0</v>
      </c>
      <c r="BM76" s="50">
        <f>IFERROR(VLOOKUP($B76,[1]RptScheduleA_Inv!$A$3:$V$165,BM$3,),)</f>
        <v>0</v>
      </c>
      <c r="BN76" s="51">
        <f t="shared" si="92"/>
        <v>0</v>
      </c>
      <c r="BO76" s="50">
        <f t="shared" si="73"/>
        <v>0</v>
      </c>
      <c r="BP76" s="50">
        <f>IFERROR(VLOOKUP($B76,[2]RptScheduleA_Inv!$A$3:$V$165,BP$3,),)</f>
        <v>50598.41</v>
      </c>
      <c r="BQ76" s="50">
        <f>IFERROR(VLOOKUP($B76,[1]RptScheduleA_Inv!$A$3:$V$165,BQ$3,),)</f>
        <v>59036.07</v>
      </c>
      <c r="BR76" s="51">
        <f t="shared" si="93"/>
        <v>8437.6599999999962</v>
      </c>
      <c r="BS76" s="50">
        <f t="shared" si="66"/>
        <v>67473.73</v>
      </c>
    </row>
    <row r="77" spans="1:71" x14ac:dyDescent="0.2">
      <c r="A77" s="20" t="str">
        <f t="shared" si="60"/>
        <v>FSC</v>
      </c>
      <c r="B77" s="31" t="s">
        <v>83</v>
      </c>
      <c r="C77" s="20" t="str">
        <f t="shared" si="61"/>
        <v>FSC-FITCHBURG ST COLLEGE</v>
      </c>
      <c r="D77" s="50">
        <f>IFERROR(VLOOKUP($B77,[2]RptScheduleA_Inv!$A$3:$V$165,D$3,),)</f>
        <v>0</v>
      </c>
      <c r="E77" s="50">
        <f>IFERROR(VLOOKUP($B77,[1]RptScheduleA_Inv!$A$3:$V$165,E$3,),)</f>
        <v>0</v>
      </c>
      <c r="F77" s="50">
        <f t="shared" si="74"/>
        <v>0</v>
      </c>
      <c r="G77" s="50">
        <f t="shared" si="58"/>
        <v>0</v>
      </c>
      <c r="H77" s="50">
        <f>IFERROR(VLOOKUP($B77,[2]RptScheduleA_Inv!$A$3:$V$165,H$3,),)</f>
        <v>1117.54</v>
      </c>
      <c r="I77" s="50">
        <f>IFERROR(VLOOKUP($B77,[1]RptScheduleA_Inv!$A$3:$V$165,I$3,),)</f>
        <v>65978.3</v>
      </c>
      <c r="J77" s="51">
        <f t="shared" si="75"/>
        <v>64860.76</v>
      </c>
      <c r="K77" s="50">
        <f t="shared" si="59"/>
        <v>130839.06</v>
      </c>
      <c r="L77" s="50"/>
      <c r="M77" s="50">
        <f>IFERROR(VLOOKUP($B77,[1]RptScheduleA_Inv!$A$3:$V$165,M$3,),)</f>
        <v>0</v>
      </c>
      <c r="N77" s="50">
        <f t="shared" si="76"/>
        <v>0</v>
      </c>
      <c r="O77" s="50">
        <f t="shared" si="77"/>
        <v>0</v>
      </c>
      <c r="P77" s="50"/>
      <c r="Q77" s="50">
        <f>IFERROR(VLOOKUP($B77,[1]RptScheduleA_Inv!$A$3:$V$165,Q$3,),)</f>
        <v>0</v>
      </c>
      <c r="R77" s="50">
        <f t="shared" si="78"/>
        <v>0</v>
      </c>
      <c r="S77" s="50">
        <f t="shared" si="79"/>
        <v>0</v>
      </c>
      <c r="T77" s="50">
        <f>IFERROR(VLOOKUP($B77,[2]RptScheduleA_Inv!$A$3:$V$165,T$3,),)</f>
        <v>0</v>
      </c>
      <c r="U77" s="50">
        <f>IFERROR(VLOOKUP($B77,[1]RptScheduleA_Inv!$A$3:$V$165,U$3,),)</f>
        <v>0</v>
      </c>
      <c r="V77" s="50">
        <f t="shared" si="80"/>
        <v>0</v>
      </c>
      <c r="W77" s="50">
        <f t="shared" si="81"/>
        <v>0</v>
      </c>
      <c r="X77" s="50">
        <f>IFERROR(VLOOKUP($B77,[2]RptScheduleA_Inv!$A$3:$V$165,X$3,),)</f>
        <v>0</v>
      </c>
      <c r="Y77" s="50">
        <f>IFERROR(VLOOKUP($B77,[1]RptScheduleA_Inv!$A$3:$V$165,Y$3,),)</f>
        <v>0</v>
      </c>
      <c r="Z77" s="51">
        <f t="shared" si="82"/>
        <v>0</v>
      </c>
      <c r="AA77" s="50">
        <f t="shared" si="67"/>
        <v>0</v>
      </c>
      <c r="AB77" s="50">
        <f>IFERROR(VLOOKUP($B77,[2]RptScheduleA_Inv!$A$3:$V$165,AB$3,),)</f>
        <v>19485.12</v>
      </c>
      <c r="AC77" s="50">
        <f>IFERROR(VLOOKUP($B77,[1]RptScheduleA_Inv!$A$3:$V$165,AC$3,),)</f>
        <v>34122.03</v>
      </c>
      <c r="AD77" s="51">
        <f t="shared" si="83"/>
        <v>14636.91</v>
      </c>
      <c r="AE77" s="50">
        <f t="shared" si="68"/>
        <v>48758.94</v>
      </c>
      <c r="AF77" s="50">
        <f>IFERROR(VLOOKUP($B77,[2]RptScheduleA_Inv!$A$3:$V$165,AF$3,),)</f>
        <v>0</v>
      </c>
      <c r="AG77" s="50">
        <f>IFERROR(VLOOKUP($B77,[1]RptScheduleA_Inv!$A$3:$V$165,AG$3,),)</f>
        <v>0</v>
      </c>
      <c r="AH77" s="51">
        <f t="shared" si="84"/>
        <v>0</v>
      </c>
      <c r="AI77" s="50">
        <f t="shared" si="69"/>
        <v>0</v>
      </c>
      <c r="AJ77" s="50">
        <f>IFERROR(VLOOKUP($B77,[2]RptScheduleA_Inv!$A$3:$V$165,AJ$3,),)</f>
        <v>0</v>
      </c>
      <c r="AK77" s="50">
        <f>IFERROR(VLOOKUP($B77,[1]RptScheduleA_Inv!$A$3:$V$165,AK$3,),)</f>
        <v>0</v>
      </c>
      <c r="AL77" s="51">
        <f t="shared" si="85"/>
        <v>0</v>
      </c>
      <c r="AM77" s="50">
        <f t="shared" si="70"/>
        <v>0</v>
      </c>
      <c r="AN77" s="50">
        <f>IFERROR(VLOOKUP($B77,[2]RptScheduleA_Inv!$A$3:$V$165,AN$3,),)</f>
        <v>46586.36</v>
      </c>
      <c r="AO77" s="50">
        <f>IFERROR(VLOOKUP($B77,[1]RptScheduleA_Inv!$A$3:$V$165,AO$3,),)</f>
        <v>74445.460000000006</v>
      </c>
      <c r="AP77" s="51">
        <f t="shared" si="86"/>
        <v>27859.100000000006</v>
      </c>
      <c r="AQ77" s="50">
        <f t="shared" si="71"/>
        <v>102304.56000000001</v>
      </c>
      <c r="AR77" s="50">
        <f>IFERROR(VLOOKUP($B77,[2]RptScheduleA_Inv!$A$3:$V$165,AR$3,),)</f>
        <v>132043.65</v>
      </c>
      <c r="AS77" s="50">
        <f>IFERROR(VLOOKUP($B77,[1]RptScheduleA_Inv!$A$3:$V$165,AS$3,),)</f>
        <v>20134.34</v>
      </c>
      <c r="AT77" s="51">
        <f t="shared" si="87"/>
        <v>-111909.31</v>
      </c>
      <c r="AU77" s="50">
        <f t="shared" si="72"/>
        <v>-91774.97</v>
      </c>
      <c r="AV77" s="50">
        <f>IFERROR(VLOOKUP($B77,[2]RptScheduleA_Inv!$A$3:$V$165,AV$3,),)</f>
        <v>0</v>
      </c>
      <c r="AW77" s="50">
        <f>IFERROR(VLOOKUP($B77,[1]RptScheduleA_Inv!$A$3:$V$165,AW$3,),)</f>
        <v>0</v>
      </c>
      <c r="AX77" s="51">
        <f t="shared" si="88"/>
        <v>0</v>
      </c>
      <c r="AY77" s="50">
        <f t="shared" si="62"/>
        <v>0</v>
      </c>
      <c r="AZ77" s="50">
        <f>IFERROR(VLOOKUP($B77,[2]RptScheduleA_Inv!$A$3:$V$165,AZ$3,),)</f>
        <v>122879.41</v>
      </c>
      <c r="BA77" s="50">
        <f>IFERROR(VLOOKUP($B77,[1]RptScheduleA_Inv!$A$3:$V$165,BA$3,),)</f>
        <v>153768.16</v>
      </c>
      <c r="BB77" s="51">
        <f t="shared" si="89"/>
        <v>30888.75</v>
      </c>
      <c r="BC77" s="50">
        <f t="shared" si="63"/>
        <v>184656.91</v>
      </c>
      <c r="BD77" s="50">
        <f>IFERROR(VLOOKUP($B77,[2]RptScheduleA_Inv!$A$3:$V$165,BD$3,),)</f>
        <v>1048.33</v>
      </c>
      <c r="BE77" s="50">
        <f>IFERROR(VLOOKUP($B77,[1]RptScheduleA_Inv!$A$3:$V$165,BE$3,),)</f>
        <v>11061.09</v>
      </c>
      <c r="BF77" s="51">
        <f t="shared" si="90"/>
        <v>10012.76</v>
      </c>
      <c r="BG77" s="50">
        <f t="shared" si="64"/>
        <v>21073.85</v>
      </c>
      <c r="BH77" s="50">
        <f>IFERROR(VLOOKUP($B77,[2]RptScheduleA_Inv!$A$3:$V$165,BH$3,),)</f>
        <v>0</v>
      </c>
      <c r="BI77" s="50">
        <f>IFERROR(VLOOKUP($B77,[1]RptScheduleA_Inv!$A$3:$V$165,BI$3,),)</f>
        <v>0</v>
      </c>
      <c r="BJ77" s="51">
        <f t="shared" si="91"/>
        <v>0</v>
      </c>
      <c r="BK77" s="50">
        <f t="shared" si="65"/>
        <v>0</v>
      </c>
      <c r="BL77" s="50">
        <f>IFERROR(VLOOKUP($B77,[2]RptScheduleA_Inv!$A$3:$V$165,BL$3,),)</f>
        <v>0</v>
      </c>
      <c r="BM77" s="50">
        <f>IFERROR(VLOOKUP($B77,[1]RptScheduleA_Inv!$A$3:$V$165,BM$3,),)</f>
        <v>0</v>
      </c>
      <c r="BN77" s="51">
        <f t="shared" si="92"/>
        <v>0</v>
      </c>
      <c r="BO77" s="50">
        <f t="shared" si="73"/>
        <v>0</v>
      </c>
      <c r="BP77" s="50">
        <f>IFERROR(VLOOKUP($B77,[2]RptScheduleA_Inv!$A$3:$V$165,BP$3,),)</f>
        <v>31616.45</v>
      </c>
      <c r="BQ77" s="50">
        <f>IFERROR(VLOOKUP($B77,[1]RptScheduleA_Inv!$A$3:$V$165,BQ$3,),)</f>
        <v>45836.57</v>
      </c>
      <c r="BR77" s="51">
        <f t="shared" si="93"/>
        <v>14220.119999999999</v>
      </c>
      <c r="BS77" s="50">
        <f t="shared" si="66"/>
        <v>60056.69</v>
      </c>
    </row>
    <row r="78" spans="1:71" x14ac:dyDescent="0.2">
      <c r="A78" s="20" t="str">
        <f t="shared" si="60"/>
        <v>FWE</v>
      </c>
      <c r="B78" s="31" t="s">
        <v>84</v>
      </c>
      <c r="C78" s="20" t="str">
        <f t="shared" si="61"/>
        <v>FWE- FISH AND GAME</v>
      </c>
      <c r="D78" s="50">
        <f>IFERROR(VLOOKUP($B78,[2]RptScheduleA_Inv!$A$3:$V$165,D$3,),)</f>
        <v>0</v>
      </c>
      <c r="E78" s="50">
        <f>IFERROR(VLOOKUP($B78,[1]RptScheduleA_Inv!$A$3:$V$165,E$3,),)</f>
        <v>0</v>
      </c>
      <c r="F78" s="50">
        <f t="shared" si="74"/>
        <v>0</v>
      </c>
      <c r="G78" s="50">
        <f t="shared" si="58"/>
        <v>0</v>
      </c>
      <c r="H78" s="50">
        <f>IFERROR(VLOOKUP($B78,[2]RptScheduleA_Inv!$A$3:$V$165,H$3,),)</f>
        <v>3457.44</v>
      </c>
      <c r="I78" s="50">
        <f>IFERROR(VLOOKUP($B78,[1]RptScheduleA_Inv!$A$3:$V$165,I$3,),)</f>
        <v>16372.24</v>
      </c>
      <c r="J78" s="51">
        <f t="shared" si="75"/>
        <v>12914.8</v>
      </c>
      <c r="K78" s="50">
        <f t="shared" si="59"/>
        <v>29287.040000000001</v>
      </c>
      <c r="L78" s="50"/>
      <c r="M78" s="50">
        <f>IFERROR(VLOOKUP($B78,[1]RptScheduleA_Inv!$A$3:$V$165,M$3,),)</f>
        <v>0</v>
      </c>
      <c r="N78" s="50">
        <f t="shared" si="76"/>
        <v>0</v>
      </c>
      <c r="O78" s="50">
        <f t="shared" si="77"/>
        <v>0</v>
      </c>
      <c r="P78" s="50"/>
      <c r="Q78" s="50">
        <f>IFERROR(VLOOKUP($B78,[1]RptScheduleA_Inv!$A$3:$V$165,Q$3,),)</f>
        <v>0</v>
      </c>
      <c r="R78" s="50">
        <f t="shared" si="78"/>
        <v>0</v>
      </c>
      <c r="S78" s="50">
        <f t="shared" si="79"/>
        <v>0</v>
      </c>
      <c r="T78" s="50">
        <f>IFERROR(VLOOKUP($B78,[2]RptScheduleA_Inv!$A$3:$V$165,T$3,),)</f>
        <v>0</v>
      </c>
      <c r="U78" s="50">
        <f>IFERROR(VLOOKUP($B78,[1]RptScheduleA_Inv!$A$3:$V$165,U$3,),)</f>
        <v>0</v>
      </c>
      <c r="V78" s="50">
        <f t="shared" si="80"/>
        <v>0</v>
      </c>
      <c r="W78" s="50">
        <f t="shared" si="81"/>
        <v>0</v>
      </c>
      <c r="X78" s="50">
        <f>IFERROR(VLOOKUP($B78,[2]RptScheduleA_Inv!$A$3:$V$165,X$3,),)</f>
        <v>64312.800000000003</v>
      </c>
      <c r="Y78" s="50">
        <f>IFERROR(VLOOKUP($B78,[1]RptScheduleA_Inv!$A$3:$V$165,Y$3,),)</f>
        <v>78497.39</v>
      </c>
      <c r="Z78" s="51">
        <f t="shared" si="82"/>
        <v>14184.589999999997</v>
      </c>
      <c r="AA78" s="50">
        <f t="shared" si="67"/>
        <v>92681.98</v>
      </c>
      <c r="AB78" s="50">
        <f>IFERROR(VLOOKUP($B78,[2]RptScheduleA_Inv!$A$3:$V$165,AB$3,),)</f>
        <v>16626.3</v>
      </c>
      <c r="AC78" s="50">
        <f>IFERROR(VLOOKUP($B78,[1]RptScheduleA_Inv!$A$3:$V$165,AC$3,),)</f>
        <v>23001</v>
      </c>
      <c r="AD78" s="51">
        <f t="shared" si="83"/>
        <v>6374.7000000000007</v>
      </c>
      <c r="AE78" s="50">
        <f t="shared" si="68"/>
        <v>29375.7</v>
      </c>
      <c r="AF78" s="50">
        <f>IFERROR(VLOOKUP($B78,[2]RptScheduleA_Inv!$A$3:$V$165,AF$3,),)</f>
        <v>0</v>
      </c>
      <c r="AG78" s="50">
        <f>IFERROR(VLOOKUP($B78,[1]RptScheduleA_Inv!$A$3:$V$165,AG$3,),)</f>
        <v>0</v>
      </c>
      <c r="AH78" s="51">
        <f t="shared" si="84"/>
        <v>0</v>
      </c>
      <c r="AI78" s="50">
        <f t="shared" si="69"/>
        <v>0</v>
      </c>
      <c r="AJ78" s="50">
        <f>IFERROR(VLOOKUP($B78,[2]RptScheduleA_Inv!$A$3:$V$165,AJ$3,),)</f>
        <v>724.3</v>
      </c>
      <c r="AK78" s="50">
        <f>IFERROR(VLOOKUP($B78,[1]RptScheduleA_Inv!$A$3:$V$165,AK$3,),)</f>
        <v>998.22</v>
      </c>
      <c r="AL78" s="51">
        <f t="shared" si="85"/>
        <v>273.92000000000007</v>
      </c>
      <c r="AM78" s="50">
        <f t="shared" si="70"/>
        <v>1272.1400000000001</v>
      </c>
      <c r="AN78" s="50">
        <f>IFERROR(VLOOKUP($B78,[2]RptScheduleA_Inv!$A$3:$V$165,AN$3,),)</f>
        <v>29264.2</v>
      </c>
      <c r="AO78" s="50">
        <f>IFERROR(VLOOKUP($B78,[1]RptScheduleA_Inv!$A$3:$V$165,AO$3,),)</f>
        <v>36049.1</v>
      </c>
      <c r="AP78" s="51">
        <f t="shared" si="86"/>
        <v>6784.8999999999978</v>
      </c>
      <c r="AQ78" s="50">
        <f t="shared" si="71"/>
        <v>42834</v>
      </c>
      <c r="AR78" s="50">
        <f>IFERROR(VLOOKUP($B78,[2]RptScheduleA_Inv!$A$3:$V$165,AR$3,),)</f>
        <v>6245.45</v>
      </c>
      <c r="AS78" s="50">
        <f>IFERROR(VLOOKUP($B78,[1]RptScheduleA_Inv!$A$3:$V$165,AS$3,),)</f>
        <v>10067.07</v>
      </c>
      <c r="AT78" s="51">
        <f t="shared" si="87"/>
        <v>3821.62</v>
      </c>
      <c r="AU78" s="50">
        <f t="shared" si="72"/>
        <v>13888.689999999999</v>
      </c>
      <c r="AV78" s="50">
        <f>IFERROR(VLOOKUP($B78,[2]RptScheduleA_Inv!$A$3:$V$165,AV$3,),)</f>
        <v>0</v>
      </c>
      <c r="AW78" s="50">
        <f>IFERROR(VLOOKUP($B78,[1]RptScheduleA_Inv!$A$3:$V$165,AW$3,),)</f>
        <v>0</v>
      </c>
      <c r="AX78" s="51">
        <f t="shared" si="88"/>
        <v>0</v>
      </c>
      <c r="AY78" s="50">
        <f t="shared" si="62"/>
        <v>0</v>
      </c>
      <c r="AZ78" s="50">
        <f>IFERROR(VLOOKUP($B78,[2]RptScheduleA_Inv!$A$3:$V$165,AZ$3,),)</f>
        <v>56649.38</v>
      </c>
      <c r="BA78" s="50">
        <f>IFERROR(VLOOKUP($B78,[1]RptScheduleA_Inv!$A$3:$V$165,BA$3,),)</f>
        <v>54873.27</v>
      </c>
      <c r="BB78" s="51">
        <f t="shared" si="89"/>
        <v>-1776.1100000000006</v>
      </c>
      <c r="BC78" s="50">
        <f t="shared" si="63"/>
        <v>53097.159999999996</v>
      </c>
      <c r="BD78" s="50">
        <f>IFERROR(VLOOKUP($B78,[2]RptScheduleA_Inv!$A$3:$V$165,BD$3,),)</f>
        <v>-35405.69</v>
      </c>
      <c r="BE78" s="50">
        <f>IFERROR(VLOOKUP($B78,[1]RptScheduleA_Inv!$A$3:$V$165,BE$3,),)</f>
        <v>-12548.95</v>
      </c>
      <c r="BF78" s="51">
        <f t="shared" si="90"/>
        <v>22856.74</v>
      </c>
      <c r="BG78" s="50">
        <f t="shared" si="64"/>
        <v>10307.790000000001</v>
      </c>
      <c r="BH78" s="50">
        <f>IFERROR(VLOOKUP($B78,[2]RptScheduleA_Inv!$A$3:$V$165,BH$3,),)</f>
        <v>0</v>
      </c>
      <c r="BI78" s="50">
        <f>IFERROR(VLOOKUP($B78,[1]RptScheduleA_Inv!$A$3:$V$165,BI$3,),)</f>
        <v>0</v>
      </c>
      <c r="BJ78" s="51">
        <f t="shared" si="91"/>
        <v>0</v>
      </c>
      <c r="BK78" s="50">
        <f t="shared" si="65"/>
        <v>0</v>
      </c>
      <c r="BL78" s="50">
        <f>IFERROR(VLOOKUP($B78,[2]RptScheduleA_Inv!$A$3:$V$165,BL$3,),)</f>
        <v>5561.38</v>
      </c>
      <c r="BM78" s="50">
        <f>IFERROR(VLOOKUP($B78,[1]RptScheduleA_Inv!$A$3:$V$165,BM$3,),)</f>
        <v>8702.43</v>
      </c>
      <c r="BN78" s="51">
        <f t="shared" si="92"/>
        <v>3141.05</v>
      </c>
      <c r="BO78" s="50">
        <f t="shared" si="73"/>
        <v>11843.48</v>
      </c>
      <c r="BP78" s="50">
        <f>IFERROR(VLOOKUP($B78,[2]RptScheduleA_Inv!$A$3:$V$165,BP$3,),)</f>
        <v>17602.95</v>
      </c>
      <c r="BQ78" s="50">
        <f>IFERROR(VLOOKUP($B78,[1]RptScheduleA_Inv!$A$3:$V$165,BQ$3,),)</f>
        <v>16286.19</v>
      </c>
      <c r="BR78" s="51">
        <f t="shared" si="93"/>
        <v>-1316.7600000000002</v>
      </c>
      <c r="BS78" s="50">
        <f t="shared" si="66"/>
        <v>14969.43</v>
      </c>
    </row>
    <row r="79" spans="1:71" x14ac:dyDescent="0.2">
      <c r="A79" s="20" t="str">
        <f t="shared" si="60"/>
        <v>GCC</v>
      </c>
      <c r="B79" s="31" t="s">
        <v>85</v>
      </c>
      <c r="C79" s="20" t="str">
        <f t="shared" si="61"/>
        <v>GCC-GREENFIELD COMM COLLEGE</v>
      </c>
      <c r="D79" s="50">
        <f>IFERROR(VLOOKUP($B79,[2]RptScheduleA_Inv!$A$3:$V$165,D$3,),)</f>
        <v>0</v>
      </c>
      <c r="E79" s="50">
        <f>IFERROR(VLOOKUP($B79,[1]RptScheduleA_Inv!$A$3:$V$165,E$3,),)</f>
        <v>0</v>
      </c>
      <c r="F79" s="50">
        <f t="shared" si="74"/>
        <v>0</v>
      </c>
      <c r="G79" s="50">
        <f t="shared" si="58"/>
        <v>0</v>
      </c>
      <c r="H79" s="50">
        <f>IFERROR(VLOOKUP($B79,[2]RptScheduleA_Inv!$A$3:$V$165,H$3,),)</f>
        <v>210.27</v>
      </c>
      <c r="I79" s="50">
        <f>IFERROR(VLOOKUP($B79,[1]RptScheduleA_Inv!$A$3:$V$165,I$3,),)</f>
        <v>14213.25</v>
      </c>
      <c r="J79" s="51">
        <f t="shared" si="75"/>
        <v>14002.98</v>
      </c>
      <c r="K79" s="50">
        <f t="shared" si="59"/>
        <v>28216.23</v>
      </c>
      <c r="L79" s="50"/>
      <c r="M79" s="50">
        <f>IFERROR(VLOOKUP($B79,[1]RptScheduleA_Inv!$A$3:$V$165,M$3,),)</f>
        <v>0</v>
      </c>
      <c r="N79" s="50">
        <f t="shared" si="76"/>
        <v>0</v>
      </c>
      <c r="O79" s="50">
        <f t="shared" si="77"/>
        <v>0</v>
      </c>
      <c r="P79" s="50"/>
      <c r="Q79" s="50">
        <f>IFERROR(VLOOKUP($B79,[1]RptScheduleA_Inv!$A$3:$V$165,Q$3,),)</f>
        <v>0</v>
      </c>
      <c r="R79" s="50">
        <f t="shared" si="78"/>
        <v>0</v>
      </c>
      <c r="S79" s="50">
        <f t="shared" si="79"/>
        <v>0</v>
      </c>
      <c r="T79" s="50">
        <f>IFERROR(VLOOKUP($B79,[2]RptScheduleA_Inv!$A$3:$V$165,T$3,),)</f>
        <v>0</v>
      </c>
      <c r="U79" s="50">
        <f>IFERROR(VLOOKUP($B79,[1]RptScheduleA_Inv!$A$3:$V$165,U$3,),)</f>
        <v>0</v>
      </c>
      <c r="V79" s="50">
        <f t="shared" si="80"/>
        <v>0</v>
      </c>
      <c r="W79" s="50">
        <f t="shared" si="81"/>
        <v>0</v>
      </c>
      <c r="X79" s="50">
        <f>IFERROR(VLOOKUP($B79,[2]RptScheduleA_Inv!$A$3:$V$165,X$3,),)</f>
        <v>0</v>
      </c>
      <c r="Y79" s="50">
        <f>IFERROR(VLOOKUP($B79,[1]RptScheduleA_Inv!$A$3:$V$165,Y$3,),)</f>
        <v>0</v>
      </c>
      <c r="Z79" s="51">
        <f t="shared" si="82"/>
        <v>0</v>
      </c>
      <c r="AA79" s="50">
        <f t="shared" si="67"/>
        <v>0</v>
      </c>
      <c r="AB79" s="50">
        <f>IFERROR(VLOOKUP($B79,[2]RptScheduleA_Inv!$A$3:$V$165,AB$3,),)</f>
        <v>6592.67</v>
      </c>
      <c r="AC79" s="50">
        <f>IFERROR(VLOOKUP($B79,[1]RptScheduleA_Inv!$A$3:$V$165,AC$3,),)</f>
        <v>11353.51</v>
      </c>
      <c r="AD79" s="51">
        <f t="shared" si="83"/>
        <v>4760.84</v>
      </c>
      <c r="AE79" s="50">
        <f t="shared" si="68"/>
        <v>16114.35</v>
      </c>
      <c r="AF79" s="50">
        <f>IFERROR(VLOOKUP($B79,[2]RptScheduleA_Inv!$A$3:$V$165,AF$3,),)</f>
        <v>0</v>
      </c>
      <c r="AG79" s="50">
        <f>IFERROR(VLOOKUP($B79,[1]RptScheduleA_Inv!$A$3:$V$165,AG$3,),)</f>
        <v>0</v>
      </c>
      <c r="AH79" s="51">
        <f t="shared" si="84"/>
        <v>0</v>
      </c>
      <c r="AI79" s="50">
        <f t="shared" si="69"/>
        <v>0</v>
      </c>
      <c r="AJ79" s="50">
        <f>IFERROR(VLOOKUP($B79,[2]RptScheduleA_Inv!$A$3:$V$165,AJ$3,),)</f>
        <v>0</v>
      </c>
      <c r="AK79" s="50">
        <f>IFERROR(VLOOKUP($B79,[1]RptScheduleA_Inv!$A$3:$V$165,AK$3,),)</f>
        <v>0</v>
      </c>
      <c r="AL79" s="51">
        <f t="shared" si="85"/>
        <v>0</v>
      </c>
      <c r="AM79" s="50">
        <f t="shared" si="70"/>
        <v>0</v>
      </c>
      <c r="AN79" s="50">
        <f>IFERROR(VLOOKUP($B79,[2]RptScheduleA_Inv!$A$3:$V$165,AN$3,),)</f>
        <v>14345.49</v>
      </c>
      <c r="AO79" s="50">
        <f>IFERROR(VLOOKUP($B79,[1]RptScheduleA_Inv!$A$3:$V$165,AO$3,),)</f>
        <v>20877.8</v>
      </c>
      <c r="AP79" s="51">
        <f t="shared" si="86"/>
        <v>6532.3099999999995</v>
      </c>
      <c r="AQ79" s="50">
        <f t="shared" si="71"/>
        <v>27410.11</v>
      </c>
      <c r="AR79" s="50">
        <f>IFERROR(VLOOKUP($B79,[2]RptScheduleA_Inv!$A$3:$V$165,AR$3,),)</f>
        <v>100091.92</v>
      </c>
      <c r="AS79" s="50">
        <f>IFERROR(VLOOKUP($B79,[1]RptScheduleA_Inv!$A$3:$V$165,AS$3,),)</f>
        <v>0</v>
      </c>
      <c r="AT79" s="51">
        <f t="shared" si="87"/>
        <v>-100091.92</v>
      </c>
      <c r="AU79" s="50">
        <f t="shared" si="72"/>
        <v>-100091.92</v>
      </c>
      <c r="AV79" s="50">
        <f>IFERROR(VLOOKUP($B79,[2]RptScheduleA_Inv!$A$3:$V$165,AV$3,),)</f>
        <v>0</v>
      </c>
      <c r="AW79" s="50">
        <f>IFERROR(VLOOKUP($B79,[1]RptScheduleA_Inv!$A$3:$V$165,AW$3,),)</f>
        <v>0</v>
      </c>
      <c r="AX79" s="51">
        <f t="shared" si="88"/>
        <v>0</v>
      </c>
      <c r="AY79" s="50">
        <f t="shared" si="62"/>
        <v>0</v>
      </c>
      <c r="AZ79" s="50">
        <f>IFERROR(VLOOKUP($B79,[2]RptScheduleA_Inv!$A$3:$V$165,AZ$3,),)</f>
        <v>32088.3</v>
      </c>
      <c r="BA79" s="50">
        <f>IFERROR(VLOOKUP($B79,[1]RptScheduleA_Inv!$A$3:$V$165,BA$3,),)</f>
        <v>33124.79</v>
      </c>
      <c r="BB79" s="51">
        <f t="shared" si="89"/>
        <v>1036.4900000000016</v>
      </c>
      <c r="BC79" s="50">
        <f t="shared" si="63"/>
        <v>34161.279999999999</v>
      </c>
      <c r="BD79" s="50">
        <f>IFERROR(VLOOKUP($B79,[2]RptScheduleA_Inv!$A$3:$V$165,BD$3,),)</f>
        <v>-779.81</v>
      </c>
      <c r="BE79" s="50">
        <f>IFERROR(VLOOKUP($B79,[1]RptScheduleA_Inv!$A$3:$V$165,BE$3,),)</f>
        <v>1565.46</v>
      </c>
      <c r="BF79" s="51">
        <f t="shared" si="90"/>
        <v>2345.27</v>
      </c>
      <c r="BG79" s="50">
        <f t="shared" si="64"/>
        <v>3910.73</v>
      </c>
      <c r="BH79" s="50">
        <f>IFERROR(VLOOKUP($B79,[2]RptScheduleA_Inv!$A$3:$V$165,BH$3,),)</f>
        <v>0</v>
      </c>
      <c r="BI79" s="50">
        <f>IFERROR(VLOOKUP($B79,[1]RptScheduleA_Inv!$A$3:$V$165,BI$3,),)</f>
        <v>0</v>
      </c>
      <c r="BJ79" s="51">
        <f t="shared" si="91"/>
        <v>0</v>
      </c>
      <c r="BK79" s="50">
        <f t="shared" si="65"/>
        <v>0</v>
      </c>
      <c r="BL79" s="50">
        <f>IFERROR(VLOOKUP($B79,[2]RptScheduleA_Inv!$A$3:$V$165,BL$3,),)</f>
        <v>0</v>
      </c>
      <c r="BM79" s="50">
        <f>IFERROR(VLOOKUP($B79,[1]RptScheduleA_Inv!$A$3:$V$165,BM$3,),)</f>
        <v>0</v>
      </c>
      <c r="BN79" s="51">
        <f t="shared" si="92"/>
        <v>0</v>
      </c>
      <c r="BO79" s="50">
        <f t="shared" si="73"/>
        <v>0</v>
      </c>
      <c r="BP79" s="50">
        <f>IFERROR(VLOOKUP($B79,[2]RptScheduleA_Inv!$A$3:$V$165,BP$3,),)</f>
        <v>8822.69</v>
      </c>
      <c r="BQ79" s="50">
        <f>IFERROR(VLOOKUP($B79,[1]RptScheduleA_Inv!$A$3:$V$165,BQ$3,),)</f>
        <v>10205.459999999999</v>
      </c>
      <c r="BR79" s="51">
        <f t="shared" si="93"/>
        <v>1382.7699999999986</v>
      </c>
      <c r="BS79" s="50">
        <f t="shared" si="66"/>
        <v>11588.229999999998</v>
      </c>
    </row>
    <row r="80" spans="1:71" x14ac:dyDescent="0.2">
      <c r="A80" s="20" t="str">
        <f t="shared" si="60"/>
        <v>GCN</v>
      </c>
      <c r="B80" s="31" t="s">
        <v>86</v>
      </c>
      <c r="C80" s="20" t="str">
        <f t="shared" si="61"/>
        <v>GCN-GOVERNORS COUNCIL</v>
      </c>
      <c r="D80" s="50">
        <f>IFERROR(VLOOKUP($B80,[2]RptScheduleA_Inv!$A$3:$V$165,D$3,),)</f>
        <v>0</v>
      </c>
      <c r="E80" s="50">
        <f>IFERROR(VLOOKUP($B80,[1]RptScheduleA_Inv!$A$3:$V$165,E$3,),)</f>
        <v>0</v>
      </c>
      <c r="F80" s="50">
        <f t="shared" si="74"/>
        <v>0</v>
      </c>
      <c r="G80" s="50">
        <f t="shared" si="58"/>
        <v>0</v>
      </c>
      <c r="H80" s="50">
        <f>IFERROR(VLOOKUP($B80,[2]RptScheduleA_Inv!$A$3:$V$165,H$3,),)</f>
        <v>5.55</v>
      </c>
      <c r="I80" s="50">
        <f>IFERROR(VLOOKUP($B80,[1]RptScheduleA_Inv!$A$3:$V$165,I$3,),)</f>
        <v>326.86</v>
      </c>
      <c r="J80" s="51">
        <f t="shared" si="75"/>
        <v>321.31</v>
      </c>
      <c r="K80" s="50">
        <f t="shared" si="59"/>
        <v>648.17000000000007</v>
      </c>
      <c r="L80" s="50"/>
      <c r="M80" s="50">
        <f>IFERROR(VLOOKUP($B80,[1]RptScheduleA_Inv!$A$3:$V$165,M$3,),)</f>
        <v>0</v>
      </c>
      <c r="N80" s="50">
        <f t="shared" si="76"/>
        <v>0</v>
      </c>
      <c r="O80" s="50">
        <f t="shared" si="77"/>
        <v>0</v>
      </c>
      <c r="P80" s="50"/>
      <c r="Q80" s="50">
        <f>IFERROR(VLOOKUP($B80,[1]RptScheduleA_Inv!$A$3:$V$165,Q$3,),)</f>
        <v>0</v>
      </c>
      <c r="R80" s="50">
        <f t="shared" si="78"/>
        <v>0</v>
      </c>
      <c r="S80" s="50">
        <f t="shared" si="79"/>
        <v>0</v>
      </c>
      <c r="T80" s="50">
        <f>IFERROR(VLOOKUP($B80,[2]RptScheduleA_Inv!$A$3:$V$165,T$3,),)</f>
        <v>0</v>
      </c>
      <c r="U80" s="50">
        <f>IFERROR(VLOOKUP($B80,[1]RptScheduleA_Inv!$A$3:$V$165,U$3,),)</f>
        <v>0</v>
      </c>
      <c r="V80" s="50">
        <f t="shared" si="80"/>
        <v>0</v>
      </c>
      <c r="W80" s="50">
        <f t="shared" si="81"/>
        <v>0</v>
      </c>
      <c r="X80" s="50">
        <f>IFERROR(VLOOKUP($B80,[2]RptScheduleA_Inv!$A$3:$V$165,X$3,),)</f>
        <v>0</v>
      </c>
      <c r="Y80" s="50">
        <f>IFERROR(VLOOKUP($B80,[1]RptScheduleA_Inv!$A$3:$V$165,Y$3,),)</f>
        <v>0</v>
      </c>
      <c r="Z80" s="51">
        <f t="shared" si="82"/>
        <v>0</v>
      </c>
      <c r="AA80" s="50">
        <f t="shared" si="67"/>
        <v>0</v>
      </c>
      <c r="AB80" s="50">
        <f>IFERROR(VLOOKUP($B80,[2]RptScheduleA_Inv!$A$3:$V$165,AB$3,),)</f>
        <v>159.62</v>
      </c>
      <c r="AC80" s="50">
        <f>IFERROR(VLOOKUP($B80,[1]RptScheduleA_Inv!$A$3:$V$165,AC$3,),)</f>
        <v>170.2</v>
      </c>
      <c r="AD80" s="51">
        <f t="shared" si="83"/>
        <v>10.579999999999984</v>
      </c>
      <c r="AE80" s="50">
        <f t="shared" si="68"/>
        <v>180.77999999999997</v>
      </c>
      <c r="AF80" s="50">
        <f>IFERROR(VLOOKUP($B80,[2]RptScheduleA_Inv!$A$3:$V$165,AF$3,),)</f>
        <v>0</v>
      </c>
      <c r="AG80" s="50">
        <f>IFERROR(VLOOKUP($B80,[1]RptScheduleA_Inv!$A$3:$V$165,AG$3,),)</f>
        <v>0</v>
      </c>
      <c r="AH80" s="51">
        <f t="shared" si="84"/>
        <v>0</v>
      </c>
      <c r="AI80" s="50">
        <f t="shared" si="69"/>
        <v>0</v>
      </c>
      <c r="AJ80" s="50">
        <f>IFERROR(VLOOKUP($B80,[2]RptScheduleA_Inv!$A$3:$V$165,AJ$3,),)</f>
        <v>0</v>
      </c>
      <c r="AK80" s="50">
        <f>IFERROR(VLOOKUP($B80,[1]RptScheduleA_Inv!$A$3:$V$165,AK$3,),)</f>
        <v>0</v>
      </c>
      <c r="AL80" s="51">
        <f t="shared" si="85"/>
        <v>0</v>
      </c>
      <c r="AM80" s="50">
        <f t="shared" si="70"/>
        <v>0</v>
      </c>
      <c r="AN80" s="50">
        <f>IFERROR(VLOOKUP($B80,[2]RptScheduleA_Inv!$A$3:$V$165,AN$3,),)</f>
        <v>359.22</v>
      </c>
      <c r="AO80" s="50">
        <f>IFERROR(VLOOKUP($B80,[1]RptScheduleA_Inv!$A$3:$V$165,AO$3,),)</f>
        <v>370.1</v>
      </c>
      <c r="AP80" s="51">
        <f t="shared" si="86"/>
        <v>10.879999999999995</v>
      </c>
      <c r="AQ80" s="50">
        <f t="shared" si="71"/>
        <v>380.98</v>
      </c>
      <c r="AR80" s="50">
        <f>IFERROR(VLOOKUP($B80,[2]RptScheduleA_Inv!$A$3:$V$165,AR$3,),)</f>
        <v>0</v>
      </c>
      <c r="AS80" s="50">
        <f>IFERROR(VLOOKUP($B80,[1]RptScheduleA_Inv!$A$3:$V$165,AS$3,),)</f>
        <v>0</v>
      </c>
      <c r="AT80" s="51">
        <f t="shared" si="87"/>
        <v>0</v>
      </c>
      <c r="AU80" s="50">
        <f t="shared" si="72"/>
        <v>0</v>
      </c>
      <c r="AV80" s="50">
        <f>IFERROR(VLOOKUP($B80,[2]RptScheduleA_Inv!$A$3:$V$165,AV$3,),)</f>
        <v>0</v>
      </c>
      <c r="AW80" s="50">
        <f>IFERROR(VLOOKUP($B80,[1]RptScheduleA_Inv!$A$3:$V$165,AW$3,),)</f>
        <v>0</v>
      </c>
      <c r="AX80" s="51">
        <f t="shared" si="88"/>
        <v>0</v>
      </c>
      <c r="AY80" s="50">
        <f t="shared" si="62"/>
        <v>0</v>
      </c>
      <c r="AZ80" s="50">
        <f>IFERROR(VLOOKUP($B80,[2]RptScheduleA_Inv!$A$3:$V$165,AZ$3,),)</f>
        <v>856.97</v>
      </c>
      <c r="BA80" s="50">
        <f>IFERROR(VLOOKUP($B80,[1]RptScheduleA_Inv!$A$3:$V$165,BA$3,),)</f>
        <v>761.33</v>
      </c>
      <c r="BB80" s="51">
        <f t="shared" si="89"/>
        <v>-95.639999999999986</v>
      </c>
      <c r="BC80" s="50">
        <f t="shared" si="63"/>
        <v>665.69</v>
      </c>
      <c r="BD80" s="50">
        <f>IFERROR(VLOOKUP($B80,[2]RptScheduleA_Inv!$A$3:$V$165,BD$3,),)</f>
        <v>9.24</v>
      </c>
      <c r="BE80" s="50">
        <f>IFERROR(VLOOKUP($B80,[1]RptScheduleA_Inv!$A$3:$V$165,BE$3,),)</f>
        <v>54.74</v>
      </c>
      <c r="BF80" s="51">
        <f t="shared" si="90"/>
        <v>45.5</v>
      </c>
      <c r="BG80" s="50">
        <f t="shared" si="64"/>
        <v>100.24000000000001</v>
      </c>
      <c r="BH80" s="50">
        <f>IFERROR(VLOOKUP($B80,[2]RptScheduleA_Inv!$A$3:$V$165,BH$3,),)</f>
        <v>0</v>
      </c>
      <c r="BI80" s="50">
        <f>IFERROR(VLOOKUP($B80,[1]RptScheduleA_Inv!$A$3:$V$165,BI$3,),)</f>
        <v>0</v>
      </c>
      <c r="BJ80" s="51">
        <f t="shared" si="91"/>
        <v>0</v>
      </c>
      <c r="BK80" s="50">
        <f t="shared" si="65"/>
        <v>0</v>
      </c>
      <c r="BL80" s="50">
        <f>IFERROR(VLOOKUP($B80,[2]RptScheduleA_Inv!$A$3:$V$165,BL$3,),)</f>
        <v>0</v>
      </c>
      <c r="BM80" s="50">
        <f>IFERROR(VLOOKUP($B80,[1]RptScheduleA_Inv!$A$3:$V$165,BM$3,),)</f>
        <v>0</v>
      </c>
      <c r="BN80" s="51">
        <f t="shared" si="92"/>
        <v>0</v>
      </c>
      <c r="BO80" s="50">
        <f t="shared" si="73"/>
        <v>0</v>
      </c>
      <c r="BP80" s="50">
        <f>IFERROR(VLOOKUP($B80,[2]RptScheduleA_Inv!$A$3:$V$165,BP$3,),)</f>
        <v>216.79</v>
      </c>
      <c r="BQ80" s="50">
        <f>IFERROR(VLOOKUP($B80,[1]RptScheduleA_Inv!$A$3:$V$165,BQ$3,),)</f>
        <v>226.98</v>
      </c>
      <c r="BR80" s="51">
        <f t="shared" si="93"/>
        <v>10.189999999999998</v>
      </c>
      <c r="BS80" s="50">
        <f t="shared" si="66"/>
        <v>237.17</v>
      </c>
    </row>
    <row r="81" spans="1:71" x14ac:dyDescent="0.2">
      <c r="A81" s="20" t="str">
        <f t="shared" si="60"/>
        <v>GIC</v>
      </c>
      <c r="B81" s="31" t="s">
        <v>87</v>
      </c>
      <c r="C81" s="20" t="str">
        <f t="shared" si="61"/>
        <v>GIC-GROUP INSURANCE COMM</v>
      </c>
      <c r="D81" s="50">
        <f>IFERROR(VLOOKUP($B81,[2]RptScheduleA_Inv!$A$3:$V$165,D$3,),)</f>
        <v>23907.22</v>
      </c>
      <c r="E81" s="50">
        <f>IFERROR(VLOOKUP($B81,[1]RptScheduleA_Inv!$A$3:$V$165,E$3,),)</f>
        <v>39784.32</v>
      </c>
      <c r="F81" s="50">
        <f t="shared" si="74"/>
        <v>15877.099999999999</v>
      </c>
      <c r="G81" s="50">
        <f t="shared" si="58"/>
        <v>55661.42</v>
      </c>
      <c r="H81" s="50">
        <f>IFERROR(VLOOKUP($B81,[2]RptScheduleA_Inv!$A$3:$V$165,H$3,),)</f>
        <v>950.16</v>
      </c>
      <c r="I81" s="50">
        <f>IFERROR(VLOOKUP($B81,[1]RptScheduleA_Inv!$A$3:$V$165,I$3,),)</f>
        <v>2639.46</v>
      </c>
      <c r="J81" s="51">
        <f t="shared" si="75"/>
        <v>1689.3000000000002</v>
      </c>
      <c r="K81" s="50">
        <f t="shared" si="59"/>
        <v>4328.76</v>
      </c>
      <c r="L81" s="50"/>
      <c r="M81" s="50">
        <f>IFERROR(VLOOKUP($B81,[1]RptScheduleA_Inv!$A$3:$V$165,M$3,),)</f>
        <v>0</v>
      </c>
      <c r="N81" s="50">
        <f t="shared" si="76"/>
        <v>0</v>
      </c>
      <c r="O81" s="50">
        <f t="shared" si="77"/>
        <v>0</v>
      </c>
      <c r="P81" s="50"/>
      <c r="Q81" s="50">
        <f>IFERROR(VLOOKUP($B81,[1]RptScheduleA_Inv!$A$3:$V$165,Q$3,),)</f>
        <v>0</v>
      </c>
      <c r="R81" s="50">
        <f t="shared" si="78"/>
        <v>0</v>
      </c>
      <c r="S81" s="50">
        <f t="shared" si="79"/>
        <v>0</v>
      </c>
      <c r="T81" s="50">
        <f>IFERROR(VLOOKUP($B81,[2]RptScheduleA_Inv!$A$3:$V$165,T$3,),)</f>
        <v>0</v>
      </c>
      <c r="U81" s="50">
        <f>IFERROR(VLOOKUP($B81,[1]RptScheduleA_Inv!$A$3:$V$165,U$3,),)</f>
        <v>0</v>
      </c>
      <c r="V81" s="50">
        <f t="shared" si="80"/>
        <v>0</v>
      </c>
      <c r="W81" s="50">
        <f t="shared" si="81"/>
        <v>0</v>
      </c>
      <c r="X81" s="50">
        <f>IFERROR(VLOOKUP($B81,[2]RptScheduleA_Inv!$A$3:$V$165,X$3,),)</f>
        <v>0</v>
      </c>
      <c r="Y81" s="50">
        <f>IFERROR(VLOOKUP($B81,[1]RptScheduleA_Inv!$A$3:$V$165,Y$3,),)</f>
        <v>0</v>
      </c>
      <c r="Z81" s="51">
        <f t="shared" si="82"/>
        <v>0</v>
      </c>
      <c r="AA81" s="50">
        <f t="shared" si="67"/>
        <v>0</v>
      </c>
      <c r="AB81" s="50">
        <f>IFERROR(VLOOKUP($B81,[2]RptScheduleA_Inv!$A$3:$V$165,AB$3,),)</f>
        <v>16016.28</v>
      </c>
      <c r="AC81" s="50">
        <f>IFERROR(VLOOKUP($B81,[1]RptScheduleA_Inv!$A$3:$V$165,AC$3,),)</f>
        <v>17255.52</v>
      </c>
      <c r="AD81" s="51">
        <f t="shared" si="83"/>
        <v>1239.2399999999998</v>
      </c>
      <c r="AE81" s="50">
        <f t="shared" si="68"/>
        <v>18494.760000000002</v>
      </c>
      <c r="AF81" s="50">
        <f>IFERROR(VLOOKUP($B81,[2]RptScheduleA_Inv!$A$3:$V$165,AF$3,),)</f>
        <v>0</v>
      </c>
      <c r="AG81" s="50">
        <f>IFERROR(VLOOKUP($B81,[1]RptScheduleA_Inv!$A$3:$V$165,AG$3,),)</f>
        <v>0</v>
      </c>
      <c r="AH81" s="51">
        <f t="shared" si="84"/>
        <v>0</v>
      </c>
      <c r="AI81" s="50">
        <f t="shared" si="69"/>
        <v>0</v>
      </c>
      <c r="AJ81" s="50">
        <f>IFERROR(VLOOKUP($B81,[2]RptScheduleA_Inv!$A$3:$V$165,AJ$3,),)</f>
        <v>95.53</v>
      </c>
      <c r="AK81" s="50">
        <f>IFERROR(VLOOKUP($B81,[1]RptScheduleA_Inv!$A$3:$V$165,AK$3,),)</f>
        <v>129.47</v>
      </c>
      <c r="AL81" s="51">
        <f t="shared" si="85"/>
        <v>33.94</v>
      </c>
      <c r="AM81" s="50">
        <f t="shared" si="70"/>
        <v>163.41</v>
      </c>
      <c r="AN81" s="50">
        <f>IFERROR(VLOOKUP($B81,[2]RptScheduleA_Inv!$A$3:$V$165,AN$3,),)</f>
        <v>6740.92</v>
      </c>
      <c r="AO81" s="50">
        <f>IFERROR(VLOOKUP($B81,[1]RptScheduleA_Inv!$A$3:$V$165,AO$3,),)</f>
        <v>7133.17</v>
      </c>
      <c r="AP81" s="51">
        <f t="shared" si="86"/>
        <v>392.25</v>
      </c>
      <c r="AQ81" s="50">
        <f t="shared" si="71"/>
        <v>7525.42</v>
      </c>
      <c r="AR81" s="50">
        <f>IFERROR(VLOOKUP($B81,[2]RptScheduleA_Inv!$A$3:$V$165,AR$3,),)</f>
        <v>133292.99</v>
      </c>
      <c r="AS81" s="50">
        <f>IFERROR(VLOOKUP($B81,[1]RptScheduleA_Inv!$A$3:$V$165,AS$3,),)</f>
        <v>210856.89</v>
      </c>
      <c r="AT81" s="51">
        <f t="shared" si="87"/>
        <v>77563.900000000023</v>
      </c>
      <c r="AU81" s="50">
        <f t="shared" si="72"/>
        <v>288420.79000000004</v>
      </c>
      <c r="AV81" s="50">
        <f>IFERROR(VLOOKUP($B81,[2]RptScheduleA_Inv!$A$3:$V$165,AV$3,),)</f>
        <v>0</v>
      </c>
      <c r="AW81" s="50">
        <f>IFERROR(VLOOKUP($B81,[1]RptScheduleA_Inv!$A$3:$V$165,AW$3,),)</f>
        <v>0</v>
      </c>
      <c r="AX81" s="51">
        <f t="shared" si="88"/>
        <v>0</v>
      </c>
      <c r="AY81" s="50">
        <f t="shared" si="62"/>
        <v>0</v>
      </c>
      <c r="AZ81" s="50">
        <f>IFERROR(VLOOKUP($B81,[2]RptScheduleA_Inv!$A$3:$V$165,AZ$3,),)</f>
        <v>9584.06</v>
      </c>
      <c r="BA81" s="50">
        <f>IFERROR(VLOOKUP($B81,[1]RptScheduleA_Inv!$A$3:$V$165,BA$3,),)</f>
        <v>8672.91</v>
      </c>
      <c r="BB81" s="51">
        <f t="shared" si="89"/>
        <v>-911.14999999999964</v>
      </c>
      <c r="BC81" s="50">
        <f t="shared" si="63"/>
        <v>7761.76</v>
      </c>
      <c r="BD81" s="50">
        <f>IFERROR(VLOOKUP($B81,[2]RptScheduleA_Inv!$A$3:$V$165,BD$3,),)</f>
        <v>-11766.79</v>
      </c>
      <c r="BE81" s="50">
        <f>IFERROR(VLOOKUP($B81,[1]RptScheduleA_Inv!$A$3:$V$165,BE$3,),)</f>
        <v>-2593.1</v>
      </c>
      <c r="BF81" s="51">
        <f t="shared" si="90"/>
        <v>9173.69</v>
      </c>
      <c r="BG81" s="50">
        <f t="shared" si="64"/>
        <v>6580.59</v>
      </c>
      <c r="BH81" s="50">
        <f>IFERROR(VLOOKUP($B81,[2]RptScheduleA_Inv!$A$3:$V$165,BH$3,),)</f>
        <v>22146</v>
      </c>
      <c r="BI81" s="50">
        <f>IFERROR(VLOOKUP($B81,[1]RptScheduleA_Inv!$A$3:$V$165,BI$3,),)</f>
        <v>27287</v>
      </c>
      <c r="BJ81" s="51">
        <f t="shared" si="91"/>
        <v>5141</v>
      </c>
      <c r="BK81" s="50">
        <f t="shared" si="65"/>
        <v>32428</v>
      </c>
      <c r="BL81" s="50">
        <f>IFERROR(VLOOKUP($B81,[2]RptScheduleA_Inv!$A$3:$V$165,BL$3,),)</f>
        <v>1309.83</v>
      </c>
      <c r="BM81" s="50">
        <f>IFERROR(VLOOKUP($B81,[1]RptScheduleA_Inv!$A$3:$V$165,BM$3,),)</f>
        <v>2049.64</v>
      </c>
      <c r="BN81" s="51">
        <f t="shared" si="92"/>
        <v>739.81</v>
      </c>
      <c r="BO81" s="50">
        <f t="shared" si="73"/>
        <v>2789.45</v>
      </c>
      <c r="BP81" s="50">
        <f>IFERROR(VLOOKUP($B81,[2]RptScheduleA_Inv!$A$3:$V$165,BP$3,),)</f>
        <v>1808.6</v>
      </c>
      <c r="BQ81" s="50">
        <f>IFERROR(VLOOKUP($B81,[1]RptScheduleA_Inv!$A$3:$V$165,BQ$3,),)</f>
        <v>2117.98</v>
      </c>
      <c r="BR81" s="51">
        <f t="shared" si="93"/>
        <v>309.38000000000011</v>
      </c>
      <c r="BS81" s="50">
        <f t="shared" si="66"/>
        <v>2427.36</v>
      </c>
    </row>
    <row r="82" spans="1:71" x14ac:dyDescent="0.2">
      <c r="A82" s="20" t="str">
        <f t="shared" si="60"/>
        <v>GOV</v>
      </c>
      <c r="B82" s="31" t="s">
        <v>88</v>
      </c>
      <c r="C82" s="20" t="str">
        <f t="shared" si="61"/>
        <v>GOV-GOVERNORS OFC</v>
      </c>
      <c r="D82" s="50">
        <f>IFERROR(VLOOKUP($B82,[2]RptScheduleA_Inv!$A$3:$V$165,D$3,),)</f>
        <v>0</v>
      </c>
      <c r="E82" s="50">
        <f>IFERROR(VLOOKUP($B82,[1]RptScheduleA_Inv!$A$3:$V$165,E$3,),)</f>
        <v>11000.51</v>
      </c>
      <c r="F82" s="50">
        <f t="shared" si="74"/>
        <v>11000.51</v>
      </c>
      <c r="G82" s="50">
        <f t="shared" si="58"/>
        <v>22001.02</v>
      </c>
      <c r="H82" s="50">
        <f>IFERROR(VLOOKUP($B82,[2]RptScheduleA_Inv!$A$3:$V$165,H$3,),)</f>
        <v>222.97</v>
      </c>
      <c r="I82" s="50">
        <f>IFERROR(VLOOKUP($B82,[1]RptScheduleA_Inv!$A$3:$V$165,I$3,),)</f>
        <v>3895.9</v>
      </c>
      <c r="J82" s="51">
        <f t="shared" si="75"/>
        <v>3672.9300000000003</v>
      </c>
      <c r="K82" s="50">
        <f t="shared" si="59"/>
        <v>7568.83</v>
      </c>
      <c r="L82" s="50"/>
      <c r="M82" s="50">
        <f>IFERROR(VLOOKUP($B82,[1]RptScheduleA_Inv!$A$3:$V$165,M$3,),)</f>
        <v>0</v>
      </c>
      <c r="N82" s="50">
        <f t="shared" si="76"/>
        <v>0</v>
      </c>
      <c r="O82" s="50">
        <f t="shared" si="77"/>
        <v>0</v>
      </c>
      <c r="P82" s="50"/>
      <c r="Q82" s="50">
        <f>IFERROR(VLOOKUP($B82,[1]RptScheduleA_Inv!$A$3:$V$165,Q$3,),)</f>
        <v>0</v>
      </c>
      <c r="R82" s="50">
        <f t="shared" si="78"/>
        <v>0</v>
      </c>
      <c r="S82" s="50">
        <f t="shared" si="79"/>
        <v>0</v>
      </c>
      <c r="T82" s="50">
        <f>IFERROR(VLOOKUP($B82,[2]RptScheduleA_Inv!$A$3:$V$165,T$3,),)</f>
        <v>0</v>
      </c>
      <c r="U82" s="50">
        <f>IFERROR(VLOOKUP($B82,[1]RptScheduleA_Inv!$A$3:$V$165,U$3,),)</f>
        <v>0</v>
      </c>
      <c r="V82" s="50">
        <f t="shared" si="80"/>
        <v>0</v>
      </c>
      <c r="W82" s="50">
        <f t="shared" si="81"/>
        <v>0</v>
      </c>
      <c r="X82" s="50">
        <f>IFERROR(VLOOKUP($B82,[2]RptScheduleA_Inv!$A$3:$V$165,X$3,),)</f>
        <v>124290.46</v>
      </c>
      <c r="Y82" s="50">
        <f>IFERROR(VLOOKUP($B82,[1]RptScheduleA_Inv!$A$3:$V$165,Y$3,),)</f>
        <v>104464.96000000001</v>
      </c>
      <c r="Z82" s="51">
        <f t="shared" si="82"/>
        <v>-19825.5</v>
      </c>
      <c r="AA82" s="50">
        <f t="shared" si="67"/>
        <v>84639.46</v>
      </c>
      <c r="AB82" s="50">
        <f>IFERROR(VLOOKUP($B82,[2]RptScheduleA_Inv!$A$3:$V$165,AB$3,),)</f>
        <v>3851.21</v>
      </c>
      <c r="AC82" s="50">
        <f>IFERROR(VLOOKUP($B82,[1]RptScheduleA_Inv!$A$3:$V$165,AC$3,),)</f>
        <v>5665.16</v>
      </c>
      <c r="AD82" s="51">
        <f t="shared" si="83"/>
        <v>1813.9499999999998</v>
      </c>
      <c r="AE82" s="50">
        <f t="shared" si="68"/>
        <v>7479.11</v>
      </c>
      <c r="AF82" s="50">
        <f>IFERROR(VLOOKUP($B82,[2]RptScheduleA_Inv!$A$3:$V$165,AF$3,),)</f>
        <v>605153.30000000005</v>
      </c>
      <c r="AG82" s="50">
        <f>IFERROR(VLOOKUP($B82,[1]RptScheduleA_Inv!$A$3:$V$165,AG$3,),)</f>
        <v>679173.59</v>
      </c>
      <c r="AH82" s="51">
        <f t="shared" si="84"/>
        <v>74020.289999999921</v>
      </c>
      <c r="AI82" s="50">
        <f t="shared" si="69"/>
        <v>753193.87999999989</v>
      </c>
      <c r="AJ82" s="50">
        <f>IFERROR(VLOOKUP($B82,[2]RptScheduleA_Inv!$A$3:$V$165,AJ$3,),)</f>
        <v>0</v>
      </c>
      <c r="AK82" s="50">
        <f>IFERROR(VLOOKUP($B82,[1]RptScheduleA_Inv!$A$3:$V$165,AK$3,),)</f>
        <v>0</v>
      </c>
      <c r="AL82" s="51">
        <f t="shared" si="85"/>
        <v>0</v>
      </c>
      <c r="AM82" s="50">
        <f t="shared" si="70"/>
        <v>0</v>
      </c>
      <c r="AN82" s="50">
        <f>IFERROR(VLOOKUP($B82,[2]RptScheduleA_Inv!$A$3:$V$165,AN$3,),)</f>
        <v>6758.79</v>
      </c>
      <c r="AO82" s="50">
        <f>IFERROR(VLOOKUP($B82,[1]RptScheduleA_Inv!$A$3:$V$165,AO$3,),)</f>
        <v>8809.94</v>
      </c>
      <c r="AP82" s="51">
        <f t="shared" si="86"/>
        <v>2051.1500000000005</v>
      </c>
      <c r="AQ82" s="50">
        <f t="shared" si="71"/>
        <v>10861.09</v>
      </c>
      <c r="AR82" s="50">
        <f>IFERROR(VLOOKUP($B82,[2]RptScheduleA_Inv!$A$3:$V$165,AR$3,),)</f>
        <v>187334.44</v>
      </c>
      <c r="AS82" s="50">
        <f>IFERROR(VLOOKUP($B82,[1]RptScheduleA_Inv!$A$3:$V$165,AS$3,),)</f>
        <v>673396.67</v>
      </c>
      <c r="AT82" s="51">
        <f t="shared" si="87"/>
        <v>486062.23000000004</v>
      </c>
      <c r="AU82" s="50">
        <f t="shared" si="72"/>
        <v>1159458.9000000001</v>
      </c>
      <c r="AV82" s="50">
        <f>IFERROR(VLOOKUP($B82,[2]RptScheduleA_Inv!$A$3:$V$165,AV$3,),)</f>
        <v>511883.96</v>
      </c>
      <c r="AW82" s="50">
        <f>IFERROR(VLOOKUP($B82,[1]RptScheduleA_Inv!$A$3:$V$165,AW$3,),)</f>
        <v>614313.74</v>
      </c>
      <c r="AX82" s="51">
        <f t="shared" si="88"/>
        <v>102429.77999999997</v>
      </c>
      <c r="AY82" s="50">
        <f t="shared" si="62"/>
        <v>716743.52</v>
      </c>
      <c r="AZ82" s="50">
        <f>IFERROR(VLOOKUP($B82,[2]RptScheduleA_Inv!$A$3:$V$165,AZ$3,),)</f>
        <v>7887.24</v>
      </c>
      <c r="BA82" s="50">
        <f>IFERROR(VLOOKUP($B82,[1]RptScheduleA_Inv!$A$3:$V$165,BA$3,),)</f>
        <v>9079.15</v>
      </c>
      <c r="BB82" s="51">
        <f t="shared" si="89"/>
        <v>1191.9099999999999</v>
      </c>
      <c r="BC82" s="50">
        <f t="shared" si="63"/>
        <v>10271.06</v>
      </c>
      <c r="BD82" s="50">
        <f>IFERROR(VLOOKUP($B82,[2]RptScheduleA_Inv!$A$3:$V$165,BD$3,),)</f>
        <v>-4986.1099999999997</v>
      </c>
      <c r="BE82" s="50">
        <f>IFERROR(VLOOKUP($B82,[1]RptScheduleA_Inv!$A$3:$V$165,BE$3,),)</f>
        <v>653.07000000000005</v>
      </c>
      <c r="BF82" s="51">
        <f t="shared" si="90"/>
        <v>5639.1799999999994</v>
      </c>
      <c r="BG82" s="50">
        <f t="shared" si="64"/>
        <v>6292.2499999999991</v>
      </c>
      <c r="BH82" s="50">
        <f>IFERROR(VLOOKUP($B82,[2]RptScheduleA_Inv!$A$3:$V$165,BH$3,),)</f>
        <v>0</v>
      </c>
      <c r="BI82" s="50">
        <f>IFERROR(VLOOKUP($B82,[1]RptScheduleA_Inv!$A$3:$V$165,BI$3,),)</f>
        <v>0</v>
      </c>
      <c r="BJ82" s="51">
        <f t="shared" si="91"/>
        <v>0</v>
      </c>
      <c r="BK82" s="50">
        <f t="shared" si="65"/>
        <v>0</v>
      </c>
      <c r="BL82" s="50">
        <f>IFERROR(VLOOKUP($B82,[2]RptScheduleA_Inv!$A$3:$V$165,BL$3,),)</f>
        <v>38.53</v>
      </c>
      <c r="BM82" s="50">
        <f>IFERROR(VLOOKUP($B82,[1]RptScheduleA_Inv!$A$3:$V$165,BM$3,),)</f>
        <v>60.26</v>
      </c>
      <c r="BN82" s="51">
        <f t="shared" si="92"/>
        <v>21.729999999999997</v>
      </c>
      <c r="BO82" s="50">
        <f t="shared" si="73"/>
        <v>81.99</v>
      </c>
      <c r="BP82" s="50">
        <f>IFERROR(VLOOKUP($B82,[2]RptScheduleA_Inv!$A$3:$V$165,BP$3,),)</f>
        <v>2210.19</v>
      </c>
      <c r="BQ82" s="50">
        <f>IFERROR(VLOOKUP($B82,[1]RptScheduleA_Inv!$A$3:$V$165,BQ$3,),)</f>
        <v>3008.69</v>
      </c>
      <c r="BR82" s="51">
        <f t="shared" si="93"/>
        <v>798.5</v>
      </c>
      <c r="BS82" s="50">
        <f t="shared" si="66"/>
        <v>3807.19</v>
      </c>
    </row>
    <row r="83" spans="1:71" x14ac:dyDescent="0.2">
      <c r="A83" s="20" t="str">
        <f t="shared" si="60"/>
        <v>HCC</v>
      </c>
      <c r="B83" s="31" t="s">
        <v>89</v>
      </c>
      <c r="C83" s="20" t="str">
        <f t="shared" si="61"/>
        <v>HCC-HOLYOKE COMM COLLEGE</v>
      </c>
      <c r="D83" s="50">
        <f>IFERROR(VLOOKUP($B83,[2]RptScheduleA_Inv!$A$3:$V$165,D$3,),)</f>
        <v>0</v>
      </c>
      <c r="E83" s="50">
        <f>IFERROR(VLOOKUP($B83,[1]RptScheduleA_Inv!$A$3:$V$165,E$3,),)</f>
        <v>0</v>
      </c>
      <c r="F83" s="50">
        <f t="shared" si="74"/>
        <v>0</v>
      </c>
      <c r="G83" s="50">
        <f t="shared" si="58"/>
        <v>0</v>
      </c>
      <c r="H83" s="50">
        <f>IFERROR(VLOOKUP($B83,[2]RptScheduleA_Inv!$A$3:$V$165,H$3,),)</f>
        <v>1862.33</v>
      </c>
      <c r="I83" s="50">
        <f>IFERROR(VLOOKUP($B83,[1]RptScheduleA_Inv!$A$3:$V$165,I$3,),)</f>
        <v>37812.839999999997</v>
      </c>
      <c r="J83" s="51">
        <f t="shared" si="75"/>
        <v>35950.509999999995</v>
      </c>
      <c r="K83" s="50">
        <f t="shared" si="59"/>
        <v>73763.349999999991</v>
      </c>
      <c r="L83" s="50"/>
      <c r="M83" s="50">
        <f>IFERROR(VLOOKUP($B83,[1]RptScheduleA_Inv!$A$3:$V$165,M$3,),)</f>
        <v>0</v>
      </c>
      <c r="N83" s="50">
        <f t="shared" si="76"/>
        <v>0</v>
      </c>
      <c r="O83" s="50">
        <f t="shared" si="77"/>
        <v>0</v>
      </c>
      <c r="P83" s="50"/>
      <c r="Q83" s="50">
        <f>IFERROR(VLOOKUP($B83,[1]RptScheduleA_Inv!$A$3:$V$165,Q$3,),)</f>
        <v>0</v>
      </c>
      <c r="R83" s="50">
        <f t="shared" si="78"/>
        <v>0</v>
      </c>
      <c r="S83" s="50">
        <f t="shared" si="79"/>
        <v>0</v>
      </c>
      <c r="T83" s="50">
        <f>IFERROR(VLOOKUP($B83,[2]RptScheduleA_Inv!$A$3:$V$165,T$3,),)</f>
        <v>0</v>
      </c>
      <c r="U83" s="50">
        <f>IFERROR(VLOOKUP($B83,[1]RptScheduleA_Inv!$A$3:$V$165,U$3,),)</f>
        <v>0</v>
      </c>
      <c r="V83" s="50">
        <f t="shared" si="80"/>
        <v>0</v>
      </c>
      <c r="W83" s="50">
        <f t="shared" si="81"/>
        <v>0</v>
      </c>
      <c r="X83" s="50">
        <f>IFERROR(VLOOKUP($B83,[2]RptScheduleA_Inv!$A$3:$V$165,X$3,),)</f>
        <v>3909.17</v>
      </c>
      <c r="Y83" s="50">
        <f>IFERROR(VLOOKUP($B83,[1]RptScheduleA_Inv!$A$3:$V$165,Y$3,),)</f>
        <v>5842.06</v>
      </c>
      <c r="Z83" s="51">
        <f t="shared" si="82"/>
        <v>1932.8900000000003</v>
      </c>
      <c r="AA83" s="50">
        <f t="shared" si="67"/>
        <v>7774.9500000000007</v>
      </c>
      <c r="AB83" s="50">
        <f>IFERROR(VLOOKUP($B83,[2]RptScheduleA_Inv!$A$3:$V$165,AB$3,),)</f>
        <v>17341.810000000001</v>
      </c>
      <c r="AC83" s="50">
        <f>IFERROR(VLOOKUP($B83,[1]RptScheduleA_Inv!$A$3:$V$165,AC$3,),)</f>
        <v>24590.82</v>
      </c>
      <c r="AD83" s="51">
        <f t="shared" si="83"/>
        <v>7249.0099999999984</v>
      </c>
      <c r="AE83" s="50">
        <f t="shared" si="68"/>
        <v>31839.829999999998</v>
      </c>
      <c r="AF83" s="50">
        <f>IFERROR(VLOOKUP($B83,[2]RptScheduleA_Inv!$A$3:$V$165,AF$3,),)</f>
        <v>0</v>
      </c>
      <c r="AG83" s="50">
        <f>IFERROR(VLOOKUP($B83,[1]RptScheduleA_Inv!$A$3:$V$165,AG$3,),)</f>
        <v>0</v>
      </c>
      <c r="AH83" s="51">
        <f t="shared" si="84"/>
        <v>0</v>
      </c>
      <c r="AI83" s="50">
        <f t="shared" si="69"/>
        <v>0</v>
      </c>
      <c r="AJ83" s="50">
        <f>IFERROR(VLOOKUP($B83,[2]RptScheduleA_Inv!$A$3:$V$165,AJ$3,),)</f>
        <v>0</v>
      </c>
      <c r="AK83" s="50">
        <f>IFERROR(VLOOKUP($B83,[1]RptScheduleA_Inv!$A$3:$V$165,AK$3,),)</f>
        <v>0</v>
      </c>
      <c r="AL83" s="51">
        <f t="shared" si="85"/>
        <v>0</v>
      </c>
      <c r="AM83" s="50">
        <f t="shared" si="70"/>
        <v>0</v>
      </c>
      <c r="AN83" s="50">
        <f>IFERROR(VLOOKUP($B83,[2]RptScheduleA_Inv!$A$3:$V$165,AN$3,),)</f>
        <v>36660.93</v>
      </c>
      <c r="AO83" s="50">
        <f>IFERROR(VLOOKUP($B83,[1]RptScheduleA_Inv!$A$3:$V$165,AO$3,),)</f>
        <v>48754.46</v>
      </c>
      <c r="AP83" s="51">
        <f t="shared" si="86"/>
        <v>12093.529999999999</v>
      </c>
      <c r="AQ83" s="50">
        <f t="shared" si="71"/>
        <v>60847.99</v>
      </c>
      <c r="AR83" s="50">
        <f>IFERROR(VLOOKUP($B83,[2]RptScheduleA_Inv!$A$3:$V$165,AR$3,),)</f>
        <v>60798.87</v>
      </c>
      <c r="AS83" s="50">
        <f>IFERROR(VLOOKUP($B83,[1]RptScheduleA_Inv!$A$3:$V$165,AS$3,),)</f>
        <v>128397.07</v>
      </c>
      <c r="AT83" s="51">
        <f t="shared" si="87"/>
        <v>67598.200000000012</v>
      </c>
      <c r="AU83" s="50">
        <f t="shared" si="72"/>
        <v>195995.27000000002</v>
      </c>
      <c r="AV83" s="50">
        <f>IFERROR(VLOOKUP($B83,[2]RptScheduleA_Inv!$A$3:$V$165,AV$3,),)</f>
        <v>0</v>
      </c>
      <c r="AW83" s="50">
        <f>IFERROR(VLOOKUP($B83,[1]RptScheduleA_Inv!$A$3:$V$165,AW$3,),)</f>
        <v>0</v>
      </c>
      <c r="AX83" s="51">
        <f t="shared" si="88"/>
        <v>0</v>
      </c>
      <c r="AY83" s="50">
        <f t="shared" si="62"/>
        <v>0</v>
      </c>
      <c r="AZ83" s="50">
        <f>IFERROR(VLOOKUP($B83,[2]RptScheduleA_Inv!$A$3:$V$165,AZ$3,),)</f>
        <v>77212.740000000005</v>
      </c>
      <c r="BA83" s="50">
        <f>IFERROR(VLOOKUP($B83,[1]RptScheduleA_Inv!$A$3:$V$165,BA$3,),)</f>
        <v>88125.97</v>
      </c>
      <c r="BB83" s="51">
        <f t="shared" si="89"/>
        <v>10913.229999999996</v>
      </c>
      <c r="BC83" s="50">
        <f t="shared" si="63"/>
        <v>99039.2</v>
      </c>
      <c r="BD83" s="50">
        <f>IFERROR(VLOOKUP($B83,[2]RptScheduleA_Inv!$A$3:$V$165,BD$3,),)</f>
        <v>-9588.41</v>
      </c>
      <c r="BE83" s="50">
        <f>IFERROR(VLOOKUP($B83,[1]RptScheduleA_Inv!$A$3:$V$165,BE$3,),)</f>
        <v>1435.97</v>
      </c>
      <c r="BF83" s="51">
        <f t="shared" si="90"/>
        <v>11024.38</v>
      </c>
      <c r="BG83" s="50">
        <f t="shared" si="64"/>
        <v>12460.349999999999</v>
      </c>
      <c r="BH83" s="50">
        <f>IFERROR(VLOOKUP($B83,[2]RptScheduleA_Inv!$A$3:$V$165,BH$3,),)</f>
        <v>0</v>
      </c>
      <c r="BI83" s="50">
        <f>IFERROR(VLOOKUP($B83,[1]RptScheduleA_Inv!$A$3:$V$165,BI$3,),)</f>
        <v>0</v>
      </c>
      <c r="BJ83" s="51">
        <f t="shared" si="91"/>
        <v>0</v>
      </c>
      <c r="BK83" s="50">
        <f t="shared" si="65"/>
        <v>0</v>
      </c>
      <c r="BL83" s="50">
        <f>IFERROR(VLOOKUP($B83,[2]RptScheduleA_Inv!$A$3:$V$165,BL$3,),)</f>
        <v>0</v>
      </c>
      <c r="BM83" s="50">
        <f>IFERROR(VLOOKUP($B83,[1]RptScheduleA_Inv!$A$3:$V$165,BM$3,),)</f>
        <v>0</v>
      </c>
      <c r="BN83" s="51">
        <f t="shared" si="92"/>
        <v>0</v>
      </c>
      <c r="BO83" s="50">
        <f t="shared" si="73"/>
        <v>0</v>
      </c>
      <c r="BP83" s="50">
        <f>IFERROR(VLOOKUP($B83,[2]RptScheduleA_Inv!$A$3:$V$165,BP$3,),)</f>
        <v>20140.150000000001</v>
      </c>
      <c r="BQ83" s="50">
        <f>IFERROR(VLOOKUP($B83,[1]RptScheduleA_Inv!$A$3:$V$165,BQ$3,),)</f>
        <v>27108.62</v>
      </c>
      <c r="BR83" s="51">
        <f t="shared" si="93"/>
        <v>6968.4699999999975</v>
      </c>
      <c r="BS83" s="50">
        <f t="shared" si="66"/>
        <v>34077.089999999997</v>
      </c>
    </row>
    <row r="84" spans="1:71" x14ac:dyDescent="0.2">
      <c r="A84" s="20" t="str">
        <f t="shared" si="60"/>
        <v>HCF</v>
      </c>
      <c r="B84" s="31" t="s">
        <v>90</v>
      </c>
      <c r="C84" s="20" t="str">
        <f t="shared" si="61"/>
        <v>HCF-HLTH CARE FIN &amp; POLICY</v>
      </c>
      <c r="D84" s="50">
        <f>IFERROR(VLOOKUP($B84,[2]RptScheduleA_Inv!$A$3:$V$165,D$3,),)</f>
        <v>0</v>
      </c>
      <c r="E84" s="50">
        <f>IFERROR(VLOOKUP($B84,[1]RptScheduleA_Inv!$A$3:$V$165,E$3,),)</f>
        <v>0</v>
      </c>
      <c r="F84" s="50">
        <f t="shared" si="74"/>
        <v>0</v>
      </c>
      <c r="G84" s="50">
        <f t="shared" si="58"/>
        <v>0</v>
      </c>
      <c r="H84" s="50">
        <f>IFERROR(VLOOKUP($B84,[2]RptScheduleA_Inv!$A$3:$V$165,H$3,),)</f>
        <v>872.16</v>
      </c>
      <c r="I84" s="50">
        <f>IFERROR(VLOOKUP($B84,[1]RptScheduleA_Inv!$A$3:$V$165,I$3,),)</f>
        <v>8158.79</v>
      </c>
      <c r="J84" s="51">
        <f t="shared" si="75"/>
        <v>7286.63</v>
      </c>
      <c r="K84" s="50">
        <f t="shared" si="59"/>
        <v>15445.42</v>
      </c>
      <c r="L84" s="50"/>
      <c r="M84" s="50">
        <f>IFERROR(VLOOKUP($B84,[1]RptScheduleA_Inv!$A$3:$V$165,M$3,),)</f>
        <v>0</v>
      </c>
      <c r="N84" s="50">
        <f t="shared" si="76"/>
        <v>0</v>
      </c>
      <c r="O84" s="50">
        <f t="shared" si="77"/>
        <v>0</v>
      </c>
      <c r="P84" s="50"/>
      <c r="Q84" s="50">
        <f>IFERROR(VLOOKUP($B84,[1]RptScheduleA_Inv!$A$3:$V$165,Q$3,),)</f>
        <v>0</v>
      </c>
      <c r="R84" s="50">
        <f t="shared" si="78"/>
        <v>0</v>
      </c>
      <c r="S84" s="50">
        <f t="shared" si="79"/>
        <v>0</v>
      </c>
      <c r="T84" s="50">
        <f>IFERROR(VLOOKUP($B84,[2]RptScheduleA_Inv!$A$3:$V$165,T$3,),)</f>
        <v>0</v>
      </c>
      <c r="U84" s="50">
        <f>IFERROR(VLOOKUP($B84,[1]RptScheduleA_Inv!$A$3:$V$165,U$3,),)</f>
        <v>0</v>
      </c>
      <c r="V84" s="50">
        <f t="shared" si="80"/>
        <v>0</v>
      </c>
      <c r="W84" s="50">
        <f t="shared" si="81"/>
        <v>0</v>
      </c>
      <c r="X84" s="50">
        <f>IFERROR(VLOOKUP($B84,[2]RptScheduleA_Inv!$A$3:$V$165,X$3,),)</f>
        <v>0</v>
      </c>
      <c r="Y84" s="50">
        <f>IFERROR(VLOOKUP($B84,[1]RptScheduleA_Inv!$A$3:$V$165,Y$3,),)</f>
        <v>0</v>
      </c>
      <c r="Z84" s="51">
        <f t="shared" si="82"/>
        <v>0</v>
      </c>
      <c r="AA84" s="50">
        <f t="shared" si="67"/>
        <v>0</v>
      </c>
      <c r="AB84" s="50">
        <f>IFERROR(VLOOKUP($B84,[2]RptScheduleA_Inv!$A$3:$V$165,AB$3,),)</f>
        <v>13492.51</v>
      </c>
      <c r="AC84" s="50">
        <f>IFERROR(VLOOKUP($B84,[1]RptScheduleA_Inv!$A$3:$V$165,AC$3,),)</f>
        <v>17717.990000000002</v>
      </c>
      <c r="AD84" s="51">
        <f t="shared" si="83"/>
        <v>4225.4800000000014</v>
      </c>
      <c r="AE84" s="50">
        <f t="shared" si="68"/>
        <v>21943.47</v>
      </c>
      <c r="AF84" s="50">
        <f>IFERROR(VLOOKUP($B84,[2]RptScheduleA_Inv!$A$3:$V$165,AF$3,),)</f>
        <v>0</v>
      </c>
      <c r="AG84" s="50">
        <f>IFERROR(VLOOKUP($B84,[1]RptScheduleA_Inv!$A$3:$V$165,AG$3,),)</f>
        <v>0</v>
      </c>
      <c r="AH84" s="51">
        <f t="shared" si="84"/>
        <v>0</v>
      </c>
      <c r="AI84" s="50">
        <f t="shared" si="69"/>
        <v>0</v>
      </c>
      <c r="AJ84" s="50">
        <f>IFERROR(VLOOKUP($B84,[2]RptScheduleA_Inv!$A$3:$V$165,AJ$3,),)</f>
        <v>197.33</v>
      </c>
      <c r="AK84" s="50">
        <f>IFERROR(VLOOKUP($B84,[1]RptScheduleA_Inv!$A$3:$V$165,AK$3,),)</f>
        <v>260.8</v>
      </c>
      <c r="AL84" s="51">
        <f t="shared" si="85"/>
        <v>63.47</v>
      </c>
      <c r="AM84" s="50">
        <f t="shared" si="70"/>
        <v>324.27</v>
      </c>
      <c r="AN84" s="50">
        <f>IFERROR(VLOOKUP($B84,[2]RptScheduleA_Inv!$A$3:$V$165,AN$3,),)</f>
        <v>22178.31</v>
      </c>
      <c r="AO84" s="50">
        <f>IFERROR(VLOOKUP($B84,[1]RptScheduleA_Inv!$A$3:$V$165,AO$3,),)</f>
        <v>25529.73</v>
      </c>
      <c r="AP84" s="51">
        <f t="shared" si="86"/>
        <v>3351.4199999999983</v>
      </c>
      <c r="AQ84" s="50">
        <f t="shared" si="71"/>
        <v>28881.149999999998</v>
      </c>
      <c r="AR84" s="50">
        <f>IFERROR(VLOOKUP($B84,[2]RptScheduleA_Inv!$A$3:$V$165,AR$3,),)</f>
        <v>12490.79</v>
      </c>
      <c r="AS84" s="50">
        <f>IFERROR(VLOOKUP($B84,[1]RptScheduleA_Inv!$A$3:$V$165,AS$3,),)</f>
        <v>10067.07</v>
      </c>
      <c r="AT84" s="51">
        <f t="shared" si="87"/>
        <v>-2423.7200000000012</v>
      </c>
      <c r="AU84" s="50">
        <f t="shared" si="72"/>
        <v>7643.3499999999985</v>
      </c>
      <c r="AV84" s="50">
        <f>IFERROR(VLOOKUP($B84,[2]RptScheduleA_Inv!$A$3:$V$165,AV$3,),)</f>
        <v>0</v>
      </c>
      <c r="AW84" s="50">
        <f>IFERROR(VLOOKUP($B84,[1]RptScheduleA_Inv!$A$3:$V$165,AW$3,),)</f>
        <v>0</v>
      </c>
      <c r="AX84" s="51">
        <f t="shared" si="88"/>
        <v>0</v>
      </c>
      <c r="AY84" s="50">
        <f t="shared" si="62"/>
        <v>0</v>
      </c>
      <c r="AZ84" s="50">
        <f>IFERROR(VLOOKUP($B84,[2]RptScheduleA_Inv!$A$3:$V$165,AZ$3,),)</f>
        <v>25707.119999999999</v>
      </c>
      <c r="BA84" s="50">
        <f>IFERROR(VLOOKUP($B84,[1]RptScheduleA_Inv!$A$3:$V$165,BA$3,),)</f>
        <v>25305.360000000001</v>
      </c>
      <c r="BB84" s="51">
        <f t="shared" si="89"/>
        <v>-401.7599999999984</v>
      </c>
      <c r="BC84" s="50">
        <f t="shared" si="63"/>
        <v>24903.600000000002</v>
      </c>
      <c r="BD84" s="50">
        <f>IFERROR(VLOOKUP($B84,[2]RptScheduleA_Inv!$A$3:$V$165,BD$3,),)</f>
        <v>-49395.08</v>
      </c>
      <c r="BE84" s="50">
        <f>IFERROR(VLOOKUP($B84,[1]RptScheduleA_Inv!$A$3:$V$165,BE$3,),)</f>
        <v>-14626.43</v>
      </c>
      <c r="BF84" s="51">
        <f t="shared" si="90"/>
        <v>34768.65</v>
      </c>
      <c r="BG84" s="50">
        <f t="shared" si="64"/>
        <v>20142.22</v>
      </c>
      <c r="BH84" s="50">
        <f>IFERROR(VLOOKUP($B84,[2]RptScheduleA_Inv!$A$3:$V$165,BH$3,),)</f>
        <v>0</v>
      </c>
      <c r="BI84" s="50">
        <f>IFERROR(VLOOKUP($B84,[1]RptScheduleA_Inv!$A$3:$V$165,BI$3,),)</f>
        <v>0</v>
      </c>
      <c r="BJ84" s="51">
        <f t="shared" si="91"/>
        <v>0</v>
      </c>
      <c r="BK84" s="50">
        <f t="shared" si="65"/>
        <v>0</v>
      </c>
      <c r="BL84" s="50">
        <f>IFERROR(VLOOKUP($B84,[2]RptScheduleA_Inv!$A$3:$V$165,BL$3,),)</f>
        <v>0</v>
      </c>
      <c r="BM84" s="50">
        <f>IFERROR(VLOOKUP($B84,[1]RptScheduleA_Inv!$A$3:$V$165,BM$3,),)</f>
        <v>0</v>
      </c>
      <c r="BN84" s="51">
        <f t="shared" si="92"/>
        <v>0</v>
      </c>
      <c r="BO84" s="50">
        <f t="shared" si="73"/>
        <v>0</v>
      </c>
      <c r="BP84" s="50">
        <f>IFERROR(VLOOKUP($B84,[2]RptScheduleA_Inv!$A$3:$V$165,BP$3,),)</f>
        <v>5392.26</v>
      </c>
      <c r="BQ84" s="50">
        <f>IFERROR(VLOOKUP($B84,[1]RptScheduleA_Inv!$A$3:$V$165,BQ$3,),)</f>
        <v>6786.01</v>
      </c>
      <c r="BR84" s="51">
        <f t="shared" si="93"/>
        <v>1393.75</v>
      </c>
      <c r="BS84" s="50">
        <f t="shared" si="66"/>
        <v>8179.76</v>
      </c>
    </row>
    <row r="85" spans="1:71" x14ac:dyDescent="0.2">
      <c r="A85" s="20" t="str">
        <f t="shared" si="60"/>
        <v>HLY</v>
      </c>
      <c r="B85" s="31" t="s">
        <v>91</v>
      </c>
      <c r="C85" s="20" t="str">
        <f t="shared" si="61"/>
        <v>HLY-SOLDIERS' HOME IN HOLYOKE</v>
      </c>
      <c r="D85" s="50">
        <f>IFERROR(VLOOKUP($B85,[2]RptScheduleA_Inv!$A$3:$V$165,D$3,),)</f>
        <v>0</v>
      </c>
      <c r="E85" s="50">
        <f>IFERROR(VLOOKUP($B85,[1]RptScheduleA_Inv!$A$3:$V$165,E$3,),)</f>
        <v>0</v>
      </c>
      <c r="F85" s="50">
        <f t="shared" si="74"/>
        <v>0</v>
      </c>
      <c r="G85" s="50">
        <f t="shared" si="58"/>
        <v>0</v>
      </c>
      <c r="H85" s="50">
        <f>IFERROR(VLOOKUP($B85,[2]RptScheduleA_Inv!$A$3:$V$165,H$3,),)</f>
        <v>3307.19</v>
      </c>
      <c r="I85" s="50">
        <f>IFERROR(VLOOKUP($B85,[1]RptScheduleA_Inv!$A$3:$V$165,I$3,),)</f>
        <v>13397.53</v>
      </c>
      <c r="J85" s="51">
        <f t="shared" si="75"/>
        <v>10090.34</v>
      </c>
      <c r="K85" s="50">
        <f t="shared" si="59"/>
        <v>23487.870000000003</v>
      </c>
      <c r="L85" s="50"/>
      <c r="M85" s="50">
        <f>IFERROR(VLOOKUP($B85,[1]RptScheduleA_Inv!$A$3:$V$165,M$3,),)</f>
        <v>0</v>
      </c>
      <c r="N85" s="50">
        <f t="shared" si="76"/>
        <v>0</v>
      </c>
      <c r="O85" s="50">
        <f t="shared" si="77"/>
        <v>0</v>
      </c>
      <c r="P85" s="50"/>
      <c r="Q85" s="50">
        <f>IFERROR(VLOOKUP($B85,[1]RptScheduleA_Inv!$A$3:$V$165,Q$3,),)</f>
        <v>0</v>
      </c>
      <c r="R85" s="50">
        <f t="shared" si="78"/>
        <v>0</v>
      </c>
      <c r="S85" s="50">
        <f t="shared" si="79"/>
        <v>0</v>
      </c>
      <c r="T85" s="50">
        <f>IFERROR(VLOOKUP($B85,[2]RptScheduleA_Inv!$A$3:$V$165,T$3,),)</f>
        <v>0</v>
      </c>
      <c r="U85" s="50">
        <f>IFERROR(VLOOKUP($B85,[1]RptScheduleA_Inv!$A$3:$V$165,U$3,),)</f>
        <v>0</v>
      </c>
      <c r="V85" s="50">
        <f t="shared" si="80"/>
        <v>0</v>
      </c>
      <c r="W85" s="50">
        <f t="shared" si="81"/>
        <v>0</v>
      </c>
      <c r="X85" s="50">
        <f>IFERROR(VLOOKUP($B85,[2]RptScheduleA_Inv!$A$3:$V$165,X$3,),)</f>
        <v>11727.58</v>
      </c>
      <c r="Y85" s="50">
        <f>IFERROR(VLOOKUP($B85,[1]RptScheduleA_Inv!$A$3:$V$165,Y$3,),)</f>
        <v>17526.22</v>
      </c>
      <c r="Z85" s="51">
        <f t="shared" si="82"/>
        <v>5798.6400000000012</v>
      </c>
      <c r="AA85" s="50">
        <f t="shared" si="67"/>
        <v>23324.86</v>
      </c>
      <c r="AB85" s="50">
        <f>IFERROR(VLOOKUP($B85,[2]RptScheduleA_Inv!$A$3:$V$165,AB$3,),)</f>
        <v>14190.78</v>
      </c>
      <c r="AC85" s="50">
        <f>IFERROR(VLOOKUP($B85,[1]RptScheduleA_Inv!$A$3:$V$165,AC$3,),)</f>
        <v>17106.939999999999</v>
      </c>
      <c r="AD85" s="51">
        <f t="shared" si="83"/>
        <v>2916.159999999998</v>
      </c>
      <c r="AE85" s="50">
        <f t="shared" si="68"/>
        <v>20023.099999999999</v>
      </c>
      <c r="AF85" s="50">
        <f>IFERROR(VLOOKUP($B85,[2]RptScheduleA_Inv!$A$3:$V$165,AF$3,),)</f>
        <v>0</v>
      </c>
      <c r="AG85" s="50">
        <f>IFERROR(VLOOKUP($B85,[1]RptScheduleA_Inv!$A$3:$V$165,AG$3,),)</f>
        <v>0</v>
      </c>
      <c r="AH85" s="51">
        <f t="shared" si="84"/>
        <v>0</v>
      </c>
      <c r="AI85" s="50">
        <f t="shared" si="69"/>
        <v>0</v>
      </c>
      <c r="AJ85" s="50">
        <f>IFERROR(VLOOKUP($B85,[2]RptScheduleA_Inv!$A$3:$V$165,AJ$3,),)</f>
        <v>143.94</v>
      </c>
      <c r="AK85" s="50">
        <f>IFERROR(VLOOKUP($B85,[1]RptScheduleA_Inv!$A$3:$V$165,AK$3,),)</f>
        <v>208.75</v>
      </c>
      <c r="AL85" s="51">
        <f t="shared" si="85"/>
        <v>64.81</v>
      </c>
      <c r="AM85" s="50">
        <f t="shared" si="70"/>
        <v>273.56</v>
      </c>
      <c r="AN85" s="50">
        <f>IFERROR(VLOOKUP($B85,[2]RptScheduleA_Inv!$A$3:$V$165,AN$3,),)</f>
        <v>25057.53</v>
      </c>
      <c r="AO85" s="50">
        <f>IFERROR(VLOOKUP($B85,[1]RptScheduleA_Inv!$A$3:$V$165,AO$3,),)</f>
        <v>27425.18</v>
      </c>
      <c r="AP85" s="51">
        <f t="shared" si="86"/>
        <v>2367.6500000000015</v>
      </c>
      <c r="AQ85" s="50">
        <f t="shared" si="71"/>
        <v>29792.83</v>
      </c>
      <c r="AR85" s="50">
        <f>IFERROR(VLOOKUP($B85,[2]RptScheduleA_Inv!$A$3:$V$165,AR$3,),)</f>
        <v>2649.77</v>
      </c>
      <c r="AS85" s="50">
        <f>IFERROR(VLOOKUP($B85,[1]RptScheduleA_Inv!$A$3:$V$165,AS$3,),)</f>
        <v>4881.17</v>
      </c>
      <c r="AT85" s="51">
        <f t="shared" si="87"/>
        <v>2231.4</v>
      </c>
      <c r="AU85" s="50">
        <f t="shared" si="72"/>
        <v>7112.57</v>
      </c>
      <c r="AV85" s="50">
        <f>IFERROR(VLOOKUP($B85,[2]RptScheduleA_Inv!$A$3:$V$165,AV$3,),)</f>
        <v>0</v>
      </c>
      <c r="AW85" s="50">
        <f>IFERROR(VLOOKUP($B85,[1]RptScheduleA_Inv!$A$3:$V$165,AW$3,),)</f>
        <v>0</v>
      </c>
      <c r="AX85" s="51">
        <f t="shared" si="88"/>
        <v>0</v>
      </c>
      <c r="AY85" s="50">
        <f t="shared" si="62"/>
        <v>0</v>
      </c>
      <c r="AZ85" s="50">
        <f>IFERROR(VLOOKUP($B85,[2]RptScheduleA_Inv!$A$3:$V$165,AZ$3,),)</f>
        <v>58895.05</v>
      </c>
      <c r="BA85" s="50">
        <f>IFERROR(VLOOKUP($B85,[1]RptScheduleA_Inv!$A$3:$V$165,BA$3,),)</f>
        <v>52229.07</v>
      </c>
      <c r="BB85" s="51">
        <f t="shared" si="89"/>
        <v>-6665.9800000000032</v>
      </c>
      <c r="BC85" s="50">
        <f t="shared" si="63"/>
        <v>45563.09</v>
      </c>
      <c r="BD85" s="50">
        <f>IFERROR(VLOOKUP($B85,[2]RptScheduleA_Inv!$A$3:$V$165,BD$3,),)</f>
        <v>-16015.09</v>
      </c>
      <c r="BE85" s="50">
        <f>IFERROR(VLOOKUP($B85,[1]RptScheduleA_Inv!$A$3:$V$165,BE$3,),)</f>
        <v>-4291.66</v>
      </c>
      <c r="BF85" s="51">
        <f t="shared" si="90"/>
        <v>11723.43</v>
      </c>
      <c r="BG85" s="50">
        <f t="shared" si="64"/>
        <v>7431.77</v>
      </c>
      <c r="BH85" s="50">
        <f>IFERROR(VLOOKUP($B85,[2]RptScheduleA_Inv!$A$3:$V$165,BH$3,),)</f>
        <v>0</v>
      </c>
      <c r="BI85" s="50">
        <f>IFERROR(VLOOKUP($B85,[1]RptScheduleA_Inv!$A$3:$V$165,BI$3,),)</f>
        <v>0</v>
      </c>
      <c r="BJ85" s="51">
        <f t="shared" si="91"/>
        <v>0</v>
      </c>
      <c r="BK85" s="50">
        <f t="shared" si="65"/>
        <v>0</v>
      </c>
      <c r="BL85" s="50">
        <f>IFERROR(VLOOKUP($B85,[2]RptScheduleA_Inv!$A$3:$V$165,BL$3,),)</f>
        <v>7410.88</v>
      </c>
      <c r="BM85" s="50">
        <f>IFERROR(VLOOKUP($B85,[1]RptScheduleA_Inv!$A$3:$V$165,BM$3,),)</f>
        <v>11596.66</v>
      </c>
      <c r="BN85" s="51">
        <f t="shared" si="92"/>
        <v>4185.78</v>
      </c>
      <c r="BO85" s="50">
        <f t="shared" si="73"/>
        <v>15782.439999999999</v>
      </c>
      <c r="BP85" s="50">
        <f>IFERROR(VLOOKUP($B85,[2]RptScheduleA_Inv!$A$3:$V$165,BP$3,),)</f>
        <v>8404.3700000000008</v>
      </c>
      <c r="BQ85" s="50">
        <f>IFERROR(VLOOKUP($B85,[1]RptScheduleA_Inv!$A$3:$V$165,BQ$3,),)</f>
        <v>10167.73</v>
      </c>
      <c r="BR85" s="51">
        <f t="shared" si="93"/>
        <v>1763.3599999999988</v>
      </c>
      <c r="BS85" s="50">
        <f t="shared" si="66"/>
        <v>11931.089999999998</v>
      </c>
    </row>
    <row r="86" spans="1:71" x14ac:dyDescent="0.2">
      <c r="A86" s="20" t="str">
        <f t="shared" si="60"/>
        <v>HOU</v>
      </c>
      <c r="B86" s="31" t="s">
        <v>92</v>
      </c>
      <c r="C86" s="20" t="str">
        <f t="shared" si="61"/>
        <v>HOU-HOUSE OF REPS</v>
      </c>
      <c r="D86" s="50">
        <f>IFERROR(VLOOKUP($B86,[2]RptScheduleA_Inv!$A$3:$V$165,D$3,),)</f>
        <v>0</v>
      </c>
      <c r="E86" s="50">
        <f>IFERROR(VLOOKUP($B86,[1]RptScheduleA_Inv!$A$3:$V$165,E$3,),)</f>
        <v>0</v>
      </c>
      <c r="F86" s="50">
        <f t="shared" si="74"/>
        <v>0</v>
      </c>
      <c r="G86" s="50">
        <f t="shared" si="58"/>
        <v>0</v>
      </c>
      <c r="H86" s="50">
        <f>IFERROR(VLOOKUP($B86,[2]RptScheduleA_Inv!$A$3:$V$165,H$3,),)</f>
        <v>142.11000000000001</v>
      </c>
      <c r="I86" s="50">
        <f>IFERROR(VLOOKUP($B86,[1]RptScheduleA_Inv!$A$3:$V$165,I$3,),)</f>
        <v>30430.93</v>
      </c>
      <c r="J86" s="51">
        <f t="shared" si="75"/>
        <v>30288.82</v>
      </c>
      <c r="K86" s="50">
        <f t="shared" si="59"/>
        <v>60719.75</v>
      </c>
      <c r="L86" s="50"/>
      <c r="M86" s="50">
        <f>IFERROR(VLOOKUP($B86,[1]RptScheduleA_Inv!$A$3:$V$165,M$3,),)</f>
        <v>0</v>
      </c>
      <c r="N86" s="50">
        <f t="shared" si="76"/>
        <v>0</v>
      </c>
      <c r="O86" s="50">
        <f t="shared" si="77"/>
        <v>0</v>
      </c>
      <c r="P86" s="50"/>
      <c r="Q86" s="50">
        <f>IFERROR(VLOOKUP($B86,[1]RptScheduleA_Inv!$A$3:$V$165,Q$3,),)</f>
        <v>0</v>
      </c>
      <c r="R86" s="50">
        <f t="shared" si="78"/>
        <v>0</v>
      </c>
      <c r="S86" s="50">
        <f t="shared" si="79"/>
        <v>0</v>
      </c>
      <c r="T86" s="50">
        <f>IFERROR(VLOOKUP($B86,[2]RptScheduleA_Inv!$A$3:$V$165,T$3,),)</f>
        <v>0</v>
      </c>
      <c r="U86" s="50">
        <f>IFERROR(VLOOKUP($B86,[1]RptScheduleA_Inv!$A$3:$V$165,U$3,),)</f>
        <v>0</v>
      </c>
      <c r="V86" s="50">
        <f t="shared" si="80"/>
        <v>0</v>
      </c>
      <c r="W86" s="50">
        <f t="shared" si="81"/>
        <v>0</v>
      </c>
      <c r="X86" s="50">
        <f>IFERROR(VLOOKUP($B86,[2]RptScheduleA_Inv!$A$3:$V$165,X$3,),)</f>
        <v>11727.58</v>
      </c>
      <c r="Y86" s="50">
        <f>IFERROR(VLOOKUP($B86,[1]RptScheduleA_Inv!$A$3:$V$165,Y$3,),)</f>
        <v>11684.09</v>
      </c>
      <c r="Z86" s="51">
        <f t="shared" si="82"/>
        <v>-43.489999999999782</v>
      </c>
      <c r="AA86" s="50">
        <f t="shared" si="67"/>
        <v>11640.6</v>
      </c>
      <c r="AB86" s="50">
        <f>IFERROR(VLOOKUP($B86,[2]RptScheduleA_Inv!$A$3:$V$165,AB$3,),)</f>
        <v>24000.29</v>
      </c>
      <c r="AC86" s="50">
        <f>IFERROR(VLOOKUP($B86,[1]RptScheduleA_Inv!$A$3:$V$165,AC$3,),)</f>
        <v>33379.919999999998</v>
      </c>
      <c r="AD86" s="51">
        <f t="shared" si="83"/>
        <v>9379.6299999999974</v>
      </c>
      <c r="AE86" s="50">
        <f t="shared" si="68"/>
        <v>42759.549999999996</v>
      </c>
      <c r="AF86" s="50">
        <f>IFERROR(VLOOKUP($B86,[2]RptScheduleA_Inv!$A$3:$V$165,AF$3,),)</f>
        <v>1869635</v>
      </c>
      <c r="AG86" s="50">
        <f>IFERROR(VLOOKUP($B86,[1]RptScheduleA_Inv!$A$3:$V$165,AG$3,),)</f>
        <v>2098322.2799999998</v>
      </c>
      <c r="AH86" s="51">
        <f t="shared" si="84"/>
        <v>228687.2799999998</v>
      </c>
      <c r="AI86" s="50">
        <f t="shared" si="69"/>
        <v>2327009.5599999996</v>
      </c>
      <c r="AJ86" s="50">
        <f>IFERROR(VLOOKUP($B86,[2]RptScheduleA_Inv!$A$3:$V$165,AJ$3,),)</f>
        <v>0</v>
      </c>
      <c r="AK86" s="50">
        <f>IFERROR(VLOOKUP($B86,[1]RptScheduleA_Inv!$A$3:$V$165,AK$3,),)</f>
        <v>0</v>
      </c>
      <c r="AL86" s="51">
        <f t="shared" si="85"/>
        <v>0</v>
      </c>
      <c r="AM86" s="50">
        <f t="shared" si="70"/>
        <v>0</v>
      </c>
      <c r="AN86" s="50">
        <f>IFERROR(VLOOKUP($B86,[2]RptScheduleA_Inv!$A$3:$V$165,AN$3,),)</f>
        <v>45037.120000000003</v>
      </c>
      <c r="AO86" s="50">
        <f>IFERROR(VLOOKUP($B86,[1]RptScheduleA_Inv!$A$3:$V$165,AO$3,),)</f>
        <v>55670.559999999998</v>
      </c>
      <c r="AP86" s="51">
        <f t="shared" si="86"/>
        <v>10633.439999999995</v>
      </c>
      <c r="AQ86" s="50">
        <f t="shared" si="71"/>
        <v>66304</v>
      </c>
      <c r="AR86" s="50">
        <f>IFERROR(VLOOKUP($B86,[2]RptScheduleA_Inv!$A$3:$V$165,AR$3,),)</f>
        <v>559478.56999999995</v>
      </c>
      <c r="AS86" s="50">
        <f>IFERROR(VLOOKUP($B86,[1]RptScheduleA_Inv!$A$3:$V$165,AS$3,),)</f>
        <v>2049371.91</v>
      </c>
      <c r="AT86" s="51">
        <f t="shared" si="87"/>
        <v>1489893.3399999999</v>
      </c>
      <c r="AU86" s="50">
        <f t="shared" si="72"/>
        <v>3539265.25</v>
      </c>
      <c r="AV86" s="50">
        <f>IFERROR(VLOOKUP($B86,[2]RptScheduleA_Inv!$A$3:$V$165,AV$3,),)</f>
        <v>1581477.14</v>
      </c>
      <c r="AW86" s="50">
        <f>IFERROR(VLOOKUP($B86,[1]RptScheduleA_Inv!$A$3:$V$165,AW$3,),)</f>
        <v>1897936.28</v>
      </c>
      <c r="AX86" s="51">
        <f t="shared" si="88"/>
        <v>316459.14000000013</v>
      </c>
      <c r="AY86" s="50">
        <f t="shared" si="62"/>
        <v>2214395.42</v>
      </c>
      <c r="AZ86" s="50">
        <f>IFERROR(VLOOKUP($B86,[2]RptScheduleA_Inv!$A$3:$V$165,AZ$3,),)</f>
        <v>68686.41</v>
      </c>
      <c r="BA86" s="50">
        <f>IFERROR(VLOOKUP($B86,[1]RptScheduleA_Inv!$A$3:$V$165,BA$3,),)</f>
        <v>70921.62</v>
      </c>
      <c r="BB86" s="51">
        <f t="shared" si="89"/>
        <v>2235.2099999999919</v>
      </c>
      <c r="BC86" s="50">
        <f t="shared" si="63"/>
        <v>73156.829999999987</v>
      </c>
      <c r="BD86" s="50">
        <f>IFERROR(VLOOKUP($B86,[2]RptScheduleA_Inv!$A$3:$V$165,BD$3,),)</f>
        <v>-3200.84</v>
      </c>
      <c r="BE86" s="50">
        <f>IFERROR(VLOOKUP($B86,[1]RptScheduleA_Inv!$A$3:$V$165,BE$3,),)</f>
        <v>-385.43</v>
      </c>
      <c r="BF86" s="51">
        <f t="shared" si="90"/>
        <v>2815.4100000000003</v>
      </c>
      <c r="BG86" s="50">
        <f t="shared" si="64"/>
        <v>2429.9800000000005</v>
      </c>
      <c r="BH86" s="50">
        <f>IFERROR(VLOOKUP($B86,[2]RptScheduleA_Inv!$A$3:$V$165,BH$3,),)</f>
        <v>0</v>
      </c>
      <c r="BI86" s="50">
        <f>IFERROR(VLOOKUP($B86,[1]RptScheduleA_Inv!$A$3:$V$165,BI$3,),)</f>
        <v>0</v>
      </c>
      <c r="BJ86" s="51">
        <f t="shared" si="91"/>
        <v>0</v>
      </c>
      <c r="BK86" s="50">
        <f t="shared" si="65"/>
        <v>0</v>
      </c>
      <c r="BL86" s="50">
        <f>IFERROR(VLOOKUP($B86,[2]RptScheduleA_Inv!$A$3:$V$165,BL$3,),)</f>
        <v>0</v>
      </c>
      <c r="BM86" s="50">
        <f>IFERROR(VLOOKUP($B86,[1]RptScheduleA_Inv!$A$3:$V$165,BM$3,),)</f>
        <v>0</v>
      </c>
      <c r="BN86" s="51">
        <f t="shared" si="92"/>
        <v>0</v>
      </c>
      <c r="BO86" s="50">
        <f t="shared" si="73"/>
        <v>0</v>
      </c>
      <c r="BP86" s="50">
        <f>IFERROR(VLOOKUP($B86,[2]RptScheduleA_Inv!$A$3:$V$165,BP$3,),)</f>
        <v>18391.060000000001</v>
      </c>
      <c r="BQ86" s="50">
        <f>IFERROR(VLOOKUP($B86,[1]RptScheduleA_Inv!$A$3:$V$165,BQ$3,),)</f>
        <v>22602.21</v>
      </c>
      <c r="BR86" s="51">
        <f t="shared" si="93"/>
        <v>4211.1499999999978</v>
      </c>
      <c r="BS86" s="50">
        <f t="shared" si="66"/>
        <v>26813.359999999997</v>
      </c>
    </row>
    <row r="87" spans="1:71" x14ac:dyDescent="0.2">
      <c r="A87" s="20" t="str">
        <f t="shared" si="60"/>
        <v>HPC</v>
      </c>
      <c r="B87" s="31" t="s">
        <v>215</v>
      </c>
      <c r="C87" s="20" t="str">
        <f t="shared" si="61"/>
        <v>HPC-HEALTH POLICY COMM</v>
      </c>
      <c r="D87" s="50">
        <f>IFERROR(VLOOKUP($B87,[2]RptScheduleA_Inv!$A$3:$V$165,D$3,),)</f>
        <v>0</v>
      </c>
      <c r="E87" s="50">
        <f>IFERROR(VLOOKUP($B87,[1]RptScheduleA_Inv!$A$3:$V$165,E$3,),)</f>
        <v>0</v>
      </c>
      <c r="F87" s="50">
        <f t="shared" si="74"/>
        <v>0</v>
      </c>
      <c r="G87" s="50">
        <f t="shared" si="58"/>
        <v>0</v>
      </c>
      <c r="H87" s="50">
        <f>IFERROR(VLOOKUP($B87,[2]RptScheduleA_Inv!$A$3:$V$165,H$3,),)</f>
        <v>341.69</v>
      </c>
      <c r="I87" s="50">
        <f>IFERROR(VLOOKUP($B87,[1]RptScheduleA_Inv!$A$3:$V$165,I$3,),)</f>
        <v>3481.3</v>
      </c>
      <c r="J87" s="51">
        <f t="shared" si="75"/>
        <v>3139.61</v>
      </c>
      <c r="K87" s="50">
        <f t="shared" si="59"/>
        <v>6620.91</v>
      </c>
      <c r="L87" s="50"/>
      <c r="M87" s="50">
        <f>IFERROR(VLOOKUP($B87,[1]RptScheduleA_Inv!$A$3:$V$165,M$3,),)</f>
        <v>0</v>
      </c>
      <c r="N87" s="50">
        <f t="shared" si="76"/>
        <v>0</v>
      </c>
      <c r="O87" s="50">
        <f t="shared" si="77"/>
        <v>0</v>
      </c>
      <c r="P87" s="50"/>
      <c r="Q87" s="50">
        <f>IFERROR(VLOOKUP($B87,[1]RptScheduleA_Inv!$A$3:$V$165,Q$3,),)</f>
        <v>0</v>
      </c>
      <c r="R87" s="50">
        <f t="shared" si="78"/>
        <v>0</v>
      </c>
      <c r="S87" s="50">
        <f t="shared" si="79"/>
        <v>0</v>
      </c>
      <c r="T87" s="50">
        <f>IFERROR(VLOOKUP($B87,[2]RptScheduleA_Inv!$A$3:$V$165,T$3,),)</f>
        <v>0</v>
      </c>
      <c r="U87" s="50">
        <f>IFERROR(VLOOKUP($B87,[1]RptScheduleA_Inv!$A$3:$V$165,U$3,),)</f>
        <v>0</v>
      </c>
      <c r="V87" s="50">
        <f t="shared" si="80"/>
        <v>0</v>
      </c>
      <c r="W87" s="50">
        <f t="shared" si="81"/>
        <v>0</v>
      </c>
      <c r="X87" s="50">
        <f>IFERROR(VLOOKUP($B87,[2]RptScheduleA_Inv!$A$3:$V$165,X$3,),)</f>
        <v>2188.34</v>
      </c>
      <c r="Y87" s="50">
        <f>IFERROR(VLOOKUP($B87,[1]RptScheduleA_Inv!$A$3:$V$165,Y$3,),)</f>
        <v>4294.97</v>
      </c>
      <c r="Z87" s="51">
        <f t="shared" si="82"/>
        <v>2106.63</v>
      </c>
      <c r="AA87" s="50">
        <f t="shared" si="67"/>
        <v>6401.6</v>
      </c>
      <c r="AB87" s="50">
        <f>IFERROR(VLOOKUP($B87,[2]RptScheduleA_Inv!$A$3:$V$165,AB$3,),)</f>
        <v>20188.259999999998</v>
      </c>
      <c r="AC87" s="50">
        <f>IFERROR(VLOOKUP($B87,[1]RptScheduleA_Inv!$A$3:$V$165,AC$3,),)</f>
        <v>24805.29</v>
      </c>
      <c r="AD87" s="51">
        <f t="shared" si="83"/>
        <v>4617.0300000000025</v>
      </c>
      <c r="AE87" s="50">
        <f t="shared" si="68"/>
        <v>29422.320000000003</v>
      </c>
      <c r="AF87" s="50">
        <f>IFERROR(VLOOKUP($B87,[2]RptScheduleA_Inv!$A$3:$V$165,AF$3,),)</f>
        <v>0</v>
      </c>
      <c r="AG87" s="50">
        <f>IFERROR(VLOOKUP($B87,[1]RptScheduleA_Inv!$A$3:$V$165,AG$3,),)</f>
        <v>0</v>
      </c>
      <c r="AH87" s="51">
        <f t="shared" si="84"/>
        <v>0</v>
      </c>
      <c r="AI87" s="50">
        <f t="shared" si="69"/>
        <v>0</v>
      </c>
      <c r="AJ87" s="50">
        <f>IFERROR(VLOOKUP($B87,[2]RptScheduleA_Inv!$A$3:$V$165,AJ$3,),)</f>
        <v>2.6</v>
      </c>
      <c r="AK87" s="50">
        <f>IFERROR(VLOOKUP($B87,[1]RptScheduleA_Inv!$A$3:$V$165,AK$3,),)</f>
        <v>3.5</v>
      </c>
      <c r="AL87" s="51">
        <f t="shared" si="85"/>
        <v>0.89999999999999991</v>
      </c>
      <c r="AM87" s="50">
        <f t="shared" si="70"/>
        <v>4.4000000000000004</v>
      </c>
      <c r="AN87" s="50">
        <f>IFERROR(VLOOKUP($B87,[2]RptScheduleA_Inv!$A$3:$V$165,AN$3,),)</f>
        <v>7614.2</v>
      </c>
      <c r="AO87" s="50">
        <f>IFERROR(VLOOKUP($B87,[1]RptScheduleA_Inv!$A$3:$V$165,AO$3,),)</f>
        <v>9509.49</v>
      </c>
      <c r="AP87" s="51">
        <f t="shared" si="86"/>
        <v>1895.29</v>
      </c>
      <c r="AQ87" s="50">
        <f t="shared" si="71"/>
        <v>11404.779999999999</v>
      </c>
      <c r="AR87" s="50">
        <f>IFERROR(VLOOKUP($B87,[2]RptScheduleA_Inv!$A$3:$V$165,AR$3,),)</f>
        <v>6245.45</v>
      </c>
      <c r="AS87" s="50">
        <f>IFERROR(VLOOKUP($B87,[1]RptScheduleA_Inv!$A$3:$V$165,AS$3,),)</f>
        <v>10067.07</v>
      </c>
      <c r="AT87" s="51">
        <f t="shared" si="87"/>
        <v>3821.62</v>
      </c>
      <c r="AU87" s="50">
        <f t="shared" si="72"/>
        <v>13888.689999999999</v>
      </c>
      <c r="AV87" s="50">
        <f>IFERROR(VLOOKUP($B87,[2]RptScheduleA_Inv!$A$3:$V$165,AV$3,),)</f>
        <v>0</v>
      </c>
      <c r="AW87" s="50">
        <f>IFERROR(VLOOKUP($B87,[1]RptScheduleA_Inv!$A$3:$V$165,AW$3,),)</f>
        <v>0</v>
      </c>
      <c r="AX87" s="51">
        <f t="shared" si="88"/>
        <v>0</v>
      </c>
      <c r="AY87" s="50">
        <f t="shared" si="62"/>
        <v>0</v>
      </c>
      <c r="AZ87" s="50">
        <f>IFERROR(VLOOKUP($B87,[2]RptScheduleA_Inv!$A$3:$V$165,AZ$3,),)</f>
        <v>8666.81</v>
      </c>
      <c r="BA87" s="50">
        <f>IFERROR(VLOOKUP($B87,[1]RptScheduleA_Inv!$A$3:$V$165,BA$3,),)</f>
        <v>9764.9</v>
      </c>
      <c r="BB87" s="51">
        <f t="shared" si="89"/>
        <v>1098.0900000000001</v>
      </c>
      <c r="BC87" s="50">
        <f t="shared" si="63"/>
        <v>10862.99</v>
      </c>
      <c r="BD87" s="50">
        <f>IFERROR(VLOOKUP($B87,[2]RptScheduleA_Inv!$A$3:$V$165,BD$3,),)</f>
        <v>-10632.26</v>
      </c>
      <c r="BE87" s="50">
        <f>IFERROR(VLOOKUP($B87,[1]RptScheduleA_Inv!$A$3:$V$165,BE$3,),)</f>
        <v>-2918.99</v>
      </c>
      <c r="BF87" s="51">
        <f t="shared" si="90"/>
        <v>7713.27</v>
      </c>
      <c r="BG87" s="50">
        <f t="shared" si="64"/>
        <v>4794.2800000000007</v>
      </c>
      <c r="BH87" s="50">
        <f>IFERROR(VLOOKUP($B87,[2]RptScheduleA_Inv!$A$3:$V$165,BH$3,),)</f>
        <v>0</v>
      </c>
      <c r="BI87" s="50">
        <f>IFERROR(VLOOKUP($B87,[1]RptScheduleA_Inv!$A$3:$V$165,BI$3,),)</f>
        <v>0</v>
      </c>
      <c r="BJ87" s="51">
        <f t="shared" si="91"/>
        <v>0</v>
      </c>
      <c r="BK87" s="50">
        <f t="shared" si="65"/>
        <v>0</v>
      </c>
      <c r="BL87" s="50">
        <f>IFERROR(VLOOKUP($B87,[2]RptScheduleA_Inv!$A$3:$V$165,BL$3,),)</f>
        <v>0</v>
      </c>
      <c r="BM87" s="50">
        <f>IFERROR(VLOOKUP($B87,[1]RptScheduleA_Inv!$A$3:$V$165,BM$3,),)</f>
        <v>0</v>
      </c>
      <c r="BN87" s="51">
        <f t="shared" si="92"/>
        <v>0</v>
      </c>
      <c r="BO87" s="50">
        <f t="shared" si="73"/>
        <v>0</v>
      </c>
      <c r="BP87" s="50">
        <f>IFERROR(VLOOKUP($B87,[2]RptScheduleA_Inv!$A$3:$V$165,BP$3,),)</f>
        <v>2019.21</v>
      </c>
      <c r="BQ87" s="50">
        <f>IFERROR(VLOOKUP($B87,[1]RptScheduleA_Inv!$A$3:$V$165,BQ$3,),)</f>
        <v>2800.66</v>
      </c>
      <c r="BR87" s="51">
        <f t="shared" si="93"/>
        <v>781.44999999999982</v>
      </c>
      <c r="BS87" s="50">
        <f t="shared" si="66"/>
        <v>3582.1099999999997</v>
      </c>
    </row>
    <row r="88" spans="1:71" x14ac:dyDescent="0.2">
      <c r="A88" s="20" t="str">
        <f t="shared" si="60"/>
        <v>HSD</v>
      </c>
      <c r="B88" s="31" t="s">
        <v>93</v>
      </c>
      <c r="C88" s="20" t="str">
        <f t="shared" si="61"/>
        <v>HSD-SHERIFF DEPT HAMPSHIRE</v>
      </c>
      <c r="D88" s="50">
        <f>IFERROR(VLOOKUP($B88,[2]RptScheduleA_Inv!$A$3:$V$165,D$3,),)</f>
        <v>0</v>
      </c>
      <c r="E88" s="50">
        <f>IFERROR(VLOOKUP($B88,[1]RptScheduleA_Inv!$A$3:$V$165,E$3,),)</f>
        <v>0</v>
      </c>
      <c r="F88" s="50">
        <f t="shared" si="74"/>
        <v>0</v>
      </c>
      <c r="G88" s="50">
        <f t="shared" si="58"/>
        <v>0</v>
      </c>
      <c r="H88" s="50">
        <f>IFERROR(VLOOKUP($B88,[2]RptScheduleA_Inv!$A$3:$V$165,H$3,),)</f>
        <v>1409.19</v>
      </c>
      <c r="I88" s="50">
        <f>IFERROR(VLOOKUP($B88,[1]RptScheduleA_Inv!$A$3:$V$165,I$3,),)</f>
        <v>10284.65</v>
      </c>
      <c r="J88" s="51">
        <f t="shared" si="75"/>
        <v>8875.4599999999991</v>
      </c>
      <c r="K88" s="50">
        <f t="shared" si="59"/>
        <v>19160.11</v>
      </c>
      <c r="L88" s="50"/>
      <c r="M88" s="50">
        <f>IFERROR(VLOOKUP($B88,[1]RptScheduleA_Inv!$A$3:$V$165,M$3,),)</f>
        <v>0</v>
      </c>
      <c r="N88" s="50">
        <f t="shared" si="76"/>
        <v>0</v>
      </c>
      <c r="O88" s="50">
        <f t="shared" si="77"/>
        <v>0</v>
      </c>
      <c r="P88" s="50"/>
      <c r="Q88" s="50">
        <f>IFERROR(VLOOKUP($B88,[1]RptScheduleA_Inv!$A$3:$V$165,Q$3,),)</f>
        <v>0</v>
      </c>
      <c r="R88" s="50">
        <f t="shared" si="78"/>
        <v>0</v>
      </c>
      <c r="S88" s="50">
        <f t="shared" si="79"/>
        <v>0</v>
      </c>
      <c r="T88" s="50">
        <f>IFERROR(VLOOKUP($B88,[2]RptScheduleA_Inv!$A$3:$V$165,T$3,),)</f>
        <v>0</v>
      </c>
      <c r="U88" s="50">
        <f>IFERROR(VLOOKUP($B88,[1]RptScheduleA_Inv!$A$3:$V$165,U$3,),)</f>
        <v>0</v>
      </c>
      <c r="V88" s="50">
        <f t="shared" si="80"/>
        <v>0</v>
      </c>
      <c r="W88" s="50">
        <f t="shared" si="81"/>
        <v>0</v>
      </c>
      <c r="X88" s="50">
        <f>IFERROR(VLOOKUP($B88,[2]RptScheduleA_Inv!$A$3:$V$165,X$3,),)</f>
        <v>0</v>
      </c>
      <c r="Y88" s="50">
        <f>IFERROR(VLOOKUP($B88,[1]RptScheduleA_Inv!$A$3:$V$165,Y$3,),)</f>
        <v>0</v>
      </c>
      <c r="Z88" s="51">
        <f t="shared" si="82"/>
        <v>0</v>
      </c>
      <c r="AA88" s="50">
        <f t="shared" si="67"/>
        <v>0</v>
      </c>
      <c r="AB88" s="50">
        <f>IFERROR(VLOOKUP($B88,[2]RptScheduleA_Inv!$A$3:$V$165,AB$3,),)</f>
        <v>8045.99</v>
      </c>
      <c r="AC88" s="50">
        <f>IFERROR(VLOOKUP($B88,[1]RptScheduleA_Inv!$A$3:$V$165,AC$3,),)</f>
        <v>10856.18</v>
      </c>
      <c r="AD88" s="51">
        <f t="shared" si="83"/>
        <v>2810.1900000000005</v>
      </c>
      <c r="AE88" s="50">
        <f t="shared" si="68"/>
        <v>13666.37</v>
      </c>
      <c r="AF88" s="50">
        <f>IFERROR(VLOOKUP($B88,[2]RptScheduleA_Inv!$A$3:$V$165,AF$3,),)</f>
        <v>0</v>
      </c>
      <c r="AG88" s="50">
        <f>IFERROR(VLOOKUP($B88,[1]RptScheduleA_Inv!$A$3:$V$165,AG$3,),)</f>
        <v>0</v>
      </c>
      <c r="AH88" s="51">
        <f t="shared" si="84"/>
        <v>0</v>
      </c>
      <c r="AI88" s="50">
        <f t="shared" si="69"/>
        <v>0</v>
      </c>
      <c r="AJ88" s="50">
        <f>IFERROR(VLOOKUP($B88,[2]RptScheduleA_Inv!$A$3:$V$165,AJ$3,),)</f>
        <v>0</v>
      </c>
      <c r="AK88" s="50">
        <f>IFERROR(VLOOKUP($B88,[1]RptScheduleA_Inv!$A$3:$V$165,AK$3,),)</f>
        <v>0</v>
      </c>
      <c r="AL88" s="51">
        <f t="shared" si="85"/>
        <v>0</v>
      </c>
      <c r="AM88" s="50">
        <f t="shared" si="70"/>
        <v>0</v>
      </c>
      <c r="AN88" s="50">
        <f>IFERROR(VLOOKUP($B88,[2]RptScheduleA_Inv!$A$3:$V$165,AN$3,),)</f>
        <v>14876.48</v>
      </c>
      <c r="AO88" s="50">
        <f>IFERROR(VLOOKUP($B88,[1]RptScheduleA_Inv!$A$3:$V$165,AO$3,),)</f>
        <v>18300.580000000002</v>
      </c>
      <c r="AP88" s="51">
        <f t="shared" si="86"/>
        <v>3424.1000000000022</v>
      </c>
      <c r="AQ88" s="50">
        <f t="shared" si="71"/>
        <v>21724.680000000004</v>
      </c>
      <c r="AR88" s="50">
        <f>IFERROR(VLOOKUP($B88,[2]RptScheduleA_Inv!$A$3:$V$165,AR$3,),)</f>
        <v>18736.560000000001</v>
      </c>
      <c r="AS88" s="50">
        <f>IFERROR(VLOOKUP($B88,[1]RptScheduleA_Inv!$A$3:$V$165,AS$3,),)</f>
        <v>22339.81</v>
      </c>
      <c r="AT88" s="51">
        <f t="shared" si="87"/>
        <v>3603.25</v>
      </c>
      <c r="AU88" s="50">
        <f t="shared" si="72"/>
        <v>25943.06</v>
      </c>
      <c r="AV88" s="50">
        <f>IFERROR(VLOOKUP($B88,[2]RptScheduleA_Inv!$A$3:$V$165,AV$3,),)</f>
        <v>0</v>
      </c>
      <c r="AW88" s="50">
        <f>IFERROR(VLOOKUP($B88,[1]RptScheduleA_Inv!$A$3:$V$165,AW$3,),)</f>
        <v>0</v>
      </c>
      <c r="AX88" s="51">
        <f t="shared" si="88"/>
        <v>0</v>
      </c>
      <c r="AY88" s="50">
        <f t="shared" si="62"/>
        <v>0</v>
      </c>
      <c r="AZ88" s="50">
        <f>IFERROR(VLOOKUP($B88,[2]RptScheduleA_Inv!$A$3:$V$165,AZ$3,),)</f>
        <v>21541.02</v>
      </c>
      <c r="BA88" s="50">
        <f>IFERROR(VLOOKUP($B88,[1]RptScheduleA_Inv!$A$3:$V$165,BA$3,),)</f>
        <v>23968.9</v>
      </c>
      <c r="BB88" s="51">
        <f t="shared" si="89"/>
        <v>2427.880000000001</v>
      </c>
      <c r="BC88" s="50">
        <f t="shared" si="63"/>
        <v>26396.780000000002</v>
      </c>
      <c r="BD88" s="50">
        <f>IFERROR(VLOOKUP($B88,[2]RptScheduleA_Inv!$A$3:$V$165,BD$3,),)</f>
        <v>-19206.66</v>
      </c>
      <c r="BE88" s="50">
        <f>IFERROR(VLOOKUP($B88,[1]RptScheduleA_Inv!$A$3:$V$165,BE$3,),)</f>
        <v>-5630.92</v>
      </c>
      <c r="BF88" s="51">
        <f t="shared" si="90"/>
        <v>13575.74</v>
      </c>
      <c r="BG88" s="50">
        <f t="shared" si="64"/>
        <v>7944.82</v>
      </c>
      <c r="BH88" s="50">
        <f>IFERROR(VLOOKUP($B88,[2]RptScheduleA_Inv!$A$3:$V$165,BH$3,),)</f>
        <v>0</v>
      </c>
      <c r="BI88" s="50">
        <f>IFERROR(VLOOKUP($B88,[1]RptScheduleA_Inv!$A$3:$V$165,BI$3,),)</f>
        <v>0</v>
      </c>
      <c r="BJ88" s="51">
        <f t="shared" si="91"/>
        <v>0</v>
      </c>
      <c r="BK88" s="50">
        <f t="shared" si="65"/>
        <v>0</v>
      </c>
      <c r="BL88" s="50">
        <f>IFERROR(VLOOKUP($B88,[2]RptScheduleA_Inv!$A$3:$V$165,BL$3,),)</f>
        <v>0</v>
      </c>
      <c r="BM88" s="50">
        <f>IFERROR(VLOOKUP($B88,[1]RptScheduleA_Inv!$A$3:$V$165,BM$3,),)</f>
        <v>0</v>
      </c>
      <c r="BN88" s="51">
        <f t="shared" si="92"/>
        <v>0</v>
      </c>
      <c r="BO88" s="50">
        <f t="shared" si="73"/>
        <v>0</v>
      </c>
      <c r="BP88" s="50">
        <f>IFERROR(VLOOKUP($B88,[2]RptScheduleA_Inv!$A$3:$V$165,BP$3,),)</f>
        <v>5814.21</v>
      </c>
      <c r="BQ88" s="50">
        <f>IFERROR(VLOOKUP($B88,[1]RptScheduleA_Inv!$A$3:$V$165,BQ$3,),)</f>
        <v>7611.14</v>
      </c>
      <c r="BR88" s="51">
        <f t="shared" si="93"/>
        <v>1796.9300000000003</v>
      </c>
      <c r="BS88" s="50">
        <f t="shared" si="66"/>
        <v>9408.07</v>
      </c>
    </row>
    <row r="89" spans="1:71" x14ac:dyDescent="0.2">
      <c r="A89" s="20" t="str">
        <f t="shared" si="60"/>
        <v>HST</v>
      </c>
      <c r="B89" s="31" t="s">
        <v>94</v>
      </c>
      <c r="C89" s="20" t="str">
        <f t="shared" si="61"/>
        <v>HST-HLTH CARE SECURITY TRUST</v>
      </c>
      <c r="D89" s="50">
        <f>IFERROR(VLOOKUP($B89,[2]RptScheduleA_Inv!$A$3:$V$165,D$3,),)</f>
        <v>0</v>
      </c>
      <c r="E89" s="50">
        <f>IFERROR(VLOOKUP($B89,[1]RptScheduleA_Inv!$A$3:$V$165,E$3,),)</f>
        <v>0</v>
      </c>
      <c r="F89" s="50">
        <f t="shared" si="74"/>
        <v>0</v>
      </c>
      <c r="G89" s="50">
        <f t="shared" si="58"/>
        <v>0</v>
      </c>
      <c r="H89" s="50">
        <f>IFERROR(VLOOKUP($B89,[2]RptScheduleA_Inv!$A$3:$V$165,H$3,),)</f>
        <v>11.71</v>
      </c>
      <c r="I89" s="50">
        <f>IFERROR(VLOOKUP($B89,[1]RptScheduleA_Inv!$A$3:$V$165,I$3,),)</f>
        <v>28.02</v>
      </c>
      <c r="J89" s="51">
        <f t="shared" si="75"/>
        <v>16.309999999999999</v>
      </c>
      <c r="K89" s="50">
        <f t="shared" si="59"/>
        <v>44.33</v>
      </c>
      <c r="L89" s="50"/>
      <c r="M89" s="50">
        <f>IFERROR(VLOOKUP($B89,[1]RptScheduleA_Inv!$A$3:$V$165,M$3,),)</f>
        <v>0</v>
      </c>
      <c r="N89" s="50">
        <f t="shared" si="76"/>
        <v>0</v>
      </c>
      <c r="O89" s="50">
        <f t="shared" si="77"/>
        <v>0</v>
      </c>
      <c r="P89" s="50"/>
      <c r="Q89" s="50">
        <f>IFERROR(VLOOKUP($B89,[1]RptScheduleA_Inv!$A$3:$V$165,Q$3,),)</f>
        <v>0</v>
      </c>
      <c r="R89" s="50">
        <f t="shared" si="78"/>
        <v>0</v>
      </c>
      <c r="S89" s="50">
        <f t="shared" si="79"/>
        <v>0</v>
      </c>
      <c r="T89" s="50">
        <f>IFERROR(VLOOKUP($B89,[2]RptScheduleA_Inv!$A$3:$V$165,T$3,),)</f>
        <v>0</v>
      </c>
      <c r="U89" s="50">
        <f>IFERROR(VLOOKUP($B89,[1]RptScheduleA_Inv!$A$3:$V$165,U$3,),)</f>
        <v>0</v>
      </c>
      <c r="V89" s="50">
        <f t="shared" si="80"/>
        <v>0</v>
      </c>
      <c r="W89" s="50">
        <f t="shared" si="81"/>
        <v>0</v>
      </c>
      <c r="X89" s="50">
        <f>IFERROR(VLOOKUP($B89,[2]RptScheduleA_Inv!$A$3:$V$165,X$3,),)</f>
        <v>0</v>
      </c>
      <c r="Y89" s="50">
        <f>IFERROR(VLOOKUP($B89,[1]RptScheduleA_Inv!$A$3:$V$165,Y$3,),)</f>
        <v>0</v>
      </c>
      <c r="Z89" s="51">
        <f t="shared" si="82"/>
        <v>0</v>
      </c>
      <c r="AA89" s="50">
        <f t="shared" si="67"/>
        <v>0</v>
      </c>
      <c r="AB89" s="50">
        <f>IFERROR(VLOOKUP($B89,[2]RptScheduleA_Inv!$A$3:$V$165,AB$3,),)</f>
        <v>38.29</v>
      </c>
      <c r="AC89" s="50">
        <f>IFERROR(VLOOKUP($B89,[1]RptScheduleA_Inv!$A$3:$V$165,AC$3,),)</f>
        <v>33.65</v>
      </c>
      <c r="AD89" s="51">
        <f t="shared" si="83"/>
        <v>-4.6400000000000006</v>
      </c>
      <c r="AE89" s="50">
        <f t="shared" si="68"/>
        <v>29.009999999999998</v>
      </c>
      <c r="AF89" s="50">
        <f>IFERROR(VLOOKUP($B89,[2]RptScheduleA_Inv!$A$3:$V$165,AF$3,),)</f>
        <v>0</v>
      </c>
      <c r="AG89" s="50">
        <f>IFERROR(VLOOKUP($B89,[1]RptScheduleA_Inv!$A$3:$V$165,AG$3,),)</f>
        <v>0</v>
      </c>
      <c r="AH89" s="51">
        <f t="shared" si="84"/>
        <v>0</v>
      </c>
      <c r="AI89" s="50">
        <f t="shared" si="69"/>
        <v>0</v>
      </c>
      <c r="AJ89" s="50">
        <f>IFERROR(VLOOKUP($B89,[2]RptScheduleA_Inv!$A$3:$V$165,AJ$3,),)</f>
        <v>0</v>
      </c>
      <c r="AK89" s="50">
        <f>IFERROR(VLOOKUP($B89,[1]RptScheduleA_Inv!$A$3:$V$165,AK$3,),)</f>
        <v>0</v>
      </c>
      <c r="AL89" s="51">
        <f t="shared" si="85"/>
        <v>0</v>
      </c>
      <c r="AM89" s="50">
        <f t="shared" si="70"/>
        <v>0</v>
      </c>
      <c r="AN89" s="50">
        <f>IFERROR(VLOOKUP($B89,[2]RptScheduleA_Inv!$A$3:$V$165,AN$3,),)</f>
        <v>65.010000000000005</v>
      </c>
      <c r="AO89" s="50">
        <f>IFERROR(VLOOKUP($B89,[1]RptScheduleA_Inv!$A$3:$V$165,AO$3,),)</f>
        <v>54.67</v>
      </c>
      <c r="AP89" s="51">
        <f t="shared" si="86"/>
        <v>-10.340000000000003</v>
      </c>
      <c r="AQ89" s="50">
        <f t="shared" si="71"/>
        <v>44.33</v>
      </c>
      <c r="AR89" s="50">
        <f>IFERROR(VLOOKUP($B89,[2]RptScheduleA_Inv!$A$3:$V$165,AR$3,),)</f>
        <v>0</v>
      </c>
      <c r="AS89" s="50">
        <f>IFERROR(VLOOKUP($B89,[1]RptScheduleA_Inv!$A$3:$V$165,AS$3,),)</f>
        <v>0</v>
      </c>
      <c r="AT89" s="51">
        <f t="shared" si="87"/>
        <v>0</v>
      </c>
      <c r="AU89" s="50">
        <f t="shared" si="72"/>
        <v>0</v>
      </c>
      <c r="AV89" s="50">
        <f>IFERROR(VLOOKUP($B89,[2]RptScheduleA_Inv!$A$3:$V$165,AV$3,),)</f>
        <v>0</v>
      </c>
      <c r="AW89" s="50">
        <f>IFERROR(VLOOKUP($B89,[1]RptScheduleA_Inv!$A$3:$V$165,AW$3,),)</f>
        <v>0</v>
      </c>
      <c r="AX89" s="51">
        <f t="shared" si="88"/>
        <v>0</v>
      </c>
      <c r="AY89" s="50">
        <f t="shared" si="62"/>
        <v>0</v>
      </c>
      <c r="AZ89" s="50">
        <f>IFERROR(VLOOKUP($B89,[2]RptScheduleA_Inv!$A$3:$V$165,AZ$3,),)</f>
        <v>64.16</v>
      </c>
      <c r="BA89" s="50">
        <f>IFERROR(VLOOKUP($B89,[1]RptScheduleA_Inv!$A$3:$V$165,BA$3,),)</f>
        <v>65.09</v>
      </c>
      <c r="BB89" s="51">
        <f t="shared" si="89"/>
        <v>0.93000000000000682</v>
      </c>
      <c r="BC89" s="50">
        <f t="shared" si="63"/>
        <v>66.02000000000001</v>
      </c>
      <c r="BD89" s="50">
        <f>IFERROR(VLOOKUP($B89,[2]RptScheduleA_Inv!$A$3:$V$165,BD$3,),)</f>
        <v>-562.79999999999995</v>
      </c>
      <c r="BE89" s="50">
        <f>IFERROR(VLOOKUP($B89,[1]RptScheduleA_Inv!$A$3:$V$165,BE$3,),)</f>
        <v>-228.89</v>
      </c>
      <c r="BF89" s="51">
        <f t="shared" si="90"/>
        <v>333.90999999999997</v>
      </c>
      <c r="BG89" s="50">
        <f t="shared" si="64"/>
        <v>105.01999999999998</v>
      </c>
      <c r="BH89" s="50">
        <f>IFERROR(VLOOKUP($B89,[2]RptScheduleA_Inv!$A$3:$V$165,BH$3,),)</f>
        <v>0</v>
      </c>
      <c r="BI89" s="50">
        <f>IFERROR(VLOOKUP($B89,[1]RptScheduleA_Inv!$A$3:$V$165,BI$3,),)</f>
        <v>0</v>
      </c>
      <c r="BJ89" s="51">
        <f t="shared" si="91"/>
        <v>0</v>
      </c>
      <c r="BK89" s="50">
        <f t="shared" si="65"/>
        <v>0</v>
      </c>
      <c r="BL89" s="50">
        <f>IFERROR(VLOOKUP($B89,[2]RptScheduleA_Inv!$A$3:$V$165,BL$3,),)</f>
        <v>0</v>
      </c>
      <c r="BM89" s="50">
        <f>IFERROR(VLOOKUP($B89,[1]RptScheduleA_Inv!$A$3:$V$165,BM$3,),)</f>
        <v>0</v>
      </c>
      <c r="BN89" s="51">
        <f t="shared" si="92"/>
        <v>0</v>
      </c>
      <c r="BO89" s="50">
        <f t="shared" si="73"/>
        <v>0</v>
      </c>
      <c r="BP89" s="50">
        <f>IFERROR(VLOOKUP($B89,[2]RptScheduleA_Inv!$A$3:$V$165,BP$3,),)</f>
        <v>18.53</v>
      </c>
      <c r="BQ89" s="50">
        <f>IFERROR(VLOOKUP($B89,[1]RptScheduleA_Inv!$A$3:$V$165,BQ$3,),)</f>
        <v>20.94</v>
      </c>
      <c r="BR89" s="51">
        <f t="shared" si="93"/>
        <v>2.41</v>
      </c>
      <c r="BS89" s="50">
        <f t="shared" si="66"/>
        <v>23.35</v>
      </c>
    </row>
    <row r="90" spans="1:71" x14ac:dyDescent="0.2">
      <c r="A90" s="20" t="str">
        <f t="shared" si="60"/>
        <v>IGO</v>
      </c>
      <c r="B90" s="31" t="s">
        <v>95</v>
      </c>
      <c r="C90" s="20" t="str">
        <f t="shared" si="61"/>
        <v>IGO- INSPECTOR GENERAL</v>
      </c>
      <c r="D90" s="50">
        <f>IFERROR(VLOOKUP($B90,[2]RptScheduleA_Inv!$A$3:$V$165,D$3,),)</f>
        <v>36800.239999999998</v>
      </c>
      <c r="E90" s="50">
        <f>IFERROR(VLOOKUP($B90,[1]RptScheduleA_Inv!$A$3:$V$165,E$3,),)</f>
        <v>60706.04</v>
      </c>
      <c r="F90" s="50">
        <f t="shared" si="74"/>
        <v>23905.800000000003</v>
      </c>
      <c r="G90" s="50">
        <f t="shared" si="58"/>
        <v>84611.839999999997</v>
      </c>
      <c r="H90" s="50">
        <f>IFERROR(VLOOKUP($B90,[2]RptScheduleA_Inv!$A$3:$V$165,H$3,),)</f>
        <v>446.86</v>
      </c>
      <c r="I90" s="50">
        <f>IFERROR(VLOOKUP($B90,[1]RptScheduleA_Inv!$A$3:$V$165,I$3,),)</f>
        <v>4453.87</v>
      </c>
      <c r="J90" s="51">
        <f t="shared" si="75"/>
        <v>4007.0099999999998</v>
      </c>
      <c r="K90" s="50">
        <f t="shared" si="59"/>
        <v>8460.8799999999992</v>
      </c>
      <c r="L90" s="50"/>
      <c r="M90" s="50">
        <f>IFERROR(VLOOKUP($B90,[1]RptScheduleA_Inv!$A$3:$V$165,M$3,),)</f>
        <v>0</v>
      </c>
      <c r="N90" s="50">
        <f t="shared" si="76"/>
        <v>0</v>
      </c>
      <c r="O90" s="50">
        <f t="shared" si="77"/>
        <v>0</v>
      </c>
      <c r="P90" s="50"/>
      <c r="Q90" s="50">
        <f>IFERROR(VLOOKUP($B90,[1]RptScheduleA_Inv!$A$3:$V$165,Q$3,),)</f>
        <v>0</v>
      </c>
      <c r="R90" s="50">
        <f t="shared" si="78"/>
        <v>0</v>
      </c>
      <c r="S90" s="50">
        <f t="shared" si="79"/>
        <v>0</v>
      </c>
      <c r="T90" s="50">
        <f>IFERROR(VLOOKUP($B90,[2]RptScheduleA_Inv!$A$3:$V$165,T$3,),)</f>
        <v>0</v>
      </c>
      <c r="U90" s="50">
        <f>IFERROR(VLOOKUP($B90,[1]RptScheduleA_Inv!$A$3:$V$165,U$3,),)</f>
        <v>0</v>
      </c>
      <c r="V90" s="50">
        <f t="shared" si="80"/>
        <v>0</v>
      </c>
      <c r="W90" s="50">
        <f t="shared" si="81"/>
        <v>0</v>
      </c>
      <c r="X90" s="50">
        <f>IFERROR(VLOOKUP($B90,[2]RptScheduleA_Inv!$A$3:$V$165,X$3,),)</f>
        <v>7818.34</v>
      </c>
      <c r="Y90" s="50">
        <f>IFERROR(VLOOKUP($B90,[1]RptScheduleA_Inv!$A$3:$V$165,Y$3,),)</f>
        <v>0</v>
      </c>
      <c r="Z90" s="51">
        <f t="shared" si="82"/>
        <v>-7818.34</v>
      </c>
      <c r="AA90" s="50">
        <f t="shared" si="67"/>
        <v>-7818.34</v>
      </c>
      <c r="AB90" s="50">
        <f>IFERROR(VLOOKUP($B90,[2]RptScheduleA_Inv!$A$3:$V$165,AB$3,),)</f>
        <v>3256.98</v>
      </c>
      <c r="AC90" s="50">
        <f>IFERROR(VLOOKUP($B90,[1]RptScheduleA_Inv!$A$3:$V$165,AC$3,),)</f>
        <v>4949.8900000000003</v>
      </c>
      <c r="AD90" s="51">
        <f t="shared" si="83"/>
        <v>1692.9100000000003</v>
      </c>
      <c r="AE90" s="50">
        <f t="shared" si="68"/>
        <v>6642.8000000000011</v>
      </c>
      <c r="AF90" s="50">
        <f>IFERROR(VLOOKUP($B90,[2]RptScheduleA_Inv!$A$3:$V$165,AF$3,),)</f>
        <v>0</v>
      </c>
      <c r="AG90" s="50">
        <f>IFERROR(VLOOKUP($B90,[1]RptScheduleA_Inv!$A$3:$V$165,AG$3,),)</f>
        <v>0</v>
      </c>
      <c r="AH90" s="51">
        <f t="shared" si="84"/>
        <v>0</v>
      </c>
      <c r="AI90" s="50">
        <f t="shared" si="69"/>
        <v>0</v>
      </c>
      <c r="AJ90" s="50">
        <f>IFERROR(VLOOKUP($B90,[2]RptScheduleA_Inv!$A$3:$V$165,AJ$3,),)</f>
        <v>0</v>
      </c>
      <c r="AK90" s="50">
        <f>IFERROR(VLOOKUP($B90,[1]RptScheduleA_Inv!$A$3:$V$165,AK$3,),)</f>
        <v>0</v>
      </c>
      <c r="AL90" s="51">
        <f t="shared" si="85"/>
        <v>0</v>
      </c>
      <c r="AM90" s="50">
        <f t="shared" si="70"/>
        <v>0</v>
      </c>
      <c r="AN90" s="50">
        <f>IFERROR(VLOOKUP($B90,[2]RptScheduleA_Inv!$A$3:$V$165,AN$3,),)</f>
        <v>6090.97</v>
      </c>
      <c r="AO90" s="50">
        <f>IFERROR(VLOOKUP($B90,[1]RptScheduleA_Inv!$A$3:$V$165,AO$3,),)</f>
        <v>8225.6200000000008</v>
      </c>
      <c r="AP90" s="51">
        <f t="shared" si="86"/>
        <v>2134.6500000000005</v>
      </c>
      <c r="AQ90" s="50">
        <f t="shared" si="71"/>
        <v>10360.27</v>
      </c>
      <c r="AR90" s="50">
        <f>IFERROR(VLOOKUP($B90,[2]RptScheduleA_Inv!$A$3:$V$165,AR$3,),)</f>
        <v>205177.25</v>
      </c>
      <c r="AS90" s="50">
        <f>IFERROR(VLOOKUP($B90,[1]RptScheduleA_Inv!$A$3:$V$165,AS$3,),)</f>
        <v>321742.06</v>
      </c>
      <c r="AT90" s="51">
        <f t="shared" si="87"/>
        <v>116564.81</v>
      </c>
      <c r="AU90" s="50">
        <f t="shared" si="72"/>
        <v>438306.87</v>
      </c>
      <c r="AV90" s="50">
        <f>IFERROR(VLOOKUP($B90,[2]RptScheduleA_Inv!$A$3:$V$165,AV$3,),)</f>
        <v>0</v>
      </c>
      <c r="AW90" s="50">
        <f>IFERROR(VLOOKUP($B90,[1]RptScheduleA_Inv!$A$3:$V$165,AW$3,),)</f>
        <v>0</v>
      </c>
      <c r="AX90" s="51">
        <f t="shared" si="88"/>
        <v>0</v>
      </c>
      <c r="AY90" s="50">
        <f t="shared" si="62"/>
        <v>0</v>
      </c>
      <c r="AZ90" s="50">
        <f>IFERROR(VLOOKUP($B90,[2]RptScheduleA_Inv!$A$3:$V$165,AZ$3,),)</f>
        <v>9181.5400000000009</v>
      </c>
      <c r="BA90" s="50">
        <f>IFERROR(VLOOKUP($B90,[1]RptScheduleA_Inv!$A$3:$V$165,BA$3,),)</f>
        <v>10504.76</v>
      </c>
      <c r="BB90" s="51">
        <f t="shared" si="89"/>
        <v>1323.2199999999993</v>
      </c>
      <c r="BC90" s="50">
        <f t="shared" si="63"/>
        <v>11827.98</v>
      </c>
      <c r="BD90" s="50">
        <f>IFERROR(VLOOKUP($B90,[2]RptScheduleA_Inv!$A$3:$V$165,BD$3,),)</f>
        <v>-12297.07</v>
      </c>
      <c r="BE90" s="50">
        <f>IFERROR(VLOOKUP($B90,[1]RptScheduleA_Inv!$A$3:$V$165,BE$3,),)</f>
        <v>746.59</v>
      </c>
      <c r="BF90" s="51">
        <f t="shared" si="90"/>
        <v>13043.66</v>
      </c>
      <c r="BG90" s="50">
        <f t="shared" si="64"/>
        <v>13790.25</v>
      </c>
      <c r="BH90" s="50">
        <f>IFERROR(VLOOKUP($B90,[2]RptScheduleA_Inv!$A$3:$V$165,BH$3,),)</f>
        <v>34089.370000000003</v>
      </c>
      <c r="BI90" s="50">
        <f>IFERROR(VLOOKUP($B90,[1]RptScheduleA_Inv!$A$3:$V$165,BI$3,),)</f>
        <v>41636.730000000003</v>
      </c>
      <c r="BJ90" s="51">
        <f t="shared" si="91"/>
        <v>7547.3600000000006</v>
      </c>
      <c r="BK90" s="50">
        <f t="shared" si="65"/>
        <v>49184.090000000004</v>
      </c>
      <c r="BL90" s="50">
        <f>IFERROR(VLOOKUP($B90,[2]RptScheduleA_Inv!$A$3:$V$165,BL$3,),)</f>
        <v>0</v>
      </c>
      <c r="BM90" s="50">
        <f>IFERROR(VLOOKUP($B90,[1]RptScheduleA_Inv!$A$3:$V$165,BM$3,),)</f>
        <v>0</v>
      </c>
      <c r="BN90" s="51">
        <f t="shared" si="92"/>
        <v>0</v>
      </c>
      <c r="BO90" s="50">
        <f t="shared" si="73"/>
        <v>0</v>
      </c>
      <c r="BP90" s="50">
        <f>IFERROR(VLOOKUP($B90,[2]RptScheduleA_Inv!$A$3:$V$165,BP$3,),)</f>
        <v>2462.69</v>
      </c>
      <c r="BQ90" s="50">
        <f>IFERROR(VLOOKUP($B90,[1]RptScheduleA_Inv!$A$3:$V$165,BQ$3,),)</f>
        <v>3313.1</v>
      </c>
      <c r="BR90" s="51">
        <f t="shared" si="93"/>
        <v>850.40999999999985</v>
      </c>
      <c r="BS90" s="50">
        <f t="shared" si="66"/>
        <v>4163.51</v>
      </c>
    </row>
    <row r="91" spans="1:71" x14ac:dyDescent="0.2">
      <c r="A91" s="20" t="str">
        <f t="shared" si="60"/>
        <v>ITD</v>
      </c>
      <c r="B91" s="31" t="s">
        <v>96</v>
      </c>
      <c r="C91" s="20" t="str">
        <f t="shared" si="61"/>
        <v>ITD-INFORMATION TECHNOLOGY DIV</v>
      </c>
      <c r="D91" s="50">
        <f>IFERROR(VLOOKUP($B91,[2]RptScheduleA_Inv!$A$3:$V$165,D$3,),)</f>
        <v>73700.72</v>
      </c>
      <c r="E91" s="50">
        <f>IFERROR(VLOOKUP($B91,[1]RptScheduleA_Inv!$A$3:$V$165,E$3,),)</f>
        <v>124672.84</v>
      </c>
      <c r="F91" s="50">
        <f t="shared" si="74"/>
        <v>50972.119999999995</v>
      </c>
      <c r="G91" s="50">
        <f t="shared" si="58"/>
        <v>175644.96</v>
      </c>
      <c r="H91" s="50">
        <f>IFERROR(VLOOKUP($B91,[2]RptScheduleA_Inv!$A$3:$V$165,H$3,),)</f>
        <v>3286.54</v>
      </c>
      <c r="I91" s="50">
        <f>IFERROR(VLOOKUP($B91,[1]RptScheduleA_Inv!$A$3:$V$165,I$3,),)</f>
        <v>22063.91</v>
      </c>
      <c r="J91" s="51">
        <f t="shared" si="75"/>
        <v>18777.37</v>
      </c>
      <c r="K91" s="50">
        <f t="shared" si="59"/>
        <v>40841.279999999999</v>
      </c>
      <c r="L91" s="50"/>
      <c r="M91" s="50">
        <f>IFERROR(VLOOKUP($B91,[1]RptScheduleA_Inv!$A$3:$V$165,M$3,),)</f>
        <v>0</v>
      </c>
      <c r="N91" s="50">
        <f t="shared" si="76"/>
        <v>0</v>
      </c>
      <c r="O91" s="50">
        <f t="shared" si="77"/>
        <v>0</v>
      </c>
      <c r="P91" s="50"/>
      <c r="Q91" s="50">
        <f>IFERROR(VLOOKUP($B91,[1]RptScheduleA_Inv!$A$3:$V$165,Q$3,),)</f>
        <v>0</v>
      </c>
      <c r="R91" s="50">
        <f t="shared" si="78"/>
        <v>0</v>
      </c>
      <c r="S91" s="50">
        <f t="shared" si="79"/>
        <v>0</v>
      </c>
      <c r="T91" s="50">
        <f>IFERROR(VLOOKUP($B91,[2]RptScheduleA_Inv!$A$3:$V$165,T$3,),)</f>
        <v>0</v>
      </c>
      <c r="U91" s="50">
        <f>IFERROR(VLOOKUP($B91,[1]RptScheduleA_Inv!$A$3:$V$165,U$3,),)</f>
        <v>0</v>
      </c>
      <c r="V91" s="50">
        <f t="shared" si="80"/>
        <v>0</v>
      </c>
      <c r="W91" s="50">
        <f t="shared" si="81"/>
        <v>0</v>
      </c>
      <c r="X91" s="50">
        <f>IFERROR(VLOOKUP($B91,[2]RptScheduleA_Inv!$A$3:$V$165,X$3,),)</f>
        <v>3909.17</v>
      </c>
      <c r="Y91" s="50">
        <f>IFERROR(VLOOKUP($B91,[1]RptScheduleA_Inv!$A$3:$V$165,Y$3,),)</f>
        <v>10137.030000000001</v>
      </c>
      <c r="Z91" s="51">
        <f t="shared" si="82"/>
        <v>6227.8600000000006</v>
      </c>
      <c r="AA91" s="50">
        <f t="shared" si="67"/>
        <v>16364.890000000001</v>
      </c>
      <c r="AB91" s="50">
        <f>IFERROR(VLOOKUP($B91,[2]RptScheduleA_Inv!$A$3:$V$165,AB$3,),)</f>
        <v>86127.08</v>
      </c>
      <c r="AC91" s="50">
        <f>IFERROR(VLOOKUP($B91,[1]RptScheduleA_Inv!$A$3:$V$165,AC$3,),)</f>
        <v>116532.79</v>
      </c>
      <c r="AD91" s="51">
        <f t="shared" si="83"/>
        <v>30405.709999999992</v>
      </c>
      <c r="AE91" s="50">
        <f t="shared" si="68"/>
        <v>146938.5</v>
      </c>
      <c r="AF91" s="50">
        <f>IFERROR(VLOOKUP($B91,[2]RptScheduleA_Inv!$A$3:$V$165,AF$3,),)</f>
        <v>0</v>
      </c>
      <c r="AG91" s="50">
        <f>IFERROR(VLOOKUP($B91,[1]RptScheduleA_Inv!$A$3:$V$165,AG$3,),)</f>
        <v>0</v>
      </c>
      <c r="AH91" s="51">
        <f t="shared" si="84"/>
        <v>0</v>
      </c>
      <c r="AI91" s="50">
        <f t="shared" si="69"/>
        <v>0</v>
      </c>
      <c r="AJ91" s="50">
        <f>IFERROR(VLOOKUP($B91,[2]RptScheduleA_Inv!$A$3:$V$165,AJ$3,),)</f>
        <v>564.74</v>
      </c>
      <c r="AK91" s="50">
        <f>IFERROR(VLOOKUP($B91,[1]RptScheduleA_Inv!$A$3:$V$165,AK$3,),)</f>
        <v>731.01</v>
      </c>
      <c r="AL91" s="51">
        <f t="shared" si="85"/>
        <v>166.26999999999998</v>
      </c>
      <c r="AM91" s="50">
        <f t="shared" si="70"/>
        <v>897.28</v>
      </c>
      <c r="AN91" s="50">
        <f>IFERROR(VLOOKUP($B91,[2]RptScheduleA_Inv!$A$3:$V$165,AN$3,),)</f>
        <v>132064.4</v>
      </c>
      <c r="AO91" s="50">
        <f>IFERROR(VLOOKUP($B91,[1]RptScheduleA_Inv!$A$3:$V$165,AO$3,),)</f>
        <v>152019.84</v>
      </c>
      <c r="AP91" s="51">
        <f t="shared" si="86"/>
        <v>19955.440000000002</v>
      </c>
      <c r="AQ91" s="50">
        <f t="shared" si="71"/>
        <v>171975.28</v>
      </c>
      <c r="AR91" s="50">
        <f>IFERROR(VLOOKUP($B91,[2]RptScheduleA_Inv!$A$3:$V$165,AR$3,),)</f>
        <v>511929.7</v>
      </c>
      <c r="AS91" s="50">
        <f>IFERROR(VLOOKUP($B91,[1]RptScheduleA_Inv!$A$3:$V$165,AS$3,),)</f>
        <v>664534.88</v>
      </c>
      <c r="AT91" s="51">
        <f t="shared" si="87"/>
        <v>152605.18</v>
      </c>
      <c r="AU91" s="50">
        <f t="shared" si="72"/>
        <v>817140.06</v>
      </c>
      <c r="AV91" s="50">
        <f>IFERROR(VLOOKUP($B91,[2]RptScheduleA_Inv!$A$3:$V$165,AV$3,),)</f>
        <v>0</v>
      </c>
      <c r="AW91" s="50">
        <f>IFERROR(VLOOKUP($B91,[1]RptScheduleA_Inv!$A$3:$V$165,AW$3,),)</f>
        <v>0</v>
      </c>
      <c r="AX91" s="51">
        <f t="shared" si="88"/>
        <v>0</v>
      </c>
      <c r="AY91" s="50">
        <f t="shared" si="62"/>
        <v>0</v>
      </c>
      <c r="AZ91" s="50">
        <f>IFERROR(VLOOKUP($B91,[2]RptScheduleA_Inv!$A$3:$V$165,AZ$3,),)</f>
        <v>86378.71</v>
      </c>
      <c r="BA91" s="50">
        <f>IFERROR(VLOOKUP($B91,[1]RptScheduleA_Inv!$A$3:$V$165,BA$3,),)</f>
        <v>78632.11</v>
      </c>
      <c r="BB91" s="51">
        <f t="shared" si="89"/>
        <v>-7746.6000000000058</v>
      </c>
      <c r="BC91" s="50">
        <f t="shared" si="63"/>
        <v>70885.509999999995</v>
      </c>
      <c r="BD91" s="50">
        <f>IFERROR(VLOOKUP($B91,[2]RptScheduleA_Inv!$A$3:$V$165,BD$3,),)</f>
        <v>-234159.42</v>
      </c>
      <c r="BE91" s="50">
        <f>IFERROR(VLOOKUP($B91,[1]RptScheduleA_Inv!$A$3:$V$165,BE$3,),)</f>
        <v>-94950.9</v>
      </c>
      <c r="BF91" s="51">
        <f t="shared" si="90"/>
        <v>139208.52000000002</v>
      </c>
      <c r="BG91" s="50">
        <f t="shared" si="64"/>
        <v>44257.620000000024</v>
      </c>
      <c r="BH91" s="50">
        <f>IFERROR(VLOOKUP($B91,[2]RptScheduleA_Inv!$A$3:$V$165,BH$3,),)</f>
        <v>68271.64</v>
      </c>
      <c r="BI91" s="50">
        <f>IFERROR(VLOOKUP($B91,[1]RptScheduleA_Inv!$A$3:$V$165,BI$3,),)</f>
        <v>83661.48</v>
      </c>
      <c r="BJ91" s="51">
        <f t="shared" si="91"/>
        <v>15389.839999999997</v>
      </c>
      <c r="BK91" s="50">
        <f t="shared" si="65"/>
        <v>99051.319999999992</v>
      </c>
      <c r="BL91" s="50">
        <f>IFERROR(VLOOKUP($B91,[2]RptScheduleA_Inv!$A$3:$V$165,BL$3,),)</f>
        <v>80244.13</v>
      </c>
      <c r="BM91" s="50">
        <f>IFERROR(VLOOKUP($B91,[1]RptScheduleA_Inv!$A$3:$V$165,BM$3,),)</f>
        <v>125566.57</v>
      </c>
      <c r="BN91" s="51">
        <f t="shared" si="92"/>
        <v>45322.44</v>
      </c>
      <c r="BO91" s="50">
        <f t="shared" si="73"/>
        <v>170889.01</v>
      </c>
      <c r="BP91" s="50">
        <f>IFERROR(VLOOKUP($B91,[2]RptScheduleA_Inv!$A$3:$V$165,BP$3,),)</f>
        <v>40561.31</v>
      </c>
      <c r="BQ91" s="50">
        <f>IFERROR(VLOOKUP($B91,[1]RptScheduleA_Inv!$A$3:$V$165,BQ$3,),)</f>
        <v>37735.65</v>
      </c>
      <c r="BR91" s="51">
        <f t="shared" si="93"/>
        <v>-2825.6599999999962</v>
      </c>
      <c r="BS91" s="50">
        <f t="shared" si="66"/>
        <v>34909.990000000005</v>
      </c>
    </row>
    <row r="92" spans="1:71" x14ac:dyDescent="0.2">
      <c r="A92" s="20" t="str">
        <f t="shared" si="60"/>
        <v>LEG</v>
      </c>
      <c r="B92" s="31" t="s">
        <v>97</v>
      </c>
      <c r="C92" s="20" t="str">
        <f t="shared" si="61"/>
        <v>LEG-JOINT LEG EXP</v>
      </c>
      <c r="D92" s="50">
        <f>IFERROR(VLOOKUP($B92,[2]RptScheduleA_Inv!$A$3:$V$165,D$3,),)</f>
        <v>0</v>
      </c>
      <c r="E92" s="50">
        <f>IFERROR(VLOOKUP($B92,[1]RptScheduleA_Inv!$A$3:$V$165,E$3,),)</f>
        <v>0</v>
      </c>
      <c r="F92" s="50">
        <f t="shared" si="74"/>
        <v>0</v>
      </c>
      <c r="G92" s="50">
        <f t="shared" si="58"/>
        <v>0</v>
      </c>
      <c r="H92" s="50">
        <f>IFERROR(VLOOKUP($B92,[2]RptScheduleA_Inv!$A$3:$V$165,H$3,),)</f>
        <v>207.8</v>
      </c>
      <c r="I92" s="50">
        <f>IFERROR(VLOOKUP($B92,[1]RptScheduleA_Inv!$A$3:$V$165,I$3,),)</f>
        <v>1199.48</v>
      </c>
      <c r="J92" s="51">
        <f t="shared" si="75"/>
        <v>991.68000000000006</v>
      </c>
      <c r="K92" s="50">
        <f t="shared" si="59"/>
        <v>2191.16</v>
      </c>
      <c r="L92" s="50"/>
      <c r="M92" s="50">
        <f>IFERROR(VLOOKUP($B92,[1]RptScheduleA_Inv!$A$3:$V$165,M$3,),)</f>
        <v>0</v>
      </c>
      <c r="N92" s="50">
        <f t="shared" si="76"/>
        <v>0</v>
      </c>
      <c r="O92" s="50">
        <f t="shared" si="77"/>
        <v>0</v>
      </c>
      <c r="P92" s="50"/>
      <c r="Q92" s="50">
        <f>IFERROR(VLOOKUP($B92,[1]RptScheduleA_Inv!$A$3:$V$165,Q$3,),)</f>
        <v>0</v>
      </c>
      <c r="R92" s="50">
        <f t="shared" si="78"/>
        <v>0</v>
      </c>
      <c r="S92" s="50">
        <f t="shared" si="79"/>
        <v>0</v>
      </c>
      <c r="T92" s="50">
        <f>IFERROR(VLOOKUP($B92,[2]RptScheduleA_Inv!$A$3:$V$165,T$3,),)</f>
        <v>0</v>
      </c>
      <c r="U92" s="50">
        <f>IFERROR(VLOOKUP($B92,[1]RptScheduleA_Inv!$A$3:$V$165,U$3,),)</f>
        <v>0</v>
      </c>
      <c r="V92" s="50">
        <f t="shared" si="80"/>
        <v>0</v>
      </c>
      <c r="W92" s="50">
        <f t="shared" si="81"/>
        <v>0</v>
      </c>
      <c r="X92" s="50">
        <f>IFERROR(VLOOKUP($B92,[2]RptScheduleA_Inv!$A$3:$V$165,X$3,),)</f>
        <v>0</v>
      </c>
      <c r="Y92" s="50">
        <f>IFERROR(VLOOKUP($B92,[1]RptScheduleA_Inv!$A$3:$V$165,Y$3,),)</f>
        <v>0</v>
      </c>
      <c r="Z92" s="51">
        <f t="shared" si="82"/>
        <v>0</v>
      </c>
      <c r="AA92" s="50">
        <f t="shared" si="67"/>
        <v>0</v>
      </c>
      <c r="AB92" s="50">
        <f>IFERROR(VLOOKUP($B92,[2]RptScheduleA_Inv!$A$3:$V$165,AB$3,),)</f>
        <v>2949.9</v>
      </c>
      <c r="AC92" s="50">
        <f>IFERROR(VLOOKUP($B92,[1]RptScheduleA_Inv!$A$3:$V$165,AC$3,),)</f>
        <v>3903.26</v>
      </c>
      <c r="AD92" s="51">
        <f t="shared" si="83"/>
        <v>953.36000000000013</v>
      </c>
      <c r="AE92" s="50">
        <f t="shared" si="68"/>
        <v>4856.6200000000008</v>
      </c>
      <c r="AF92" s="50">
        <f>IFERROR(VLOOKUP($B92,[2]RptScheduleA_Inv!$A$3:$V$165,AF$3,),)</f>
        <v>0</v>
      </c>
      <c r="AG92" s="50">
        <f>IFERROR(VLOOKUP($B92,[1]RptScheduleA_Inv!$A$3:$V$165,AG$3,),)</f>
        <v>0</v>
      </c>
      <c r="AH92" s="51">
        <f t="shared" si="84"/>
        <v>0</v>
      </c>
      <c r="AI92" s="50">
        <f t="shared" si="69"/>
        <v>0</v>
      </c>
      <c r="AJ92" s="50">
        <f>IFERROR(VLOOKUP($B92,[2]RptScheduleA_Inv!$A$3:$V$165,AJ$3,),)</f>
        <v>0</v>
      </c>
      <c r="AK92" s="50">
        <f>IFERROR(VLOOKUP($B92,[1]RptScheduleA_Inv!$A$3:$V$165,AK$3,),)</f>
        <v>0</v>
      </c>
      <c r="AL92" s="51">
        <f t="shared" si="85"/>
        <v>0</v>
      </c>
      <c r="AM92" s="50">
        <f t="shared" si="70"/>
        <v>0</v>
      </c>
      <c r="AN92" s="50">
        <f>IFERROR(VLOOKUP($B92,[2]RptScheduleA_Inv!$A$3:$V$165,AN$3,),)</f>
        <v>4684.6000000000004</v>
      </c>
      <c r="AO92" s="50">
        <f>IFERROR(VLOOKUP($B92,[1]RptScheduleA_Inv!$A$3:$V$165,AO$3,),)</f>
        <v>5323.27</v>
      </c>
      <c r="AP92" s="51">
        <f t="shared" si="86"/>
        <v>638.67000000000007</v>
      </c>
      <c r="AQ92" s="50">
        <f t="shared" si="71"/>
        <v>5961.9400000000005</v>
      </c>
      <c r="AR92" s="50">
        <f>IFERROR(VLOOKUP($B92,[2]RptScheduleA_Inv!$A$3:$V$165,AR$3,),)</f>
        <v>0</v>
      </c>
      <c r="AS92" s="50">
        <f>IFERROR(VLOOKUP($B92,[1]RptScheduleA_Inv!$A$3:$V$165,AS$3,),)</f>
        <v>0</v>
      </c>
      <c r="AT92" s="51">
        <f t="shared" si="87"/>
        <v>0</v>
      </c>
      <c r="AU92" s="50">
        <f t="shared" si="72"/>
        <v>0</v>
      </c>
      <c r="AV92" s="50">
        <f>IFERROR(VLOOKUP($B92,[2]RptScheduleA_Inv!$A$3:$V$165,AV$3,),)</f>
        <v>0</v>
      </c>
      <c r="AW92" s="50">
        <f>IFERROR(VLOOKUP($B92,[1]RptScheduleA_Inv!$A$3:$V$165,AW$3,),)</f>
        <v>0</v>
      </c>
      <c r="AX92" s="51">
        <f t="shared" si="88"/>
        <v>0</v>
      </c>
      <c r="AY92" s="50">
        <f t="shared" si="62"/>
        <v>0</v>
      </c>
      <c r="AZ92" s="50">
        <f>IFERROR(VLOOKUP($B92,[2]RptScheduleA_Inv!$A$3:$V$165,AZ$3,),)</f>
        <v>5579.02</v>
      </c>
      <c r="BA92" s="50">
        <f>IFERROR(VLOOKUP($B92,[1]RptScheduleA_Inv!$A$3:$V$165,BA$3,),)</f>
        <v>4826.54</v>
      </c>
      <c r="BB92" s="51">
        <f t="shared" si="89"/>
        <v>-752.48000000000047</v>
      </c>
      <c r="BC92" s="50">
        <f t="shared" si="63"/>
        <v>4074.0599999999995</v>
      </c>
      <c r="BD92" s="50">
        <f>IFERROR(VLOOKUP($B92,[2]RptScheduleA_Inv!$A$3:$V$165,BD$3,),)</f>
        <v>-6450.35</v>
      </c>
      <c r="BE92" s="50">
        <f>IFERROR(VLOOKUP($B92,[1]RptScheduleA_Inv!$A$3:$V$165,BE$3,),)</f>
        <v>201.06</v>
      </c>
      <c r="BF92" s="51">
        <f t="shared" si="90"/>
        <v>6651.4100000000008</v>
      </c>
      <c r="BG92" s="50">
        <f t="shared" si="64"/>
        <v>6852.4700000000012</v>
      </c>
      <c r="BH92" s="50">
        <f>IFERROR(VLOOKUP($B92,[2]RptScheduleA_Inv!$A$3:$V$165,BH$3,),)</f>
        <v>0</v>
      </c>
      <c r="BI92" s="50">
        <f>IFERROR(VLOOKUP($B92,[1]RptScheduleA_Inv!$A$3:$V$165,BI$3,),)</f>
        <v>0</v>
      </c>
      <c r="BJ92" s="51">
        <f t="shared" si="91"/>
        <v>0</v>
      </c>
      <c r="BK92" s="50">
        <f t="shared" si="65"/>
        <v>0</v>
      </c>
      <c r="BL92" s="50">
        <f>IFERROR(VLOOKUP($B92,[2]RptScheduleA_Inv!$A$3:$V$165,BL$3,),)</f>
        <v>0</v>
      </c>
      <c r="BM92" s="50">
        <f>IFERROR(VLOOKUP($B92,[1]RptScheduleA_Inv!$A$3:$V$165,BM$3,),)</f>
        <v>0</v>
      </c>
      <c r="BN92" s="51">
        <f t="shared" si="92"/>
        <v>0</v>
      </c>
      <c r="BO92" s="50">
        <f t="shared" si="73"/>
        <v>0</v>
      </c>
      <c r="BP92" s="50">
        <f>IFERROR(VLOOKUP($B92,[2]RptScheduleA_Inv!$A$3:$V$165,BP$3,),)</f>
        <v>913.56</v>
      </c>
      <c r="BQ92" s="50">
        <f>IFERROR(VLOOKUP($B92,[1]RptScheduleA_Inv!$A$3:$V$165,BQ$3,),)</f>
        <v>1105.02</v>
      </c>
      <c r="BR92" s="51">
        <f t="shared" si="93"/>
        <v>191.46000000000004</v>
      </c>
      <c r="BS92" s="50">
        <f t="shared" si="66"/>
        <v>1296.48</v>
      </c>
    </row>
    <row r="93" spans="1:71" x14ac:dyDescent="0.2">
      <c r="A93" s="20" t="str">
        <f t="shared" si="60"/>
        <v>LIB</v>
      </c>
      <c r="B93" s="31" t="s">
        <v>98</v>
      </c>
      <c r="C93" s="20" t="str">
        <f t="shared" si="61"/>
        <v>LIB-GEORGE FINGOLD LIBRARY</v>
      </c>
      <c r="D93" s="50">
        <f>IFERROR(VLOOKUP($B93,[2]RptScheduleA_Inv!$A$3:$V$165,D$3,),)</f>
        <v>0</v>
      </c>
      <c r="E93" s="50">
        <f>IFERROR(VLOOKUP($B93,[1]RptScheduleA_Inv!$A$3:$V$165,E$3,),)</f>
        <v>0</v>
      </c>
      <c r="F93" s="50">
        <f t="shared" si="74"/>
        <v>0</v>
      </c>
      <c r="G93" s="50">
        <f t="shared" si="58"/>
        <v>0</v>
      </c>
      <c r="H93" s="50">
        <f>IFERROR(VLOOKUP($B93,[2]RptScheduleA_Inv!$A$3:$V$165,H$3,),)</f>
        <v>81.16</v>
      </c>
      <c r="I93" s="50">
        <f>IFERROR(VLOOKUP($B93,[1]RptScheduleA_Inv!$A$3:$V$165,I$3,),)</f>
        <v>654.62</v>
      </c>
      <c r="J93" s="51">
        <f t="shared" si="75"/>
        <v>573.46</v>
      </c>
      <c r="K93" s="50">
        <f t="shared" si="59"/>
        <v>1228.08</v>
      </c>
      <c r="L93" s="50"/>
      <c r="M93" s="50">
        <f>IFERROR(VLOOKUP($B93,[1]RptScheduleA_Inv!$A$3:$V$165,M$3,),)</f>
        <v>0</v>
      </c>
      <c r="N93" s="50">
        <f t="shared" si="76"/>
        <v>0</v>
      </c>
      <c r="O93" s="50">
        <f t="shared" si="77"/>
        <v>0</v>
      </c>
      <c r="P93" s="50"/>
      <c r="Q93" s="50">
        <f>IFERROR(VLOOKUP($B93,[1]RptScheduleA_Inv!$A$3:$V$165,Q$3,),)</f>
        <v>0</v>
      </c>
      <c r="R93" s="50">
        <f t="shared" si="78"/>
        <v>0</v>
      </c>
      <c r="S93" s="50">
        <f t="shared" si="79"/>
        <v>0</v>
      </c>
      <c r="T93" s="50">
        <f>IFERROR(VLOOKUP($B93,[2]RptScheduleA_Inv!$A$3:$V$165,T$3,),)</f>
        <v>0</v>
      </c>
      <c r="U93" s="50">
        <f>IFERROR(VLOOKUP($B93,[1]RptScheduleA_Inv!$A$3:$V$165,U$3,),)</f>
        <v>0</v>
      </c>
      <c r="V93" s="50">
        <f t="shared" si="80"/>
        <v>0</v>
      </c>
      <c r="W93" s="50">
        <f t="shared" si="81"/>
        <v>0</v>
      </c>
      <c r="X93" s="50">
        <f>IFERROR(VLOOKUP($B93,[2]RptScheduleA_Inv!$A$3:$V$165,X$3,),)</f>
        <v>0</v>
      </c>
      <c r="Y93" s="50">
        <f>IFERROR(VLOOKUP($B93,[1]RptScheduleA_Inv!$A$3:$V$165,Y$3,),)</f>
        <v>0</v>
      </c>
      <c r="Z93" s="51">
        <f t="shared" si="82"/>
        <v>0</v>
      </c>
      <c r="AA93" s="50">
        <f t="shared" si="67"/>
        <v>0</v>
      </c>
      <c r="AB93" s="50">
        <f>IFERROR(VLOOKUP($B93,[2]RptScheduleA_Inv!$A$3:$V$165,AB$3,),)</f>
        <v>2938.71</v>
      </c>
      <c r="AC93" s="50">
        <f>IFERROR(VLOOKUP($B93,[1]RptScheduleA_Inv!$A$3:$V$165,AC$3,),)</f>
        <v>3070.82</v>
      </c>
      <c r="AD93" s="51">
        <f t="shared" si="83"/>
        <v>132.11000000000013</v>
      </c>
      <c r="AE93" s="50">
        <f t="shared" si="68"/>
        <v>3202.9300000000003</v>
      </c>
      <c r="AF93" s="50">
        <f>IFERROR(VLOOKUP($B93,[2]RptScheduleA_Inv!$A$3:$V$165,AF$3,),)</f>
        <v>0</v>
      </c>
      <c r="AG93" s="50">
        <f>IFERROR(VLOOKUP($B93,[1]RptScheduleA_Inv!$A$3:$V$165,AG$3,),)</f>
        <v>0</v>
      </c>
      <c r="AH93" s="51">
        <f t="shared" si="84"/>
        <v>0</v>
      </c>
      <c r="AI93" s="50">
        <f t="shared" si="69"/>
        <v>0</v>
      </c>
      <c r="AJ93" s="50">
        <f>IFERROR(VLOOKUP($B93,[2]RptScheduleA_Inv!$A$3:$V$165,AJ$3,),)</f>
        <v>7.75</v>
      </c>
      <c r="AK93" s="50">
        <f>IFERROR(VLOOKUP($B93,[1]RptScheduleA_Inv!$A$3:$V$165,AK$3,),)</f>
        <v>10.53</v>
      </c>
      <c r="AL93" s="51">
        <f t="shared" si="85"/>
        <v>2.7799999999999994</v>
      </c>
      <c r="AM93" s="50">
        <f t="shared" si="70"/>
        <v>13.309999999999999</v>
      </c>
      <c r="AN93" s="50">
        <f>IFERROR(VLOOKUP($B93,[2]RptScheduleA_Inv!$A$3:$V$165,AN$3,),)</f>
        <v>969.83</v>
      </c>
      <c r="AO93" s="50">
        <f>IFERROR(VLOOKUP($B93,[1]RptScheduleA_Inv!$A$3:$V$165,AO$3,),)</f>
        <v>1247.3800000000001</v>
      </c>
      <c r="AP93" s="51">
        <f t="shared" si="86"/>
        <v>277.55000000000007</v>
      </c>
      <c r="AQ93" s="50">
        <f t="shared" si="71"/>
        <v>1524.9300000000003</v>
      </c>
      <c r="AR93" s="50">
        <f>IFERROR(VLOOKUP($B93,[2]RptScheduleA_Inv!$A$3:$V$165,AR$3,),)</f>
        <v>0</v>
      </c>
      <c r="AS93" s="50">
        <f>IFERROR(VLOOKUP($B93,[1]RptScheduleA_Inv!$A$3:$V$165,AS$3,),)</f>
        <v>0</v>
      </c>
      <c r="AT93" s="51">
        <f t="shared" si="87"/>
        <v>0</v>
      </c>
      <c r="AU93" s="50">
        <f t="shared" si="72"/>
        <v>0</v>
      </c>
      <c r="AV93" s="50">
        <f>IFERROR(VLOOKUP($B93,[2]RptScheduleA_Inv!$A$3:$V$165,AV$3,),)</f>
        <v>0</v>
      </c>
      <c r="AW93" s="50">
        <f>IFERROR(VLOOKUP($B93,[1]RptScheduleA_Inv!$A$3:$V$165,AW$3,),)</f>
        <v>0</v>
      </c>
      <c r="AX93" s="51">
        <f t="shared" si="88"/>
        <v>0</v>
      </c>
      <c r="AY93" s="50">
        <f t="shared" si="62"/>
        <v>0</v>
      </c>
      <c r="AZ93" s="50">
        <f>IFERROR(VLOOKUP($B93,[2]RptScheduleA_Inv!$A$3:$V$165,AZ$3,),)</f>
        <v>1877</v>
      </c>
      <c r="BA93" s="50">
        <f>IFERROR(VLOOKUP($B93,[1]RptScheduleA_Inv!$A$3:$V$165,BA$3,),)</f>
        <v>2167.5300000000002</v>
      </c>
      <c r="BB93" s="51">
        <f t="shared" si="89"/>
        <v>290.5300000000002</v>
      </c>
      <c r="BC93" s="50">
        <f t="shared" si="63"/>
        <v>2458.0600000000004</v>
      </c>
      <c r="BD93" s="50">
        <f>IFERROR(VLOOKUP($B93,[2]RptScheduleA_Inv!$A$3:$V$165,BD$3,),)</f>
        <v>-1114.9000000000001</v>
      </c>
      <c r="BE93" s="50">
        <f>IFERROR(VLOOKUP($B93,[1]RptScheduleA_Inv!$A$3:$V$165,BE$3,),)</f>
        <v>-240.72</v>
      </c>
      <c r="BF93" s="51">
        <f t="shared" si="90"/>
        <v>874.18000000000006</v>
      </c>
      <c r="BG93" s="50">
        <f t="shared" si="64"/>
        <v>633.46</v>
      </c>
      <c r="BH93" s="50">
        <f>IFERROR(VLOOKUP($B93,[2]RptScheduleA_Inv!$A$3:$V$165,BH$3,),)</f>
        <v>0</v>
      </c>
      <c r="BI93" s="50">
        <f>IFERROR(VLOOKUP($B93,[1]RptScheduleA_Inv!$A$3:$V$165,BI$3,),)</f>
        <v>0</v>
      </c>
      <c r="BJ93" s="51">
        <f t="shared" si="91"/>
        <v>0</v>
      </c>
      <c r="BK93" s="50">
        <f t="shared" si="65"/>
        <v>0</v>
      </c>
      <c r="BL93" s="50">
        <f>IFERROR(VLOOKUP($B93,[2]RptScheduleA_Inv!$A$3:$V$165,BL$3,),)</f>
        <v>2.16</v>
      </c>
      <c r="BM93" s="50">
        <f>IFERROR(VLOOKUP($B93,[1]RptScheduleA_Inv!$A$3:$V$165,BM$3,),)</f>
        <v>3.38</v>
      </c>
      <c r="BN93" s="51">
        <f t="shared" si="92"/>
        <v>1.2199999999999998</v>
      </c>
      <c r="BO93" s="50">
        <f t="shared" si="73"/>
        <v>4.5999999999999996</v>
      </c>
      <c r="BP93" s="50">
        <f>IFERROR(VLOOKUP($B93,[2]RptScheduleA_Inv!$A$3:$V$165,BP$3,),)</f>
        <v>317.66000000000003</v>
      </c>
      <c r="BQ93" s="50">
        <f>IFERROR(VLOOKUP($B93,[1]RptScheduleA_Inv!$A$3:$V$165,BQ$3,),)</f>
        <v>489.41</v>
      </c>
      <c r="BR93" s="51">
        <f t="shared" si="93"/>
        <v>171.75</v>
      </c>
      <c r="BS93" s="50">
        <f t="shared" si="66"/>
        <v>661.16000000000008</v>
      </c>
    </row>
    <row r="94" spans="1:71" x14ac:dyDescent="0.2">
      <c r="A94" s="20" t="str">
        <f t="shared" si="60"/>
        <v>LOT</v>
      </c>
      <c r="B94" s="31" t="s">
        <v>99</v>
      </c>
      <c r="C94" s="20" t="str">
        <f t="shared" si="61"/>
        <v>LOT-LOTTERY COMM</v>
      </c>
      <c r="D94" s="50">
        <f>IFERROR(VLOOKUP($B94,[2]RptScheduleA_Inv!$A$3:$V$165,D$3,),)</f>
        <v>0</v>
      </c>
      <c r="E94" s="50">
        <f>IFERROR(VLOOKUP($B94,[1]RptScheduleA_Inv!$A$3:$V$165,E$3,),)</f>
        <v>0</v>
      </c>
      <c r="F94" s="50">
        <f t="shared" si="74"/>
        <v>0</v>
      </c>
      <c r="G94" s="50">
        <f t="shared" si="58"/>
        <v>0</v>
      </c>
      <c r="H94" s="50">
        <f>IFERROR(VLOOKUP($B94,[2]RptScheduleA_Inv!$A$3:$V$165,H$3,),)</f>
        <v>20071.599999999999</v>
      </c>
      <c r="I94" s="50">
        <f>IFERROR(VLOOKUP($B94,[1]RptScheduleA_Inv!$A$3:$V$165,I$3,),)</f>
        <v>17610.95</v>
      </c>
      <c r="J94" s="51">
        <f t="shared" si="75"/>
        <v>-2460.6499999999978</v>
      </c>
      <c r="K94" s="50">
        <f t="shared" si="59"/>
        <v>15150.300000000003</v>
      </c>
      <c r="L94" s="50"/>
      <c r="M94" s="50">
        <f>IFERROR(VLOOKUP($B94,[1]RptScheduleA_Inv!$A$3:$V$165,M$3,),)</f>
        <v>0</v>
      </c>
      <c r="N94" s="50">
        <f t="shared" si="76"/>
        <v>0</v>
      </c>
      <c r="O94" s="50">
        <f t="shared" si="77"/>
        <v>0</v>
      </c>
      <c r="P94" s="50"/>
      <c r="Q94" s="50">
        <f>IFERROR(VLOOKUP($B94,[1]RptScheduleA_Inv!$A$3:$V$165,Q$3,),)</f>
        <v>0</v>
      </c>
      <c r="R94" s="50">
        <f t="shared" si="78"/>
        <v>0</v>
      </c>
      <c r="S94" s="50">
        <f t="shared" si="79"/>
        <v>0</v>
      </c>
      <c r="T94" s="50">
        <f>IFERROR(VLOOKUP($B94,[2]RptScheduleA_Inv!$A$3:$V$165,T$3,),)</f>
        <v>0</v>
      </c>
      <c r="U94" s="50">
        <f>IFERROR(VLOOKUP($B94,[1]RptScheduleA_Inv!$A$3:$V$165,U$3,),)</f>
        <v>0</v>
      </c>
      <c r="V94" s="50">
        <f t="shared" si="80"/>
        <v>0</v>
      </c>
      <c r="W94" s="50">
        <f t="shared" si="81"/>
        <v>0</v>
      </c>
      <c r="X94" s="50">
        <f>IFERROR(VLOOKUP($B94,[2]RptScheduleA_Inv!$A$3:$V$165,X$3,),)</f>
        <v>22201.95</v>
      </c>
      <c r="Y94" s="50">
        <f>IFERROR(VLOOKUP($B94,[1]RptScheduleA_Inv!$A$3:$V$165,Y$3,),)</f>
        <v>33505.339999999997</v>
      </c>
      <c r="Z94" s="51">
        <f t="shared" si="82"/>
        <v>11303.389999999996</v>
      </c>
      <c r="AA94" s="50">
        <f t="shared" si="67"/>
        <v>44808.729999999996</v>
      </c>
      <c r="AB94" s="50">
        <f>IFERROR(VLOOKUP($B94,[2]RptScheduleA_Inv!$A$3:$V$165,AB$3,),)</f>
        <v>45898.3</v>
      </c>
      <c r="AC94" s="50">
        <f>IFERROR(VLOOKUP($B94,[1]RptScheduleA_Inv!$A$3:$V$165,AC$3,),)</f>
        <v>58608.86</v>
      </c>
      <c r="AD94" s="51">
        <f t="shared" si="83"/>
        <v>12710.559999999998</v>
      </c>
      <c r="AE94" s="50">
        <f t="shared" si="68"/>
        <v>71319.42</v>
      </c>
      <c r="AF94" s="50">
        <f>IFERROR(VLOOKUP($B94,[2]RptScheduleA_Inv!$A$3:$V$165,AF$3,),)</f>
        <v>0</v>
      </c>
      <c r="AG94" s="50">
        <f>IFERROR(VLOOKUP($B94,[1]RptScheduleA_Inv!$A$3:$V$165,AG$3,),)</f>
        <v>0</v>
      </c>
      <c r="AH94" s="51">
        <f t="shared" si="84"/>
        <v>0</v>
      </c>
      <c r="AI94" s="50">
        <f t="shared" si="69"/>
        <v>0</v>
      </c>
      <c r="AJ94" s="50">
        <f>IFERROR(VLOOKUP($B94,[2]RptScheduleA_Inv!$A$3:$V$165,AJ$3,),)</f>
        <v>0</v>
      </c>
      <c r="AK94" s="50">
        <f>IFERROR(VLOOKUP($B94,[1]RptScheduleA_Inv!$A$3:$V$165,AK$3,),)</f>
        <v>0</v>
      </c>
      <c r="AL94" s="51">
        <f t="shared" si="85"/>
        <v>0</v>
      </c>
      <c r="AM94" s="50">
        <f t="shared" si="70"/>
        <v>0</v>
      </c>
      <c r="AN94" s="50">
        <f>IFERROR(VLOOKUP($B94,[2]RptScheduleA_Inv!$A$3:$V$165,AN$3,),)</f>
        <v>72217.89</v>
      </c>
      <c r="AO94" s="50">
        <f>IFERROR(VLOOKUP($B94,[1]RptScheduleA_Inv!$A$3:$V$165,AO$3,),)</f>
        <v>79732.73</v>
      </c>
      <c r="AP94" s="51">
        <f t="shared" si="86"/>
        <v>7514.8399999999965</v>
      </c>
      <c r="AQ94" s="50">
        <f t="shared" si="71"/>
        <v>87247.569999999992</v>
      </c>
      <c r="AR94" s="50">
        <f>IFERROR(VLOOKUP($B94,[2]RptScheduleA_Inv!$A$3:$V$165,AR$3,),)</f>
        <v>62454.92</v>
      </c>
      <c r="AS94" s="50">
        <f>IFERROR(VLOOKUP($B94,[1]RptScheduleA_Inv!$A$3:$V$165,AS$3,),)</f>
        <v>80537.5</v>
      </c>
      <c r="AT94" s="51">
        <f t="shared" si="87"/>
        <v>18082.580000000002</v>
      </c>
      <c r="AU94" s="50">
        <f t="shared" si="72"/>
        <v>98620.08</v>
      </c>
      <c r="AV94" s="50">
        <f>IFERROR(VLOOKUP($B94,[2]RptScheduleA_Inv!$A$3:$V$165,AV$3,),)</f>
        <v>0</v>
      </c>
      <c r="AW94" s="50">
        <f>IFERROR(VLOOKUP($B94,[1]RptScheduleA_Inv!$A$3:$V$165,AW$3,),)</f>
        <v>0</v>
      </c>
      <c r="AX94" s="51">
        <f t="shared" si="88"/>
        <v>0</v>
      </c>
      <c r="AY94" s="50">
        <f t="shared" si="62"/>
        <v>0</v>
      </c>
      <c r="AZ94" s="50">
        <f>IFERROR(VLOOKUP($B94,[2]RptScheduleA_Inv!$A$3:$V$165,AZ$3,),)</f>
        <v>38195.11</v>
      </c>
      <c r="BA94" s="50">
        <f>IFERROR(VLOOKUP($B94,[1]RptScheduleA_Inv!$A$3:$V$165,BA$3,),)</f>
        <v>41043.4</v>
      </c>
      <c r="BB94" s="51">
        <f t="shared" si="89"/>
        <v>2848.2900000000009</v>
      </c>
      <c r="BC94" s="50">
        <f t="shared" si="63"/>
        <v>43891.69</v>
      </c>
      <c r="BD94" s="50">
        <f>IFERROR(VLOOKUP($B94,[2]RptScheduleA_Inv!$A$3:$V$165,BD$3,),)</f>
        <v>-104110.18</v>
      </c>
      <c r="BE94" s="50">
        <f>IFERROR(VLOOKUP($B94,[1]RptScheduleA_Inv!$A$3:$V$165,BE$3,),)</f>
        <v>-34172.629999999997</v>
      </c>
      <c r="BF94" s="51">
        <f t="shared" si="90"/>
        <v>69937.549999999988</v>
      </c>
      <c r="BG94" s="50">
        <f t="shared" si="64"/>
        <v>35764.919999999991</v>
      </c>
      <c r="BH94" s="50">
        <f>IFERROR(VLOOKUP($B94,[2]RptScheduleA_Inv!$A$3:$V$165,BH$3,),)</f>
        <v>0</v>
      </c>
      <c r="BI94" s="50">
        <f>IFERROR(VLOOKUP($B94,[1]RptScheduleA_Inv!$A$3:$V$165,BI$3,),)</f>
        <v>0</v>
      </c>
      <c r="BJ94" s="51">
        <f t="shared" si="91"/>
        <v>0</v>
      </c>
      <c r="BK94" s="50">
        <f t="shared" si="65"/>
        <v>0</v>
      </c>
      <c r="BL94" s="50">
        <f>IFERROR(VLOOKUP($B94,[2]RptScheduleA_Inv!$A$3:$V$165,BL$3,),)</f>
        <v>0</v>
      </c>
      <c r="BM94" s="50">
        <f>IFERROR(VLOOKUP($B94,[1]RptScheduleA_Inv!$A$3:$V$165,BM$3,),)</f>
        <v>0</v>
      </c>
      <c r="BN94" s="51">
        <f t="shared" si="92"/>
        <v>0</v>
      </c>
      <c r="BO94" s="50">
        <f t="shared" si="73"/>
        <v>0</v>
      </c>
      <c r="BP94" s="50">
        <f>IFERROR(VLOOKUP($B94,[2]RptScheduleA_Inv!$A$3:$V$165,BP$3,),)</f>
        <v>15855.8</v>
      </c>
      <c r="BQ94" s="50">
        <f>IFERROR(VLOOKUP($B94,[1]RptScheduleA_Inv!$A$3:$V$165,BQ$3,),)</f>
        <v>18129.37</v>
      </c>
      <c r="BR94" s="51">
        <f t="shared" si="93"/>
        <v>2273.5699999999997</v>
      </c>
      <c r="BS94" s="50">
        <f t="shared" si="66"/>
        <v>20402.939999999999</v>
      </c>
    </row>
    <row r="95" spans="1:71" ht="10.5" customHeight="1" x14ac:dyDescent="0.2">
      <c r="A95" s="20" t="str">
        <f t="shared" si="60"/>
        <v>LRC</v>
      </c>
      <c r="B95" s="31" t="s">
        <v>100</v>
      </c>
      <c r="C95" s="20" t="str">
        <f t="shared" si="61"/>
        <v>LRC-LABOR RELATIONS COMM</v>
      </c>
      <c r="D95" s="50">
        <f>IFERROR(VLOOKUP($B95,[2]RptScheduleA_Inv!$A$3:$V$165,D$3,),)</f>
        <v>0</v>
      </c>
      <c r="E95" s="50">
        <f>IFERROR(VLOOKUP($B95,[1]RptScheduleA_Inv!$A$3:$V$165,E$3,),)</f>
        <v>0</v>
      </c>
      <c r="F95" s="50">
        <f t="shared" si="74"/>
        <v>0</v>
      </c>
      <c r="G95" s="50">
        <f t="shared" si="58"/>
        <v>0</v>
      </c>
      <c r="H95" s="50">
        <f>IFERROR(VLOOKUP($B95,[2]RptScheduleA_Inv!$A$3:$V$165,H$3,),)</f>
        <v>0</v>
      </c>
      <c r="I95" s="50">
        <f>IFERROR(VLOOKUP($B95,[1]RptScheduleA_Inv!$A$3:$V$165,I$3,),)</f>
        <v>0</v>
      </c>
      <c r="J95" s="51">
        <f t="shared" si="75"/>
        <v>0</v>
      </c>
      <c r="K95" s="50">
        <f t="shared" si="59"/>
        <v>0</v>
      </c>
      <c r="L95" s="50"/>
      <c r="M95" s="50">
        <f>IFERROR(VLOOKUP($B95,[1]RptScheduleA_Inv!$A$3:$V$165,M$3,),)</f>
        <v>0</v>
      </c>
      <c r="N95" s="50">
        <f t="shared" si="76"/>
        <v>0</v>
      </c>
      <c r="O95" s="50">
        <f t="shared" si="77"/>
        <v>0</v>
      </c>
      <c r="P95" s="50"/>
      <c r="Q95" s="50">
        <f>IFERROR(VLOOKUP($B95,[1]RptScheduleA_Inv!$A$3:$V$165,Q$3,),)</f>
        <v>0</v>
      </c>
      <c r="R95" s="50">
        <f t="shared" si="78"/>
        <v>0</v>
      </c>
      <c r="S95" s="50">
        <f t="shared" si="79"/>
        <v>0</v>
      </c>
      <c r="T95" s="50">
        <f>IFERROR(VLOOKUP($B95,[2]RptScheduleA_Inv!$A$3:$V$165,T$3,),)</f>
        <v>0</v>
      </c>
      <c r="U95" s="50">
        <f>IFERROR(VLOOKUP($B95,[1]RptScheduleA_Inv!$A$3:$V$165,U$3,),)</f>
        <v>0</v>
      </c>
      <c r="V95" s="50">
        <f t="shared" si="80"/>
        <v>0</v>
      </c>
      <c r="W95" s="50">
        <f t="shared" si="81"/>
        <v>0</v>
      </c>
      <c r="X95" s="50">
        <f>IFERROR(VLOOKUP($B95,[2]RptScheduleA_Inv!$A$3:$V$165,X$3,),)</f>
        <v>0</v>
      </c>
      <c r="Y95" s="50">
        <f>IFERROR(VLOOKUP($B95,[1]RptScheduleA_Inv!$A$3:$V$165,Y$3,),)</f>
        <v>0</v>
      </c>
      <c r="Z95" s="51">
        <f t="shared" si="82"/>
        <v>0</v>
      </c>
      <c r="AA95" s="50">
        <f t="shared" si="67"/>
        <v>0</v>
      </c>
      <c r="AB95" s="50">
        <f>IFERROR(VLOOKUP($B95,[2]RptScheduleA_Inv!$A$3:$V$165,AB$3,),)</f>
        <v>0</v>
      </c>
      <c r="AC95" s="50">
        <f>IFERROR(VLOOKUP($B95,[1]RptScheduleA_Inv!$A$3:$V$165,AC$3,),)</f>
        <v>0</v>
      </c>
      <c r="AD95" s="51">
        <f t="shared" si="83"/>
        <v>0</v>
      </c>
      <c r="AE95" s="50">
        <f t="shared" si="68"/>
        <v>0</v>
      </c>
      <c r="AF95" s="50">
        <f>IFERROR(VLOOKUP($B95,[2]RptScheduleA_Inv!$A$3:$V$165,AF$3,),)</f>
        <v>0</v>
      </c>
      <c r="AG95" s="50">
        <f>IFERROR(VLOOKUP($B95,[1]RptScheduleA_Inv!$A$3:$V$165,AG$3,),)</f>
        <v>0</v>
      </c>
      <c r="AH95" s="51">
        <f t="shared" si="84"/>
        <v>0</v>
      </c>
      <c r="AI95" s="50">
        <f t="shared" si="69"/>
        <v>0</v>
      </c>
      <c r="AJ95" s="50">
        <f>IFERROR(VLOOKUP($B95,[2]RptScheduleA_Inv!$A$3:$V$165,AJ$3,),)</f>
        <v>0</v>
      </c>
      <c r="AK95" s="50">
        <f>IFERROR(VLOOKUP($B95,[1]RptScheduleA_Inv!$A$3:$V$165,AK$3,),)</f>
        <v>0</v>
      </c>
      <c r="AL95" s="51">
        <f t="shared" si="85"/>
        <v>0</v>
      </c>
      <c r="AM95" s="50">
        <f t="shared" si="70"/>
        <v>0</v>
      </c>
      <c r="AN95" s="50">
        <f>IFERROR(VLOOKUP($B95,[2]RptScheduleA_Inv!$A$3:$V$165,AN$3,),)</f>
        <v>0</v>
      </c>
      <c r="AO95" s="50">
        <f>IFERROR(VLOOKUP($B95,[1]RptScheduleA_Inv!$A$3:$V$165,AO$3,),)</f>
        <v>0</v>
      </c>
      <c r="AP95" s="51">
        <f t="shared" si="86"/>
        <v>0</v>
      </c>
      <c r="AQ95" s="50">
        <f t="shared" si="71"/>
        <v>0</v>
      </c>
      <c r="AR95" s="50">
        <f>IFERROR(VLOOKUP($B95,[2]RptScheduleA_Inv!$A$3:$V$165,AR$3,),)</f>
        <v>0</v>
      </c>
      <c r="AS95" s="50">
        <f>IFERROR(VLOOKUP($B95,[1]RptScheduleA_Inv!$A$3:$V$165,AS$3,),)</f>
        <v>0</v>
      </c>
      <c r="AT95" s="51">
        <f t="shared" si="87"/>
        <v>0</v>
      </c>
      <c r="AU95" s="50">
        <f t="shared" si="72"/>
        <v>0</v>
      </c>
      <c r="AV95" s="50">
        <f>IFERROR(VLOOKUP($B95,[2]RptScheduleA_Inv!$A$3:$V$165,AV$3,),)</f>
        <v>0</v>
      </c>
      <c r="AW95" s="50">
        <f>IFERROR(VLOOKUP($B95,[1]RptScheduleA_Inv!$A$3:$V$165,AW$3,),)</f>
        <v>0</v>
      </c>
      <c r="AX95" s="51">
        <f t="shared" si="88"/>
        <v>0</v>
      </c>
      <c r="AY95" s="50">
        <f t="shared" si="62"/>
        <v>0</v>
      </c>
      <c r="AZ95" s="50">
        <f>IFERROR(VLOOKUP($B95,[2]RptScheduleA_Inv!$A$3:$V$165,AZ$3,),)</f>
        <v>0</v>
      </c>
      <c r="BA95" s="50">
        <f>IFERROR(VLOOKUP($B95,[1]RptScheduleA_Inv!$A$3:$V$165,BA$3,),)</f>
        <v>0</v>
      </c>
      <c r="BB95" s="51">
        <f t="shared" si="89"/>
        <v>0</v>
      </c>
      <c r="BC95" s="50">
        <f t="shared" si="63"/>
        <v>0</v>
      </c>
      <c r="BD95" s="50">
        <f>IFERROR(VLOOKUP($B95,[2]RptScheduleA_Inv!$A$3:$V$165,BD$3,),)</f>
        <v>0</v>
      </c>
      <c r="BE95" s="50">
        <f>IFERROR(VLOOKUP($B95,[1]RptScheduleA_Inv!$A$3:$V$165,BE$3,),)</f>
        <v>0</v>
      </c>
      <c r="BF95" s="51">
        <f t="shared" si="90"/>
        <v>0</v>
      </c>
      <c r="BG95" s="50">
        <f t="shared" si="64"/>
        <v>0</v>
      </c>
      <c r="BH95" s="50">
        <f>IFERROR(VLOOKUP($B95,[2]RptScheduleA_Inv!$A$3:$V$165,BH$3,),)</f>
        <v>0</v>
      </c>
      <c r="BI95" s="50">
        <f>IFERROR(VLOOKUP($B95,[1]RptScheduleA_Inv!$A$3:$V$165,BI$3,),)</f>
        <v>0</v>
      </c>
      <c r="BJ95" s="51">
        <f t="shared" si="91"/>
        <v>0</v>
      </c>
      <c r="BK95" s="50">
        <f t="shared" si="65"/>
        <v>0</v>
      </c>
      <c r="BL95" s="50">
        <f>IFERROR(VLOOKUP($B95,[2]RptScheduleA_Inv!$A$3:$V$165,BL$3,),)</f>
        <v>0</v>
      </c>
      <c r="BM95" s="50">
        <f>IFERROR(VLOOKUP($B95,[1]RptScheduleA_Inv!$A$3:$V$165,BM$3,),)</f>
        <v>0</v>
      </c>
      <c r="BN95" s="51">
        <f t="shared" si="92"/>
        <v>0</v>
      </c>
      <c r="BO95" s="50">
        <f t="shared" si="73"/>
        <v>0</v>
      </c>
      <c r="BP95" s="50">
        <f>IFERROR(VLOOKUP($B95,[2]RptScheduleA_Inv!$A$3:$V$165,BP$3,),)</f>
        <v>0</v>
      </c>
      <c r="BQ95" s="50">
        <f>IFERROR(VLOOKUP($B95,[1]RptScheduleA_Inv!$A$3:$V$165,BQ$3,),)</f>
        <v>0</v>
      </c>
      <c r="BR95" s="51">
        <f t="shared" si="93"/>
        <v>0</v>
      </c>
      <c r="BS95" s="50">
        <f t="shared" si="66"/>
        <v>0</v>
      </c>
    </row>
    <row r="96" spans="1:71" x14ac:dyDescent="0.2">
      <c r="A96" s="20" t="str">
        <f t="shared" si="60"/>
        <v>MAS</v>
      </c>
      <c r="B96" s="31" t="s">
        <v>101</v>
      </c>
      <c r="C96" s="20" t="str">
        <f t="shared" si="61"/>
        <v>MAS-MASSASOIT COMM COLLEGE</v>
      </c>
      <c r="D96" s="50">
        <f>IFERROR(VLOOKUP($B96,[2]RptScheduleA_Inv!$A$3:$V$165,D$3,),)</f>
        <v>0</v>
      </c>
      <c r="E96" s="50">
        <f>IFERROR(VLOOKUP($B96,[1]RptScheduleA_Inv!$A$3:$V$165,E$3,),)</f>
        <v>0</v>
      </c>
      <c r="F96" s="50">
        <f t="shared" si="74"/>
        <v>0</v>
      </c>
      <c r="G96" s="50">
        <f t="shared" si="58"/>
        <v>0</v>
      </c>
      <c r="H96" s="50">
        <f>IFERROR(VLOOKUP($B96,[2]RptScheduleA_Inv!$A$3:$V$165,H$3,),)</f>
        <v>1007.7</v>
      </c>
      <c r="I96" s="50">
        <f>IFERROR(VLOOKUP($B96,[1]RptScheduleA_Inv!$A$3:$V$165,I$3,),)</f>
        <v>30715.32</v>
      </c>
      <c r="J96" s="51">
        <f t="shared" si="75"/>
        <v>29707.62</v>
      </c>
      <c r="K96" s="50">
        <f t="shared" si="59"/>
        <v>60422.94</v>
      </c>
      <c r="L96" s="50"/>
      <c r="M96" s="50">
        <f>IFERROR(VLOOKUP($B96,[1]RptScheduleA_Inv!$A$3:$V$165,M$3,),)</f>
        <v>0</v>
      </c>
      <c r="N96" s="50">
        <f t="shared" si="76"/>
        <v>0</v>
      </c>
      <c r="O96" s="50">
        <f t="shared" si="77"/>
        <v>0</v>
      </c>
      <c r="P96" s="50"/>
      <c r="Q96" s="50">
        <f>IFERROR(VLOOKUP($B96,[1]RptScheduleA_Inv!$A$3:$V$165,Q$3,),)</f>
        <v>0</v>
      </c>
      <c r="R96" s="50">
        <f t="shared" si="78"/>
        <v>0</v>
      </c>
      <c r="S96" s="50">
        <f t="shared" si="79"/>
        <v>0</v>
      </c>
      <c r="T96" s="50">
        <f>IFERROR(VLOOKUP($B96,[2]RptScheduleA_Inv!$A$3:$V$165,T$3,),)</f>
        <v>0</v>
      </c>
      <c r="U96" s="50">
        <f>IFERROR(VLOOKUP($B96,[1]RptScheduleA_Inv!$A$3:$V$165,U$3,),)</f>
        <v>0</v>
      </c>
      <c r="V96" s="50">
        <f t="shared" si="80"/>
        <v>0</v>
      </c>
      <c r="W96" s="50">
        <f t="shared" si="81"/>
        <v>0</v>
      </c>
      <c r="X96" s="50">
        <f>IFERROR(VLOOKUP($B96,[2]RptScheduleA_Inv!$A$3:$V$165,X$3,),)</f>
        <v>0</v>
      </c>
      <c r="Y96" s="50">
        <f>IFERROR(VLOOKUP($B96,[1]RptScheduleA_Inv!$A$3:$V$165,Y$3,),)</f>
        <v>5842.06</v>
      </c>
      <c r="Z96" s="51">
        <f t="shared" si="82"/>
        <v>5842.06</v>
      </c>
      <c r="AA96" s="50">
        <f t="shared" si="67"/>
        <v>11684.12</v>
      </c>
      <c r="AB96" s="50">
        <f>IFERROR(VLOOKUP($B96,[2]RptScheduleA_Inv!$A$3:$V$165,AB$3,),)</f>
        <v>18130.02</v>
      </c>
      <c r="AC96" s="50">
        <f>IFERROR(VLOOKUP($B96,[1]RptScheduleA_Inv!$A$3:$V$165,AC$3,),)</f>
        <v>23635.33</v>
      </c>
      <c r="AD96" s="51">
        <f t="shared" si="83"/>
        <v>5505.3100000000013</v>
      </c>
      <c r="AE96" s="50">
        <f t="shared" si="68"/>
        <v>29140.640000000003</v>
      </c>
      <c r="AF96" s="50">
        <f>IFERROR(VLOOKUP($B96,[2]RptScheduleA_Inv!$A$3:$V$165,AF$3,),)</f>
        <v>0</v>
      </c>
      <c r="AG96" s="50">
        <f>IFERROR(VLOOKUP($B96,[1]RptScheduleA_Inv!$A$3:$V$165,AG$3,),)</f>
        <v>0</v>
      </c>
      <c r="AH96" s="51">
        <f t="shared" si="84"/>
        <v>0</v>
      </c>
      <c r="AI96" s="50">
        <f t="shared" si="69"/>
        <v>0</v>
      </c>
      <c r="AJ96" s="50">
        <f>IFERROR(VLOOKUP($B96,[2]RptScheduleA_Inv!$A$3:$V$165,AJ$3,),)</f>
        <v>0</v>
      </c>
      <c r="AK96" s="50">
        <f>IFERROR(VLOOKUP($B96,[1]RptScheduleA_Inv!$A$3:$V$165,AK$3,),)</f>
        <v>0</v>
      </c>
      <c r="AL96" s="51">
        <f t="shared" si="85"/>
        <v>0</v>
      </c>
      <c r="AM96" s="50">
        <f t="shared" si="70"/>
        <v>0</v>
      </c>
      <c r="AN96" s="50">
        <f>IFERROR(VLOOKUP($B96,[2]RptScheduleA_Inv!$A$3:$V$165,AN$3,),)</f>
        <v>36082.25</v>
      </c>
      <c r="AO96" s="50">
        <f>IFERROR(VLOOKUP($B96,[1]RptScheduleA_Inv!$A$3:$V$165,AO$3,),)</f>
        <v>44029.36</v>
      </c>
      <c r="AP96" s="51">
        <f t="shared" si="86"/>
        <v>7947.1100000000006</v>
      </c>
      <c r="AQ96" s="50">
        <f t="shared" si="71"/>
        <v>51976.47</v>
      </c>
      <c r="AR96" s="50">
        <f>IFERROR(VLOOKUP($B96,[2]RptScheduleA_Inv!$A$3:$V$165,AR$3,),)</f>
        <v>83527.740000000005</v>
      </c>
      <c r="AS96" s="50">
        <f>IFERROR(VLOOKUP($B96,[1]RptScheduleA_Inv!$A$3:$V$165,AS$3,),)</f>
        <v>95204.11</v>
      </c>
      <c r="AT96" s="51">
        <f t="shared" si="87"/>
        <v>11676.369999999995</v>
      </c>
      <c r="AU96" s="50">
        <f t="shared" si="72"/>
        <v>106880.48</v>
      </c>
      <c r="AV96" s="50">
        <f>IFERROR(VLOOKUP($B96,[2]RptScheduleA_Inv!$A$3:$V$165,AV$3,),)</f>
        <v>0</v>
      </c>
      <c r="AW96" s="50">
        <f>IFERROR(VLOOKUP($B96,[1]RptScheduleA_Inv!$A$3:$V$165,AW$3,),)</f>
        <v>0</v>
      </c>
      <c r="AX96" s="51">
        <f t="shared" si="88"/>
        <v>0</v>
      </c>
      <c r="AY96" s="50">
        <f t="shared" si="62"/>
        <v>0</v>
      </c>
      <c r="AZ96" s="50">
        <f>IFERROR(VLOOKUP($B96,[2]RptScheduleA_Inv!$A$3:$V$165,AZ$3,),)</f>
        <v>65687.22</v>
      </c>
      <c r="BA96" s="50">
        <f>IFERROR(VLOOKUP($B96,[1]RptScheduleA_Inv!$A$3:$V$165,BA$3,),)</f>
        <v>71584.37</v>
      </c>
      <c r="BB96" s="51">
        <f t="shared" si="89"/>
        <v>5897.1499999999942</v>
      </c>
      <c r="BC96" s="50">
        <f t="shared" si="63"/>
        <v>77481.51999999999</v>
      </c>
      <c r="BD96" s="50">
        <f>IFERROR(VLOOKUP($B96,[2]RptScheduleA_Inv!$A$3:$V$165,BD$3,),)</f>
        <v>711.02</v>
      </c>
      <c r="BE96" s="50">
        <f>IFERROR(VLOOKUP($B96,[1]RptScheduleA_Inv!$A$3:$V$165,BE$3,),)</f>
        <v>5149.29</v>
      </c>
      <c r="BF96" s="51">
        <f t="shared" si="90"/>
        <v>4438.2700000000004</v>
      </c>
      <c r="BG96" s="50">
        <f t="shared" si="64"/>
        <v>9587.5600000000013</v>
      </c>
      <c r="BH96" s="50">
        <f>IFERROR(VLOOKUP($B96,[2]RptScheduleA_Inv!$A$3:$V$165,BH$3,),)</f>
        <v>0</v>
      </c>
      <c r="BI96" s="50">
        <f>IFERROR(VLOOKUP($B96,[1]RptScheduleA_Inv!$A$3:$V$165,BI$3,),)</f>
        <v>0</v>
      </c>
      <c r="BJ96" s="51">
        <f t="shared" si="91"/>
        <v>0</v>
      </c>
      <c r="BK96" s="50">
        <f t="shared" si="65"/>
        <v>0</v>
      </c>
      <c r="BL96" s="50">
        <f>IFERROR(VLOOKUP($B96,[2]RptScheduleA_Inv!$A$3:$V$165,BL$3,),)</f>
        <v>0</v>
      </c>
      <c r="BM96" s="50">
        <f>IFERROR(VLOOKUP($B96,[1]RptScheduleA_Inv!$A$3:$V$165,BM$3,),)</f>
        <v>0</v>
      </c>
      <c r="BN96" s="51">
        <f t="shared" si="92"/>
        <v>0</v>
      </c>
      <c r="BO96" s="50">
        <f t="shared" si="73"/>
        <v>0</v>
      </c>
      <c r="BP96" s="50">
        <f>IFERROR(VLOOKUP($B96,[2]RptScheduleA_Inv!$A$3:$V$165,BP$3,),)</f>
        <v>17686.669999999998</v>
      </c>
      <c r="BQ96" s="50">
        <f>IFERROR(VLOOKUP($B96,[1]RptScheduleA_Inv!$A$3:$V$165,BQ$3,),)</f>
        <v>22283.95</v>
      </c>
      <c r="BR96" s="51">
        <f t="shared" si="93"/>
        <v>4597.2800000000025</v>
      </c>
      <c r="BS96" s="50">
        <f t="shared" si="66"/>
        <v>26881.230000000003</v>
      </c>
    </row>
    <row r="97" spans="1:71" x14ac:dyDescent="0.2">
      <c r="A97" s="20" t="str">
        <f t="shared" si="60"/>
        <v>MBC</v>
      </c>
      <c r="B97" s="31" t="s">
        <v>102</v>
      </c>
      <c r="C97" s="20" t="str">
        <f t="shared" si="61"/>
        <v>MBC-MASS BAY COMM COLLEGE</v>
      </c>
      <c r="D97" s="50">
        <f>IFERROR(VLOOKUP($B97,[2]RptScheduleA_Inv!$A$3:$V$165,D$3,),)</f>
        <v>0</v>
      </c>
      <c r="E97" s="50">
        <f>IFERROR(VLOOKUP($B97,[1]RptScheduleA_Inv!$A$3:$V$165,E$3,),)</f>
        <v>0</v>
      </c>
      <c r="F97" s="50">
        <f t="shared" si="74"/>
        <v>0</v>
      </c>
      <c r="G97" s="50">
        <f t="shared" si="58"/>
        <v>0</v>
      </c>
      <c r="H97" s="50">
        <f>IFERROR(VLOOKUP($B97,[2]RptScheduleA_Inv!$A$3:$V$165,H$3,),)</f>
        <v>1031.2</v>
      </c>
      <c r="I97" s="50">
        <f>IFERROR(VLOOKUP($B97,[1]RptScheduleA_Inv!$A$3:$V$165,I$3,),)</f>
        <v>64165.75</v>
      </c>
      <c r="J97" s="51">
        <f t="shared" si="75"/>
        <v>63134.55</v>
      </c>
      <c r="K97" s="50">
        <f t="shared" si="59"/>
        <v>127300.3</v>
      </c>
      <c r="L97" s="50"/>
      <c r="M97" s="50">
        <f>IFERROR(VLOOKUP($B97,[1]RptScheduleA_Inv!$A$3:$V$165,M$3,),)</f>
        <v>0</v>
      </c>
      <c r="N97" s="50">
        <f t="shared" si="76"/>
        <v>0</v>
      </c>
      <c r="O97" s="50">
        <f t="shared" si="77"/>
        <v>0</v>
      </c>
      <c r="P97" s="50"/>
      <c r="Q97" s="50">
        <f>IFERROR(VLOOKUP($B97,[1]RptScheduleA_Inv!$A$3:$V$165,Q$3,),)</f>
        <v>0</v>
      </c>
      <c r="R97" s="50">
        <f t="shared" si="78"/>
        <v>0</v>
      </c>
      <c r="S97" s="50">
        <f t="shared" si="79"/>
        <v>0</v>
      </c>
      <c r="T97" s="50">
        <f>IFERROR(VLOOKUP($B97,[2]RptScheduleA_Inv!$A$3:$V$165,T$3,),)</f>
        <v>0</v>
      </c>
      <c r="U97" s="50">
        <f>IFERROR(VLOOKUP($B97,[1]RptScheduleA_Inv!$A$3:$V$165,U$3,),)</f>
        <v>0</v>
      </c>
      <c r="V97" s="50">
        <f t="shared" si="80"/>
        <v>0</v>
      </c>
      <c r="W97" s="50">
        <f t="shared" si="81"/>
        <v>0</v>
      </c>
      <c r="X97" s="50">
        <f>IFERROR(VLOOKUP($B97,[2]RptScheduleA_Inv!$A$3:$V$165,X$3,),)</f>
        <v>3909.17</v>
      </c>
      <c r="Y97" s="50">
        <f>IFERROR(VLOOKUP($B97,[1]RptScheduleA_Inv!$A$3:$V$165,Y$3,),)</f>
        <v>5842.06</v>
      </c>
      <c r="Z97" s="51">
        <f t="shared" si="82"/>
        <v>1932.8900000000003</v>
      </c>
      <c r="AA97" s="50">
        <f t="shared" si="67"/>
        <v>7774.9500000000007</v>
      </c>
      <c r="AB97" s="50">
        <f>IFERROR(VLOOKUP($B97,[2]RptScheduleA_Inv!$A$3:$V$165,AB$3,),)</f>
        <v>12868.13</v>
      </c>
      <c r="AC97" s="50">
        <f>IFERROR(VLOOKUP($B97,[1]RptScheduleA_Inv!$A$3:$V$165,AC$3,),)</f>
        <v>19983.72</v>
      </c>
      <c r="AD97" s="51">
        <f t="shared" si="83"/>
        <v>7115.590000000002</v>
      </c>
      <c r="AE97" s="50">
        <f t="shared" si="68"/>
        <v>27099.310000000005</v>
      </c>
      <c r="AF97" s="50">
        <f>IFERROR(VLOOKUP($B97,[2]RptScheduleA_Inv!$A$3:$V$165,AF$3,),)</f>
        <v>0</v>
      </c>
      <c r="AG97" s="50">
        <f>IFERROR(VLOOKUP($B97,[1]RptScheduleA_Inv!$A$3:$V$165,AG$3,),)</f>
        <v>0</v>
      </c>
      <c r="AH97" s="51">
        <f t="shared" si="84"/>
        <v>0</v>
      </c>
      <c r="AI97" s="50">
        <f t="shared" si="69"/>
        <v>0</v>
      </c>
      <c r="AJ97" s="50">
        <f>IFERROR(VLOOKUP($B97,[2]RptScheduleA_Inv!$A$3:$V$165,AJ$3,),)</f>
        <v>0</v>
      </c>
      <c r="AK97" s="50">
        <f>IFERROR(VLOOKUP($B97,[1]RptScheduleA_Inv!$A$3:$V$165,AK$3,),)</f>
        <v>0</v>
      </c>
      <c r="AL97" s="51">
        <f t="shared" si="85"/>
        <v>0</v>
      </c>
      <c r="AM97" s="50">
        <f t="shared" si="70"/>
        <v>0</v>
      </c>
      <c r="AN97" s="50">
        <f>IFERROR(VLOOKUP($B97,[2]RptScheduleA_Inv!$A$3:$V$165,AN$3,),)</f>
        <v>39385</v>
      </c>
      <c r="AO97" s="50">
        <f>IFERROR(VLOOKUP($B97,[1]RptScheduleA_Inv!$A$3:$V$165,AO$3,),)</f>
        <v>56436.26</v>
      </c>
      <c r="AP97" s="51">
        <f t="shared" si="86"/>
        <v>17051.260000000002</v>
      </c>
      <c r="AQ97" s="50">
        <f t="shared" si="71"/>
        <v>73487.520000000004</v>
      </c>
      <c r="AR97" s="50">
        <f>IFERROR(VLOOKUP($B97,[2]RptScheduleA_Inv!$A$3:$V$165,AR$3,),)</f>
        <v>89895.4</v>
      </c>
      <c r="AS97" s="50">
        <f>IFERROR(VLOOKUP($B97,[1]RptScheduleA_Inv!$A$3:$V$165,AS$3,),)</f>
        <v>38451.800000000003</v>
      </c>
      <c r="AT97" s="51">
        <f t="shared" si="87"/>
        <v>-51443.599999999991</v>
      </c>
      <c r="AU97" s="50">
        <f t="shared" si="72"/>
        <v>-12991.799999999988</v>
      </c>
      <c r="AV97" s="50">
        <f>IFERROR(VLOOKUP($B97,[2]RptScheduleA_Inv!$A$3:$V$165,AV$3,),)</f>
        <v>0</v>
      </c>
      <c r="AW97" s="50">
        <f>IFERROR(VLOOKUP($B97,[1]RptScheduleA_Inv!$A$3:$V$165,AW$3,),)</f>
        <v>0</v>
      </c>
      <c r="AX97" s="51">
        <f t="shared" si="88"/>
        <v>0</v>
      </c>
      <c r="AY97" s="50">
        <f t="shared" si="62"/>
        <v>0</v>
      </c>
      <c r="AZ97" s="50">
        <f>IFERROR(VLOOKUP($B97,[2]RptScheduleA_Inv!$A$3:$V$165,AZ$3,),)</f>
        <v>138869.21</v>
      </c>
      <c r="BA97" s="50">
        <f>IFERROR(VLOOKUP($B97,[1]RptScheduleA_Inv!$A$3:$V$165,BA$3,),)</f>
        <v>149543.75</v>
      </c>
      <c r="BB97" s="51">
        <f t="shared" si="89"/>
        <v>10674.540000000008</v>
      </c>
      <c r="BC97" s="50">
        <f t="shared" si="63"/>
        <v>160218.29</v>
      </c>
      <c r="BD97" s="50">
        <f>IFERROR(VLOOKUP($B97,[2]RptScheduleA_Inv!$A$3:$V$165,BD$3,),)</f>
        <v>658.04</v>
      </c>
      <c r="BE97" s="50">
        <f>IFERROR(VLOOKUP($B97,[1]RptScheduleA_Inv!$A$3:$V$165,BE$3,),)</f>
        <v>10523.65</v>
      </c>
      <c r="BF97" s="51">
        <f t="shared" si="90"/>
        <v>9865.61</v>
      </c>
      <c r="BG97" s="50">
        <f t="shared" si="64"/>
        <v>20389.260000000002</v>
      </c>
      <c r="BH97" s="50">
        <f>IFERROR(VLOOKUP($B97,[2]RptScheduleA_Inv!$A$3:$V$165,BH$3,),)</f>
        <v>0</v>
      </c>
      <c r="BI97" s="50">
        <f>IFERROR(VLOOKUP($B97,[1]RptScheduleA_Inv!$A$3:$V$165,BI$3,),)</f>
        <v>0</v>
      </c>
      <c r="BJ97" s="51">
        <f t="shared" si="91"/>
        <v>0</v>
      </c>
      <c r="BK97" s="50">
        <f t="shared" si="65"/>
        <v>0</v>
      </c>
      <c r="BL97" s="50">
        <f>IFERROR(VLOOKUP($B97,[2]RptScheduleA_Inv!$A$3:$V$165,BL$3,),)</f>
        <v>0</v>
      </c>
      <c r="BM97" s="50">
        <f>IFERROR(VLOOKUP($B97,[1]RptScheduleA_Inv!$A$3:$V$165,BM$3,),)</f>
        <v>0</v>
      </c>
      <c r="BN97" s="51">
        <f t="shared" si="92"/>
        <v>0</v>
      </c>
      <c r="BO97" s="50">
        <f t="shared" si="73"/>
        <v>0</v>
      </c>
      <c r="BP97" s="50">
        <f>IFERROR(VLOOKUP($B97,[2]RptScheduleA_Inv!$A$3:$V$165,BP$3,),)</f>
        <v>34510.03</v>
      </c>
      <c r="BQ97" s="50">
        <f>IFERROR(VLOOKUP($B97,[1]RptScheduleA_Inv!$A$3:$V$165,BQ$3,),)</f>
        <v>43584.85</v>
      </c>
      <c r="BR97" s="51">
        <f t="shared" si="93"/>
        <v>9074.82</v>
      </c>
      <c r="BS97" s="50">
        <f t="shared" si="66"/>
        <v>52659.67</v>
      </c>
    </row>
    <row r="98" spans="1:71" x14ac:dyDescent="0.2">
      <c r="A98" s="20" t="s">
        <v>238</v>
      </c>
      <c r="B98" s="31" t="s">
        <v>239</v>
      </c>
      <c r="C98" s="20" t="str">
        <f t="shared" si="61"/>
        <v>MBT-MASS BAY TRANSPORTATION AUTHORITY</v>
      </c>
      <c r="D98" s="50">
        <f>IFERROR(VLOOKUP($B98,[2]RptScheduleA_Inv!$A$3:$V$165,D$3,),)</f>
        <v>0</v>
      </c>
      <c r="E98" s="50">
        <f>IFERROR(VLOOKUP($B98,[1]RptScheduleA_Inv!$A$3:$V$165,E$3,),)</f>
        <v>0</v>
      </c>
      <c r="F98" s="50">
        <f t="shared" si="74"/>
        <v>0</v>
      </c>
      <c r="G98" s="50">
        <f t="shared" si="58"/>
        <v>0</v>
      </c>
      <c r="H98" s="50">
        <f>IFERROR(VLOOKUP($B98,[2]RptScheduleA_Inv!$A$3:$V$165,H$3,),)</f>
        <v>13010.51</v>
      </c>
      <c r="I98" s="50">
        <f>IFERROR(VLOOKUP($B98,[1]RptScheduleA_Inv!$A$3:$V$165,I$3,),)</f>
        <v>330911.34999999998</v>
      </c>
      <c r="J98" s="51">
        <f t="shared" si="75"/>
        <v>317900.83999999997</v>
      </c>
      <c r="K98" s="50">
        <f t="shared" si="59"/>
        <v>648812.18999999994</v>
      </c>
      <c r="L98" s="50"/>
      <c r="M98" s="50">
        <f>IFERROR(VLOOKUP($B98,[1]RptScheduleA_Inv!$A$3:$V$165,M$3,),)</f>
        <v>0</v>
      </c>
      <c r="N98" s="50">
        <f t="shared" si="76"/>
        <v>0</v>
      </c>
      <c r="O98" s="50">
        <f t="shared" si="77"/>
        <v>0</v>
      </c>
      <c r="P98" s="50"/>
      <c r="Q98" s="50">
        <f>IFERROR(VLOOKUP($B98,[1]RptScheduleA_Inv!$A$3:$V$165,Q$3,),)</f>
        <v>0</v>
      </c>
      <c r="R98" s="50">
        <f t="shared" si="78"/>
        <v>0</v>
      </c>
      <c r="S98" s="50">
        <f t="shared" si="79"/>
        <v>0</v>
      </c>
      <c r="T98" s="50">
        <f>IFERROR(VLOOKUP($B98,[2]RptScheduleA_Inv!$A$3:$V$165,T$3,),)</f>
        <v>0</v>
      </c>
      <c r="U98" s="50">
        <f>IFERROR(VLOOKUP($B98,[1]RptScheduleA_Inv!$A$3:$V$165,U$3,),)</f>
        <v>0</v>
      </c>
      <c r="V98" s="50">
        <f t="shared" si="80"/>
        <v>0</v>
      </c>
      <c r="W98" s="50">
        <f t="shared" si="81"/>
        <v>0</v>
      </c>
      <c r="X98" s="50">
        <f>IFERROR(VLOOKUP($B98,[2]RptScheduleA_Inv!$A$3:$V$165,X$3,),)</f>
        <v>8285.92</v>
      </c>
      <c r="Y98" s="50">
        <f>IFERROR(VLOOKUP($B98,[1]RptScheduleA_Inv!$A$3:$V$165,Y$3,),)</f>
        <v>0</v>
      </c>
      <c r="Z98" s="51">
        <f t="shared" si="82"/>
        <v>-8285.92</v>
      </c>
      <c r="AA98" s="50">
        <f t="shared" si="67"/>
        <v>-8285.92</v>
      </c>
      <c r="AB98" s="50">
        <f>IFERROR(VLOOKUP($B98,[2]RptScheduleA_Inv!$A$3:$V$165,AB$3,),)</f>
        <v>0</v>
      </c>
      <c r="AC98" s="50">
        <f>IFERROR(VLOOKUP($B98,[1]RptScheduleA_Inv!$A$3:$V$165,AC$3,),)</f>
        <v>0</v>
      </c>
      <c r="AD98" s="51">
        <f t="shared" si="83"/>
        <v>0</v>
      </c>
      <c r="AE98" s="50">
        <f t="shared" si="68"/>
        <v>0</v>
      </c>
      <c r="AF98" s="50">
        <f>IFERROR(VLOOKUP($B98,[2]RptScheduleA_Inv!$A$3:$V$165,AF$3,),)</f>
        <v>0</v>
      </c>
      <c r="AG98" s="50">
        <f>IFERROR(VLOOKUP($B98,[1]RptScheduleA_Inv!$A$3:$V$165,AG$3,),)</f>
        <v>0</v>
      </c>
      <c r="AH98" s="51">
        <f t="shared" si="84"/>
        <v>0</v>
      </c>
      <c r="AI98" s="50">
        <f t="shared" si="69"/>
        <v>0</v>
      </c>
      <c r="AJ98" s="50">
        <f>IFERROR(VLOOKUP($B98,[2]RptScheduleA_Inv!$A$3:$V$165,AJ$3,),)</f>
        <v>531.02</v>
      </c>
      <c r="AK98" s="50">
        <f>IFERROR(VLOOKUP($B98,[1]RptScheduleA_Inv!$A$3:$V$165,AK$3,),)</f>
        <v>717.24</v>
      </c>
      <c r="AL98" s="51">
        <f t="shared" si="85"/>
        <v>186.22000000000003</v>
      </c>
      <c r="AM98" s="50">
        <f t="shared" si="70"/>
        <v>903.46</v>
      </c>
      <c r="AN98" s="50">
        <f>IFERROR(VLOOKUP($B98,[2]RptScheduleA_Inv!$A$3:$V$165,AN$3,),)</f>
        <v>580800.18000000005</v>
      </c>
      <c r="AO98" s="50">
        <f>IFERROR(VLOOKUP($B98,[1]RptScheduleA_Inv!$A$3:$V$165,AO$3,),)</f>
        <v>773762.51</v>
      </c>
      <c r="AP98" s="51">
        <f t="shared" si="86"/>
        <v>192962.32999999996</v>
      </c>
      <c r="AQ98" s="50">
        <f t="shared" si="71"/>
        <v>966724.84</v>
      </c>
      <c r="AR98" s="50">
        <f>IFERROR(VLOOKUP($B98,[2]RptScheduleA_Inv!$A$3:$V$165,AR$3,),)</f>
        <v>0</v>
      </c>
      <c r="AS98" s="50">
        <f>IFERROR(VLOOKUP($B98,[1]RptScheduleA_Inv!$A$3:$V$165,AS$3,),)</f>
        <v>0</v>
      </c>
      <c r="AT98" s="51">
        <f t="shared" si="87"/>
        <v>0</v>
      </c>
      <c r="AU98" s="50">
        <f t="shared" si="72"/>
        <v>0</v>
      </c>
      <c r="AV98" s="50">
        <f>IFERROR(VLOOKUP($B98,[2]RptScheduleA_Inv!$A$3:$V$165,AV$3,),)</f>
        <v>0</v>
      </c>
      <c r="AW98" s="50">
        <f>IFERROR(VLOOKUP($B98,[1]RptScheduleA_Inv!$A$3:$V$165,AW$3,),)</f>
        <v>0</v>
      </c>
      <c r="AX98" s="51">
        <f t="shared" si="88"/>
        <v>0</v>
      </c>
      <c r="AY98" s="50">
        <f t="shared" si="62"/>
        <v>0</v>
      </c>
      <c r="AZ98" s="50">
        <f>IFERROR(VLOOKUP($B98,[2]RptScheduleA_Inv!$A$3:$V$165,AZ$3,),)</f>
        <v>655543.47</v>
      </c>
      <c r="BA98" s="50">
        <f>IFERROR(VLOOKUP($B98,[1]RptScheduleA_Inv!$A$3:$V$165,BA$3,),)</f>
        <v>765203.92</v>
      </c>
      <c r="BB98" s="51">
        <f t="shared" si="89"/>
        <v>109660.45000000007</v>
      </c>
      <c r="BC98" s="50">
        <f t="shared" si="63"/>
        <v>874864.37000000011</v>
      </c>
      <c r="BD98" s="50">
        <f>IFERROR(VLOOKUP($B98,[2]RptScheduleA_Inv!$A$3:$V$165,BD$3,),)</f>
        <v>7187.72</v>
      </c>
      <c r="BE98" s="50">
        <f>IFERROR(VLOOKUP($B98,[1]RptScheduleA_Inv!$A$3:$V$165,BE$3,),)</f>
        <v>55484.99</v>
      </c>
      <c r="BF98" s="51">
        <f t="shared" si="90"/>
        <v>48297.27</v>
      </c>
      <c r="BG98" s="50">
        <f t="shared" si="64"/>
        <v>103782.26</v>
      </c>
      <c r="BH98" s="50">
        <f>IFERROR(VLOOKUP($B98,[2]RptScheduleA_Inv!$A$3:$V$165,BH$3,),)</f>
        <v>0</v>
      </c>
      <c r="BI98" s="50">
        <f>IFERROR(VLOOKUP($B98,[1]RptScheduleA_Inv!$A$3:$V$165,BI$3,),)</f>
        <v>0</v>
      </c>
      <c r="BJ98" s="51">
        <f t="shared" si="91"/>
        <v>0</v>
      </c>
      <c r="BK98" s="50">
        <f t="shared" si="65"/>
        <v>0</v>
      </c>
      <c r="BL98" s="50">
        <f>IFERROR(VLOOKUP($B98,[2]RptScheduleA_Inv!$A$3:$V$165,BL$3,),)</f>
        <v>0</v>
      </c>
      <c r="BM98" s="50">
        <f>IFERROR(VLOOKUP($B98,[1]RptScheduleA_Inv!$A$3:$V$165,BM$3,),)</f>
        <v>0</v>
      </c>
      <c r="BN98" s="51">
        <f t="shared" si="92"/>
        <v>0</v>
      </c>
      <c r="BO98" s="50">
        <f t="shared" si="73"/>
        <v>0</v>
      </c>
      <c r="BP98" s="50">
        <f>IFERROR(VLOOKUP($B98,[2]RptScheduleA_Inv!$A$3:$V$165,BP$3,),)</f>
        <v>186807.69</v>
      </c>
      <c r="BQ98" s="50">
        <f>IFERROR(VLOOKUP($B98,[1]RptScheduleA_Inv!$A$3:$V$165,BQ$3,),)</f>
        <v>257357.32</v>
      </c>
      <c r="BR98" s="51">
        <f t="shared" si="93"/>
        <v>70549.63</v>
      </c>
      <c r="BS98" s="50">
        <f t="shared" si="66"/>
        <v>327906.95</v>
      </c>
    </row>
    <row r="99" spans="1:71" x14ac:dyDescent="0.2">
      <c r="A99" s="20" t="str">
        <f t="shared" si="60"/>
        <v>MCA</v>
      </c>
      <c r="B99" s="31" t="s">
        <v>103</v>
      </c>
      <c r="C99" s="20" t="str">
        <f t="shared" si="61"/>
        <v>MCA-MASS COLLEGE OF ART</v>
      </c>
      <c r="D99" s="50">
        <f>IFERROR(VLOOKUP($B99,[2]RptScheduleA_Inv!$A$3:$V$165,D$3,),)</f>
        <v>0</v>
      </c>
      <c r="E99" s="50">
        <f>IFERROR(VLOOKUP($B99,[1]RptScheduleA_Inv!$A$3:$V$165,E$3,),)</f>
        <v>0</v>
      </c>
      <c r="F99" s="50">
        <f t="shared" si="74"/>
        <v>0</v>
      </c>
      <c r="G99" s="50">
        <f t="shared" si="58"/>
        <v>0</v>
      </c>
      <c r="H99" s="50">
        <f>IFERROR(VLOOKUP($B99,[2]RptScheduleA_Inv!$A$3:$V$165,H$3,),)</f>
        <v>1258.75</v>
      </c>
      <c r="I99" s="50">
        <f>IFERROR(VLOOKUP($B99,[1]RptScheduleA_Inv!$A$3:$V$165,I$3,),)</f>
        <v>71331</v>
      </c>
      <c r="J99" s="51">
        <f t="shared" si="75"/>
        <v>70072.25</v>
      </c>
      <c r="K99" s="50">
        <f t="shared" si="59"/>
        <v>141403.25</v>
      </c>
      <c r="L99" s="50"/>
      <c r="M99" s="50">
        <f>IFERROR(VLOOKUP($B99,[1]RptScheduleA_Inv!$A$3:$V$165,M$3,),)</f>
        <v>0</v>
      </c>
      <c r="N99" s="50">
        <f t="shared" si="76"/>
        <v>0</v>
      </c>
      <c r="O99" s="50">
        <f t="shared" si="77"/>
        <v>0</v>
      </c>
      <c r="P99" s="50"/>
      <c r="Q99" s="50">
        <f>IFERROR(VLOOKUP($B99,[1]RptScheduleA_Inv!$A$3:$V$165,Q$3,),)</f>
        <v>0</v>
      </c>
      <c r="R99" s="50">
        <f t="shared" si="78"/>
        <v>0</v>
      </c>
      <c r="S99" s="50">
        <f t="shared" si="79"/>
        <v>0</v>
      </c>
      <c r="T99" s="50">
        <f>IFERROR(VLOOKUP($B99,[2]RptScheduleA_Inv!$A$3:$V$165,T$3,),)</f>
        <v>0</v>
      </c>
      <c r="U99" s="50">
        <f>IFERROR(VLOOKUP($B99,[1]RptScheduleA_Inv!$A$3:$V$165,U$3,),)</f>
        <v>0</v>
      </c>
      <c r="V99" s="50">
        <f t="shared" si="80"/>
        <v>0</v>
      </c>
      <c r="W99" s="50">
        <f t="shared" si="81"/>
        <v>0</v>
      </c>
      <c r="X99" s="50">
        <f>IFERROR(VLOOKUP($B99,[2]RptScheduleA_Inv!$A$3:$V$165,X$3,),)</f>
        <v>3909.17</v>
      </c>
      <c r="Y99" s="50">
        <f>IFERROR(VLOOKUP($B99,[1]RptScheduleA_Inv!$A$3:$V$165,Y$3,),)</f>
        <v>0</v>
      </c>
      <c r="Z99" s="51">
        <f t="shared" si="82"/>
        <v>-3909.17</v>
      </c>
      <c r="AA99" s="50">
        <f t="shared" si="67"/>
        <v>-3909.17</v>
      </c>
      <c r="AB99" s="50">
        <f>IFERROR(VLOOKUP($B99,[2]RptScheduleA_Inv!$A$3:$V$165,AB$3,),)</f>
        <v>19654.91</v>
      </c>
      <c r="AC99" s="50">
        <f>IFERROR(VLOOKUP($B99,[1]RptScheduleA_Inv!$A$3:$V$165,AC$3,),)</f>
        <v>26851.07</v>
      </c>
      <c r="AD99" s="51">
        <f t="shared" si="83"/>
        <v>7196.16</v>
      </c>
      <c r="AE99" s="50">
        <f t="shared" si="68"/>
        <v>34047.229999999996</v>
      </c>
      <c r="AF99" s="50">
        <f>IFERROR(VLOOKUP($B99,[2]RptScheduleA_Inv!$A$3:$V$165,AF$3,),)</f>
        <v>0</v>
      </c>
      <c r="AG99" s="50">
        <f>IFERROR(VLOOKUP($B99,[1]RptScheduleA_Inv!$A$3:$V$165,AG$3,),)</f>
        <v>0</v>
      </c>
      <c r="AH99" s="51">
        <f t="shared" si="84"/>
        <v>0</v>
      </c>
      <c r="AI99" s="50">
        <f t="shared" si="69"/>
        <v>0</v>
      </c>
      <c r="AJ99" s="50">
        <f>IFERROR(VLOOKUP($B99,[2]RptScheduleA_Inv!$A$3:$V$165,AJ$3,),)</f>
        <v>0</v>
      </c>
      <c r="AK99" s="50">
        <f>IFERROR(VLOOKUP($B99,[1]RptScheduleA_Inv!$A$3:$V$165,AK$3,),)</f>
        <v>0</v>
      </c>
      <c r="AL99" s="51">
        <f t="shared" si="85"/>
        <v>0</v>
      </c>
      <c r="AM99" s="50">
        <f t="shared" si="70"/>
        <v>0</v>
      </c>
      <c r="AN99" s="50">
        <f>IFERROR(VLOOKUP($B99,[2]RptScheduleA_Inv!$A$3:$V$165,AN$3,),)</f>
        <v>48392.39</v>
      </c>
      <c r="AO99" s="50">
        <f>IFERROR(VLOOKUP($B99,[1]RptScheduleA_Inv!$A$3:$V$165,AO$3,),)</f>
        <v>68344.479999999996</v>
      </c>
      <c r="AP99" s="51">
        <f t="shared" si="86"/>
        <v>19952.089999999997</v>
      </c>
      <c r="AQ99" s="50">
        <f t="shared" si="71"/>
        <v>88296.569999999992</v>
      </c>
      <c r="AR99" s="50">
        <f>IFERROR(VLOOKUP($B99,[2]RptScheduleA_Inv!$A$3:$V$165,AR$3,),)</f>
        <v>6721.97</v>
      </c>
      <c r="AS99" s="50">
        <f>IFERROR(VLOOKUP($B99,[1]RptScheduleA_Inv!$A$3:$V$165,AS$3,),)</f>
        <v>12934.91</v>
      </c>
      <c r="AT99" s="51">
        <f t="shared" si="87"/>
        <v>6212.94</v>
      </c>
      <c r="AU99" s="50">
        <f t="shared" si="72"/>
        <v>19147.849999999999</v>
      </c>
      <c r="AV99" s="50">
        <f>IFERROR(VLOOKUP($B99,[2]RptScheduleA_Inv!$A$3:$V$165,AV$3,),)</f>
        <v>0</v>
      </c>
      <c r="AW99" s="50">
        <f>IFERROR(VLOOKUP($B99,[1]RptScheduleA_Inv!$A$3:$V$165,AW$3,),)</f>
        <v>0</v>
      </c>
      <c r="AX99" s="51">
        <f t="shared" si="88"/>
        <v>0</v>
      </c>
      <c r="AY99" s="50">
        <f t="shared" si="62"/>
        <v>0</v>
      </c>
      <c r="AZ99" s="50">
        <f>IFERROR(VLOOKUP($B99,[2]RptScheduleA_Inv!$A$3:$V$165,AZ$3,),)</f>
        <v>133325.89000000001</v>
      </c>
      <c r="BA99" s="50">
        <f>IFERROR(VLOOKUP($B99,[1]RptScheduleA_Inv!$A$3:$V$165,BA$3,),)</f>
        <v>166243.04</v>
      </c>
      <c r="BB99" s="51">
        <f t="shared" si="89"/>
        <v>32917.149999999994</v>
      </c>
      <c r="BC99" s="50">
        <f t="shared" si="63"/>
        <v>199160.19</v>
      </c>
      <c r="BD99" s="50">
        <f>IFERROR(VLOOKUP($B99,[2]RptScheduleA_Inv!$A$3:$V$165,BD$3,),)</f>
        <v>-1655.91</v>
      </c>
      <c r="BE99" s="50">
        <f>IFERROR(VLOOKUP($B99,[1]RptScheduleA_Inv!$A$3:$V$165,BE$3,),)</f>
        <v>11958.42</v>
      </c>
      <c r="BF99" s="51">
        <f t="shared" si="90"/>
        <v>13614.33</v>
      </c>
      <c r="BG99" s="50">
        <f t="shared" si="64"/>
        <v>25572.75</v>
      </c>
      <c r="BH99" s="50">
        <f>IFERROR(VLOOKUP($B99,[2]RptScheduleA_Inv!$A$3:$V$165,BH$3,),)</f>
        <v>0</v>
      </c>
      <c r="BI99" s="50">
        <f>IFERROR(VLOOKUP($B99,[1]RptScheduleA_Inv!$A$3:$V$165,BI$3,),)</f>
        <v>0</v>
      </c>
      <c r="BJ99" s="51">
        <f t="shared" si="91"/>
        <v>0</v>
      </c>
      <c r="BK99" s="50">
        <f t="shared" si="65"/>
        <v>0</v>
      </c>
      <c r="BL99" s="50">
        <f>IFERROR(VLOOKUP($B99,[2]RptScheduleA_Inv!$A$3:$V$165,BL$3,),)</f>
        <v>0</v>
      </c>
      <c r="BM99" s="50">
        <f>IFERROR(VLOOKUP($B99,[1]RptScheduleA_Inv!$A$3:$V$165,BM$3,),)</f>
        <v>0</v>
      </c>
      <c r="BN99" s="51">
        <f t="shared" si="92"/>
        <v>0</v>
      </c>
      <c r="BO99" s="50">
        <f t="shared" si="73"/>
        <v>0</v>
      </c>
      <c r="BP99" s="50">
        <f>IFERROR(VLOOKUP($B99,[2]RptScheduleA_Inv!$A$3:$V$165,BP$3,),)</f>
        <v>33323.42</v>
      </c>
      <c r="BQ99" s="50">
        <f>IFERROR(VLOOKUP($B99,[1]RptScheduleA_Inv!$A$3:$V$165,BQ$3,),)</f>
        <v>48769.57</v>
      </c>
      <c r="BR99" s="51">
        <f t="shared" si="93"/>
        <v>15446.150000000001</v>
      </c>
      <c r="BS99" s="50">
        <f t="shared" si="66"/>
        <v>64215.72</v>
      </c>
    </row>
    <row r="100" spans="1:71" x14ac:dyDescent="0.2">
      <c r="A100" s="20" t="str">
        <f t="shared" si="60"/>
        <v>MCB</v>
      </c>
      <c r="B100" s="31" t="s">
        <v>104</v>
      </c>
      <c r="C100" s="20" t="str">
        <f t="shared" si="61"/>
        <v>MCB-MASS COMM FOR THE BLIND</v>
      </c>
      <c r="D100" s="50">
        <f>IFERROR(VLOOKUP($B100,[2]RptScheduleA_Inv!$A$3:$V$165,D$3,),)</f>
        <v>1409.92</v>
      </c>
      <c r="E100" s="50">
        <f>IFERROR(VLOOKUP($B100,[1]RptScheduleA_Inv!$A$3:$V$165,E$3,),)</f>
        <v>35205.56</v>
      </c>
      <c r="F100" s="50">
        <f t="shared" si="74"/>
        <v>33795.64</v>
      </c>
      <c r="G100" s="50">
        <f t="shared" si="58"/>
        <v>69001.2</v>
      </c>
      <c r="H100" s="50">
        <f>IFERROR(VLOOKUP($B100,[2]RptScheduleA_Inv!$A$3:$V$165,H$3,),)</f>
        <v>4141.16</v>
      </c>
      <c r="I100" s="50">
        <f>IFERROR(VLOOKUP($B100,[1]RptScheduleA_Inv!$A$3:$V$165,I$3,),)</f>
        <v>6403.67</v>
      </c>
      <c r="J100" s="51">
        <f t="shared" si="75"/>
        <v>2262.5100000000002</v>
      </c>
      <c r="K100" s="50">
        <f t="shared" si="59"/>
        <v>8666.18</v>
      </c>
      <c r="L100" s="50"/>
      <c r="M100" s="50">
        <f>IFERROR(VLOOKUP($B100,[1]RptScheduleA_Inv!$A$3:$V$165,M$3,),)</f>
        <v>0</v>
      </c>
      <c r="N100" s="50">
        <f t="shared" si="76"/>
        <v>0</v>
      </c>
      <c r="O100" s="50">
        <f t="shared" si="77"/>
        <v>0</v>
      </c>
      <c r="P100" s="50"/>
      <c r="Q100" s="50">
        <f>IFERROR(VLOOKUP($B100,[1]RptScheduleA_Inv!$A$3:$V$165,Q$3,),)</f>
        <v>0</v>
      </c>
      <c r="R100" s="50">
        <f t="shared" si="78"/>
        <v>0</v>
      </c>
      <c r="S100" s="50">
        <f t="shared" si="79"/>
        <v>0</v>
      </c>
      <c r="T100" s="50">
        <f>IFERROR(VLOOKUP($B100,[2]RptScheduleA_Inv!$A$3:$V$165,T$3,),)</f>
        <v>0</v>
      </c>
      <c r="U100" s="50">
        <f>IFERROR(VLOOKUP($B100,[1]RptScheduleA_Inv!$A$3:$V$165,U$3,),)</f>
        <v>0</v>
      </c>
      <c r="V100" s="50">
        <f t="shared" si="80"/>
        <v>0</v>
      </c>
      <c r="W100" s="50">
        <f t="shared" si="81"/>
        <v>0</v>
      </c>
      <c r="X100" s="50">
        <f>IFERROR(VLOOKUP($B100,[2]RptScheduleA_Inv!$A$3:$V$165,X$3,),)</f>
        <v>2188.34</v>
      </c>
      <c r="Y100" s="50">
        <f>IFERROR(VLOOKUP($B100,[1]RptScheduleA_Inv!$A$3:$V$165,Y$3,),)</f>
        <v>0</v>
      </c>
      <c r="Z100" s="51">
        <f t="shared" si="82"/>
        <v>-2188.34</v>
      </c>
      <c r="AA100" s="50">
        <f t="shared" si="67"/>
        <v>-2188.34</v>
      </c>
      <c r="AB100" s="50">
        <f>IFERROR(VLOOKUP($B100,[2]RptScheduleA_Inv!$A$3:$V$165,AB$3,),)</f>
        <v>14560.39</v>
      </c>
      <c r="AC100" s="50">
        <f>IFERROR(VLOOKUP($B100,[1]RptScheduleA_Inv!$A$3:$V$165,AC$3,),)</f>
        <v>17784.939999999999</v>
      </c>
      <c r="AD100" s="51">
        <f t="shared" si="83"/>
        <v>3224.5499999999993</v>
      </c>
      <c r="AE100" s="50">
        <f t="shared" si="68"/>
        <v>21009.489999999998</v>
      </c>
      <c r="AF100" s="50">
        <f>IFERROR(VLOOKUP($B100,[2]RptScheduleA_Inv!$A$3:$V$165,AF$3,),)</f>
        <v>0</v>
      </c>
      <c r="AG100" s="50">
        <f>IFERROR(VLOOKUP($B100,[1]RptScheduleA_Inv!$A$3:$V$165,AG$3,),)</f>
        <v>0</v>
      </c>
      <c r="AH100" s="51">
        <f t="shared" si="84"/>
        <v>0</v>
      </c>
      <c r="AI100" s="50">
        <f t="shared" si="69"/>
        <v>0</v>
      </c>
      <c r="AJ100" s="50">
        <f>IFERROR(VLOOKUP($B100,[2]RptScheduleA_Inv!$A$3:$V$165,AJ$3,),)</f>
        <v>286.49</v>
      </c>
      <c r="AK100" s="50">
        <f>IFERROR(VLOOKUP($B100,[1]RptScheduleA_Inv!$A$3:$V$165,AK$3,),)</f>
        <v>395.62</v>
      </c>
      <c r="AL100" s="51">
        <f t="shared" si="85"/>
        <v>109.13</v>
      </c>
      <c r="AM100" s="50">
        <f t="shared" si="70"/>
        <v>504.75</v>
      </c>
      <c r="AN100" s="50">
        <f>IFERROR(VLOOKUP($B100,[2]RptScheduleA_Inv!$A$3:$V$165,AN$3,),)</f>
        <v>23195.25</v>
      </c>
      <c r="AO100" s="50">
        <f>IFERROR(VLOOKUP($B100,[1]RptScheduleA_Inv!$A$3:$V$165,AO$3,),)</f>
        <v>24727.77</v>
      </c>
      <c r="AP100" s="51">
        <f t="shared" si="86"/>
        <v>1532.5200000000004</v>
      </c>
      <c r="AQ100" s="50">
        <f t="shared" si="71"/>
        <v>26260.29</v>
      </c>
      <c r="AR100" s="50">
        <f>IFERROR(VLOOKUP($B100,[2]RptScheduleA_Inv!$A$3:$V$165,AR$3,),)</f>
        <v>14106.16</v>
      </c>
      <c r="AS100" s="50">
        <f>IFERROR(VLOOKUP($B100,[1]RptScheduleA_Inv!$A$3:$V$165,AS$3,),)</f>
        <v>22393.82</v>
      </c>
      <c r="AT100" s="51">
        <f t="shared" si="87"/>
        <v>8287.66</v>
      </c>
      <c r="AU100" s="50">
        <f t="shared" si="72"/>
        <v>30681.48</v>
      </c>
      <c r="AV100" s="50">
        <f>IFERROR(VLOOKUP($B100,[2]RptScheduleA_Inv!$A$3:$V$165,AV$3,),)</f>
        <v>0</v>
      </c>
      <c r="AW100" s="50">
        <f>IFERROR(VLOOKUP($B100,[1]RptScheduleA_Inv!$A$3:$V$165,AW$3,),)</f>
        <v>0</v>
      </c>
      <c r="AX100" s="51">
        <f t="shared" si="88"/>
        <v>0</v>
      </c>
      <c r="AY100" s="50">
        <f t="shared" si="62"/>
        <v>0</v>
      </c>
      <c r="AZ100" s="50">
        <f>IFERROR(VLOOKUP($B100,[2]RptScheduleA_Inv!$A$3:$V$165,AZ$3,),)</f>
        <v>9486.2999999999993</v>
      </c>
      <c r="BA100" s="50">
        <f>IFERROR(VLOOKUP($B100,[1]RptScheduleA_Inv!$A$3:$V$165,BA$3,),)</f>
        <v>11568.9</v>
      </c>
      <c r="BB100" s="51">
        <f t="shared" si="89"/>
        <v>2082.6000000000004</v>
      </c>
      <c r="BC100" s="50">
        <f t="shared" si="63"/>
        <v>13651.5</v>
      </c>
      <c r="BD100" s="50">
        <f>IFERROR(VLOOKUP($B100,[2]RptScheduleA_Inv!$A$3:$V$165,BD$3,),)</f>
        <v>-30839.07</v>
      </c>
      <c r="BE100" s="50">
        <f>IFERROR(VLOOKUP($B100,[1]RptScheduleA_Inv!$A$3:$V$165,BE$3,),)</f>
        <v>-10250.94</v>
      </c>
      <c r="BF100" s="51">
        <f t="shared" si="90"/>
        <v>20588.129999999997</v>
      </c>
      <c r="BG100" s="50">
        <f t="shared" si="64"/>
        <v>10337.189999999997</v>
      </c>
      <c r="BH100" s="50">
        <f>IFERROR(VLOOKUP($B100,[2]RptScheduleA_Inv!$A$3:$V$165,BH$3,),)</f>
        <v>1305.97</v>
      </c>
      <c r="BI100" s="50">
        <f>IFERROR(VLOOKUP($B100,[1]RptScheduleA_Inv!$A$3:$V$165,BI$3,),)</f>
        <v>1595.19</v>
      </c>
      <c r="BJ100" s="51">
        <f t="shared" si="91"/>
        <v>289.22000000000003</v>
      </c>
      <c r="BK100" s="50">
        <f t="shared" si="65"/>
        <v>1884.41</v>
      </c>
      <c r="BL100" s="50">
        <f>IFERROR(VLOOKUP($B100,[2]RptScheduleA_Inv!$A$3:$V$165,BL$3,),)</f>
        <v>6481.66</v>
      </c>
      <c r="BM100" s="50">
        <f>IFERROR(VLOOKUP($B100,[1]RptScheduleA_Inv!$A$3:$V$165,BM$3,),)</f>
        <v>10142.49</v>
      </c>
      <c r="BN100" s="51">
        <f t="shared" si="92"/>
        <v>3660.83</v>
      </c>
      <c r="BO100" s="50">
        <f t="shared" si="73"/>
        <v>13803.32</v>
      </c>
      <c r="BP100" s="50">
        <f>IFERROR(VLOOKUP($B100,[2]RptScheduleA_Inv!$A$3:$V$165,BP$3,),)</f>
        <v>4624.57</v>
      </c>
      <c r="BQ100" s="50">
        <f>IFERROR(VLOOKUP($B100,[1]RptScheduleA_Inv!$A$3:$V$165,BQ$3,),)</f>
        <v>5647.47</v>
      </c>
      <c r="BR100" s="51">
        <f t="shared" si="93"/>
        <v>1022.9000000000005</v>
      </c>
      <c r="BS100" s="50">
        <f t="shared" si="66"/>
        <v>6670.3700000000008</v>
      </c>
    </row>
    <row r="101" spans="1:71" x14ac:dyDescent="0.2">
      <c r="A101" s="20" t="str">
        <f t="shared" si="60"/>
        <v>MCC</v>
      </c>
      <c r="B101" s="31" t="s">
        <v>105</v>
      </c>
      <c r="C101" s="20" t="str">
        <f t="shared" si="61"/>
        <v>MCC-MIDDLESEX COMM COLLEGE</v>
      </c>
      <c r="D101" s="50">
        <f>IFERROR(VLOOKUP($B101,[2]RptScheduleA_Inv!$A$3:$V$165,D$3,),)</f>
        <v>0</v>
      </c>
      <c r="E101" s="50">
        <f>IFERROR(VLOOKUP($B101,[1]RptScheduleA_Inv!$A$3:$V$165,E$3,),)</f>
        <v>0</v>
      </c>
      <c r="F101" s="50">
        <f t="shared" si="74"/>
        <v>0</v>
      </c>
      <c r="G101" s="50">
        <f t="shared" si="58"/>
        <v>0</v>
      </c>
      <c r="H101" s="50">
        <f>IFERROR(VLOOKUP($B101,[2]RptScheduleA_Inv!$A$3:$V$165,H$3,),)</f>
        <v>2345.35</v>
      </c>
      <c r="I101" s="50">
        <f>IFERROR(VLOOKUP($B101,[1]RptScheduleA_Inv!$A$3:$V$165,I$3,),)</f>
        <v>37680.199999999997</v>
      </c>
      <c r="J101" s="51">
        <f t="shared" si="75"/>
        <v>35334.85</v>
      </c>
      <c r="K101" s="50">
        <f t="shared" si="59"/>
        <v>73015.049999999988</v>
      </c>
      <c r="L101" s="50"/>
      <c r="M101" s="50">
        <f>IFERROR(VLOOKUP($B101,[1]RptScheduleA_Inv!$A$3:$V$165,M$3,),)</f>
        <v>0</v>
      </c>
      <c r="N101" s="50">
        <f t="shared" si="76"/>
        <v>0</v>
      </c>
      <c r="O101" s="50">
        <f t="shared" si="77"/>
        <v>0</v>
      </c>
      <c r="P101" s="50"/>
      <c r="Q101" s="50">
        <f>IFERROR(VLOOKUP($B101,[1]RptScheduleA_Inv!$A$3:$V$165,Q$3,),)</f>
        <v>0</v>
      </c>
      <c r="R101" s="50">
        <f t="shared" si="78"/>
        <v>0</v>
      </c>
      <c r="S101" s="50">
        <f t="shared" si="79"/>
        <v>0</v>
      </c>
      <c r="T101" s="50">
        <f>IFERROR(VLOOKUP($B101,[2]RptScheduleA_Inv!$A$3:$V$165,T$3,),)</f>
        <v>0</v>
      </c>
      <c r="U101" s="50">
        <f>IFERROR(VLOOKUP($B101,[1]RptScheduleA_Inv!$A$3:$V$165,U$3,),)</f>
        <v>0</v>
      </c>
      <c r="V101" s="50">
        <f t="shared" si="80"/>
        <v>0</v>
      </c>
      <c r="W101" s="50">
        <f t="shared" si="81"/>
        <v>0</v>
      </c>
      <c r="X101" s="50">
        <f>IFERROR(VLOOKUP($B101,[2]RptScheduleA_Inv!$A$3:$V$165,X$3,),)</f>
        <v>7818.34</v>
      </c>
      <c r="Y101" s="50">
        <f>IFERROR(VLOOKUP($B101,[1]RptScheduleA_Inv!$A$3:$V$165,Y$3,),)</f>
        <v>11684.09</v>
      </c>
      <c r="Z101" s="51">
        <f t="shared" si="82"/>
        <v>3865.75</v>
      </c>
      <c r="AA101" s="50">
        <f t="shared" si="67"/>
        <v>15549.84</v>
      </c>
      <c r="AB101" s="50">
        <f>IFERROR(VLOOKUP($B101,[2]RptScheduleA_Inv!$A$3:$V$165,AB$3,),)</f>
        <v>20187.75</v>
      </c>
      <c r="AC101" s="50">
        <f>IFERROR(VLOOKUP($B101,[1]RptScheduleA_Inv!$A$3:$V$165,AC$3,),)</f>
        <v>27583.69</v>
      </c>
      <c r="AD101" s="51">
        <f t="shared" si="83"/>
        <v>7395.9399999999987</v>
      </c>
      <c r="AE101" s="50">
        <f t="shared" si="68"/>
        <v>34979.629999999997</v>
      </c>
      <c r="AF101" s="50">
        <f>IFERROR(VLOOKUP($B101,[2]RptScheduleA_Inv!$A$3:$V$165,AF$3,),)</f>
        <v>0</v>
      </c>
      <c r="AG101" s="50">
        <f>IFERROR(VLOOKUP($B101,[1]RptScheduleA_Inv!$A$3:$V$165,AG$3,),)</f>
        <v>0</v>
      </c>
      <c r="AH101" s="51">
        <f t="shared" si="84"/>
        <v>0</v>
      </c>
      <c r="AI101" s="50">
        <f t="shared" si="69"/>
        <v>0</v>
      </c>
      <c r="AJ101" s="50">
        <f>IFERROR(VLOOKUP($B101,[2]RptScheduleA_Inv!$A$3:$V$165,AJ$3,),)</f>
        <v>0</v>
      </c>
      <c r="AK101" s="50">
        <f>IFERROR(VLOOKUP($B101,[1]RptScheduleA_Inv!$A$3:$V$165,AK$3,),)</f>
        <v>0</v>
      </c>
      <c r="AL101" s="51">
        <f t="shared" si="85"/>
        <v>0</v>
      </c>
      <c r="AM101" s="50">
        <f t="shared" si="70"/>
        <v>0</v>
      </c>
      <c r="AN101" s="50">
        <f>IFERROR(VLOOKUP($B101,[2]RptScheduleA_Inv!$A$3:$V$165,AN$3,),)</f>
        <v>41315.89</v>
      </c>
      <c r="AO101" s="50">
        <f>IFERROR(VLOOKUP($B101,[1]RptScheduleA_Inv!$A$3:$V$165,AO$3,),)</f>
        <v>52306.91</v>
      </c>
      <c r="AP101" s="51">
        <f t="shared" si="86"/>
        <v>10991.020000000004</v>
      </c>
      <c r="AQ101" s="50">
        <f t="shared" si="71"/>
        <v>63297.930000000008</v>
      </c>
      <c r="AR101" s="50">
        <f>IFERROR(VLOOKUP($B101,[2]RptScheduleA_Inv!$A$3:$V$165,AR$3,),)</f>
        <v>150973.01999999999</v>
      </c>
      <c r="AS101" s="50">
        <f>IFERROR(VLOOKUP($B101,[1]RptScheduleA_Inv!$A$3:$V$165,AS$3,),)</f>
        <v>61804.43</v>
      </c>
      <c r="AT101" s="51">
        <f t="shared" si="87"/>
        <v>-89168.59</v>
      </c>
      <c r="AU101" s="50">
        <f t="shared" si="72"/>
        <v>-27364.159999999996</v>
      </c>
      <c r="AV101" s="50">
        <f>IFERROR(VLOOKUP($B101,[2]RptScheduleA_Inv!$A$3:$V$165,AV$3,),)</f>
        <v>0</v>
      </c>
      <c r="AW101" s="50">
        <f>IFERROR(VLOOKUP($B101,[1]RptScheduleA_Inv!$A$3:$V$165,AW$3,),)</f>
        <v>0</v>
      </c>
      <c r="AX101" s="51">
        <f t="shared" si="88"/>
        <v>0</v>
      </c>
      <c r="AY101" s="50">
        <f t="shared" si="62"/>
        <v>0</v>
      </c>
      <c r="AZ101" s="50">
        <f>IFERROR(VLOOKUP($B101,[2]RptScheduleA_Inv!$A$3:$V$165,AZ$3,),)</f>
        <v>80766.080000000002</v>
      </c>
      <c r="BA101" s="50">
        <f>IFERROR(VLOOKUP($B101,[1]RptScheduleA_Inv!$A$3:$V$165,BA$3,),)</f>
        <v>87816.95</v>
      </c>
      <c r="BB101" s="51">
        <f t="shared" si="89"/>
        <v>7050.8699999999953</v>
      </c>
      <c r="BC101" s="50">
        <f t="shared" si="63"/>
        <v>94867.819999999992</v>
      </c>
      <c r="BD101" s="50">
        <f>IFERROR(VLOOKUP($B101,[2]RptScheduleA_Inv!$A$3:$V$165,BD$3,),)</f>
        <v>-2224.92</v>
      </c>
      <c r="BE101" s="50">
        <f>IFERROR(VLOOKUP($B101,[1]RptScheduleA_Inv!$A$3:$V$165,BE$3,),)</f>
        <v>5966.59</v>
      </c>
      <c r="BF101" s="51">
        <f t="shared" si="90"/>
        <v>8191.51</v>
      </c>
      <c r="BG101" s="50">
        <f t="shared" si="64"/>
        <v>14158.1</v>
      </c>
      <c r="BH101" s="50">
        <f>IFERROR(VLOOKUP($B101,[2]RptScheduleA_Inv!$A$3:$V$165,BH$3,),)</f>
        <v>0</v>
      </c>
      <c r="BI101" s="50">
        <f>IFERROR(VLOOKUP($B101,[1]RptScheduleA_Inv!$A$3:$V$165,BI$3,),)</f>
        <v>0</v>
      </c>
      <c r="BJ101" s="51">
        <f t="shared" si="91"/>
        <v>0</v>
      </c>
      <c r="BK101" s="50">
        <f t="shared" si="65"/>
        <v>0</v>
      </c>
      <c r="BL101" s="50">
        <f>IFERROR(VLOOKUP($B101,[2]RptScheduleA_Inv!$A$3:$V$165,BL$3,),)</f>
        <v>0</v>
      </c>
      <c r="BM101" s="50">
        <f>IFERROR(VLOOKUP($B101,[1]RptScheduleA_Inv!$A$3:$V$165,BM$3,),)</f>
        <v>0</v>
      </c>
      <c r="BN101" s="51">
        <f t="shared" si="92"/>
        <v>0</v>
      </c>
      <c r="BO101" s="50">
        <f t="shared" si="73"/>
        <v>0</v>
      </c>
      <c r="BP101" s="50">
        <f>IFERROR(VLOOKUP($B101,[2]RptScheduleA_Inv!$A$3:$V$165,BP$3,),)</f>
        <v>21943.06</v>
      </c>
      <c r="BQ101" s="50">
        <f>IFERROR(VLOOKUP($B101,[1]RptScheduleA_Inv!$A$3:$V$165,BQ$3,),)</f>
        <v>27068.37</v>
      </c>
      <c r="BR101" s="51">
        <f t="shared" si="93"/>
        <v>5125.3099999999977</v>
      </c>
      <c r="BS101" s="50">
        <f t="shared" si="66"/>
        <v>32193.679999999997</v>
      </c>
    </row>
    <row r="102" spans="1:71" x14ac:dyDescent="0.2">
      <c r="A102" s="20" t="str">
        <f t="shared" si="60"/>
        <v>MCD</v>
      </c>
      <c r="B102" s="31" t="s">
        <v>106</v>
      </c>
      <c r="C102" s="20" t="str">
        <f t="shared" si="61"/>
        <v>MCD-COMM FOR THE DEAF</v>
      </c>
      <c r="D102" s="50">
        <f>IFERROR(VLOOKUP($B102,[2]RptScheduleA_Inv!$A$3:$V$165,D$3,),)</f>
        <v>0</v>
      </c>
      <c r="E102" s="50">
        <f>IFERROR(VLOOKUP($B102,[1]RptScheduleA_Inv!$A$3:$V$165,E$3,),)</f>
        <v>8995.25</v>
      </c>
      <c r="F102" s="50">
        <f t="shared" si="74"/>
        <v>8995.25</v>
      </c>
      <c r="G102" s="50">
        <f t="shared" si="58"/>
        <v>17990.5</v>
      </c>
      <c r="H102" s="50">
        <f>IFERROR(VLOOKUP($B102,[2]RptScheduleA_Inv!$A$3:$V$165,H$3,),)</f>
        <v>2614.6</v>
      </c>
      <c r="I102" s="50">
        <f>IFERROR(VLOOKUP($B102,[1]RptScheduleA_Inv!$A$3:$V$165,I$3,),)</f>
        <v>2670.25</v>
      </c>
      <c r="J102" s="51">
        <f t="shared" si="75"/>
        <v>55.650000000000091</v>
      </c>
      <c r="K102" s="50">
        <f t="shared" si="59"/>
        <v>2725.9</v>
      </c>
      <c r="L102" s="50"/>
      <c r="M102" s="50">
        <f>IFERROR(VLOOKUP($B102,[1]RptScheduleA_Inv!$A$3:$V$165,M$3,),)</f>
        <v>0</v>
      </c>
      <c r="N102" s="50">
        <f t="shared" si="76"/>
        <v>0</v>
      </c>
      <c r="O102" s="50">
        <f t="shared" si="77"/>
        <v>0</v>
      </c>
      <c r="P102" s="50"/>
      <c r="Q102" s="50">
        <f>IFERROR(VLOOKUP($B102,[1]RptScheduleA_Inv!$A$3:$V$165,Q$3,),)</f>
        <v>0</v>
      </c>
      <c r="R102" s="50">
        <f t="shared" si="78"/>
        <v>0</v>
      </c>
      <c r="S102" s="50">
        <f t="shared" si="79"/>
        <v>0</v>
      </c>
      <c r="T102" s="50">
        <f>IFERROR(VLOOKUP($B102,[2]RptScheduleA_Inv!$A$3:$V$165,T$3,),)</f>
        <v>0</v>
      </c>
      <c r="U102" s="50">
        <f>IFERROR(VLOOKUP($B102,[1]RptScheduleA_Inv!$A$3:$V$165,U$3,),)</f>
        <v>0</v>
      </c>
      <c r="V102" s="50">
        <f t="shared" si="80"/>
        <v>0</v>
      </c>
      <c r="W102" s="50">
        <f t="shared" si="81"/>
        <v>0</v>
      </c>
      <c r="X102" s="50">
        <f>IFERROR(VLOOKUP($B102,[2]RptScheduleA_Inv!$A$3:$V$165,X$3,),)</f>
        <v>0</v>
      </c>
      <c r="Y102" s="50">
        <f>IFERROR(VLOOKUP($B102,[1]RptScheduleA_Inv!$A$3:$V$165,Y$3,),)</f>
        <v>0</v>
      </c>
      <c r="Z102" s="51">
        <f t="shared" si="82"/>
        <v>0</v>
      </c>
      <c r="AA102" s="50">
        <f t="shared" si="67"/>
        <v>0</v>
      </c>
      <c r="AB102" s="50">
        <f>IFERROR(VLOOKUP($B102,[2]RptScheduleA_Inv!$A$3:$V$165,AB$3,),)</f>
        <v>4096.4799999999996</v>
      </c>
      <c r="AC102" s="50">
        <f>IFERROR(VLOOKUP($B102,[1]RptScheduleA_Inv!$A$3:$V$165,AC$3,),)</f>
        <v>7189.48</v>
      </c>
      <c r="AD102" s="51">
        <f t="shared" si="83"/>
        <v>3093</v>
      </c>
      <c r="AE102" s="50">
        <f t="shared" si="68"/>
        <v>10282.48</v>
      </c>
      <c r="AF102" s="50">
        <f>IFERROR(VLOOKUP($B102,[2]RptScheduleA_Inv!$A$3:$V$165,AF$3,),)</f>
        <v>0</v>
      </c>
      <c r="AG102" s="50">
        <f>IFERROR(VLOOKUP($B102,[1]RptScheduleA_Inv!$A$3:$V$165,AG$3,),)</f>
        <v>0</v>
      </c>
      <c r="AH102" s="51">
        <f t="shared" si="84"/>
        <v>0</v>
      </c>
      <c r="AI102" s="50">
        <f t="shared" si="69"/>
        <v>0</v>
      </c>
      <c r="AJ102" s="50">
        <f>IFERROR(VLOOKUP($B102,[2]RptScheduleA_Inv!$A$3:$V$165,AJ$3,),)</f>
        <v>2.6</v>
      </c>
      <c r="AK102" s="50">
        <f>IFERROR(VLOOKUP($B102,[1]RptScheduleA_Inv!$A$3:$V$165,AK$3,),)</f>
        <v>10.53</v>
      </c>
      <c r="AL102" s="51">
        <f t="shared" si="85"/>
        <v>7.93</v>
      </c>
      <c r="AM102" s="50">
        <f t="shared" si="70"/>
        <v>18.46</v>
      </c>
      <c r="AN102" s="50">
        <f>IFERROR(VLOOKUP($B102,[2]RptScheduleA_Inv!$A$3:$V$165,AN$3,),)</f>
        <v>6716.73</v>
      </c>
      <c r="AO102" s="50">
        <f>IFERROR(VLOOKUP($B102,[1]RptScheduleA_Inv!$A$3:$V$165,AO$3,),)</f>
        <v>10037.1</v>
      </c>
      <c r="AP102" s="51">
        <f t="shared" si="86"/>
        <v>3320.3700000000008</v>
      </c>
      <c r="AQ102" s="50">
        <f t="shared" si="71"/>
        <v>13357.470000000001</v>
      </c>
      <c r="AR102" s="50">
        <f>IFERROR(VLOOKUP($B102,[2]RptScheduleA_Inv!$A$3:$V$165,AR$3,),)</f>
        <v>6245.45</v>
      </c>
      <c r="AS102" s="50">
        <f>IFERROR(VLOOKUP($B102,[1]RptScheduleA_Inv!$A$3:$V$165,AS$3,),)</f>
        <v>10067.07</v>
      </c>
      <c r="AT102" s="51">
        <f t="shared" si="87"/>
        <v>3821.62</v>
      </c>
      <c r="AU102" s="50">
        <f t="shared" si="72"/>
        <v>13888.689999999999</v>
      </c>
      <c r="AV102" s="50">
        <f>IFERROR(VLOOKUP($B102,[2]RptScheduleA_Inv!$A$3:$V$165,AV$3,),)</f>
        <v>0</v>
      </c>
      <c r="AW102" s="50">
        <f>IFERROR(VLOOKUP($B102,[1]RptScheduleA_Inv!$A$3:$V$165,AW$3,),)</f>
        <v>0</v>
      </c>
      <c r="AX102" s="51">
        <f t="shared" si="88"/>
        <v>0</v>
      </c>
      <c r="AY102" s="50">
        <f t="shared" si="62"/>
        <v>0</v>
      </c>
      <c r="AZ102" s="50">
        <f>IFERROR(VLOOKUP($B102,[2]RptScheduleA_Inv!$A$3:$V$165,AZ$3,),)</f>
        <v>5183.88</v>
      </c>
      <c r="BA102" s="50">
        <f>IFERROR(VLOOKUP($B102,[1]RptScheduleA_Inv!$A$3:$V$165,BA$3,),)</f>
        <v>6133.05</v>
      </c>
      <c r="BB102" s="51">
        <f t="shared" si="89"/>
        <v>949.17000000000007</v>
      </c>
      <c r="BC102" s="50">
        <f t="shared" si="63"/>
        <v>7082.22</v>
      </c>
      <c r="BD102" s="50">
        <f>IFERROR(VLOOKUP($B102,[2]RptScheduleA_Inv!$A$3:$V$165,BD$3,),)</f>
        <v>-51782.75</v>
      </c>
      <c r="BE102" s="50">
        <f>IFERROR(VLOOKUP($B102,[1]RptScheduleA_Inv!$A$3:$V$165,BE$3,),)</f>
        <v>-21617.200000000001</v>
      </c>
      <c r="BF102" s="51">
        <f t="shared" si="90"/>
        <v>30165.55</v>
      </c>
      <c r="BG102" s="50">
        <f t="shared" si="64"/>
        <v>8548.3499999999985</v>
      </c>
      <c r="BH102" s="50">
        <f>IFERROR(VLOOKUP($B102,[2]RptScheduleA_Inv!$A$3:$V$165,BH$3,),)</f>
        <v>0</v>
      </c>
      <c r="BI102" s="50">
        <f>IFERROR(VLOOKUP($B102,[1]RptScheduleA_Inv!$A$3:$V$165,BI$3,),)</f>
        <v>0</v>
      </c>
      <c r="BJ102" s="51">
        <f t="shared" si="91"/>
        <v>0</v>
      </c>
      <c r="BK102" s="50">
        <f t="shared" si="65"/>
        <v>0</v>
      </c>
      <c r="BL102" s="50">
        <f>IFERROR(VLOOKUP($B102,[2]RptScheduleA_Inv!$A$3:$V$165,BL$3,),)</f>
        <v>2585.88</v>
      </c>
      <c r="BM102" s="50">
        <f>IFERROR(VLOOKUP($B102,[1]RptScheduleA_Inv!$A$3:$V$165,BM$3,),)</f>
        <v>4046.41</v>
      </c>
      <c r="BN102" s="51">
        <f t="shared" si="92"/>
        <v>1460.5299999999997</v>
      </c>
      <c r="BO102" s="50">
        <f t="shared" si="73"/>
        <v>5506.94</v>
      </c>
      <c r="BP102" s="50">
        <f>IFERROR(VLOOKUP($B102,[2]RptScheduleA_Inv!$A$3:$V$165,BP$3,),)</f>
        <v>1603.15</v>
      </c>
      <c r="BQ102" s="50">
        <f>IFERROR(VLOOKUP($B102,[1]RptScheduleA_Inv!$A$3:$V$165,BQ$3,),)</f>
        <v>2335.96</v>
      </c>
      <c r="BR102" s="51">
        <f t="shared" si="93"/>
        <v>732.81</v>
      </c>
      <c r="BS102" s="50">
        <f t="shared" si="66"/>
        <v>3068.77</v>
      </c>
    </row>
    <row r="103" spans="1:71" s="52" customFormat="1" x14ac:dyDescent="0.2">
      <c r="A103" s="20" t="str">
        <f t="shared" si="60"/>
        <v>MGC</v>
      </c>
      <c r="B103" s="31" t="s">
        <v>213</v>
      </c>
      <c r="C103" s="20" t="str">
        <f t="shared" si="61"/>
        <v>MGC-MASSACHUSETTS GAMING COMMISSION</v>
      </c>
      <c r="D103" s="50">
        <f>IFERROR(VLOOKUP($B103,[2]RptScheduleA_Inv!$A$3:$V$165,D$3,),)</f>
        <v>0</v>
      </c>
      <c r="E103" s="50">
        <f>IFERROR(VLOOKUP($B103,[1]RptScheduleA_Inv!$A$3:$V$165,E$3,),)</f>
        <v>0</v>
      </c>
      <c r="F103" s="50">
        <f t="shared" si="74"/>
        <v>0</v>
      </c>
      <c r="G103" s="50">
        <f t="shared" si="58"/>
        <v>0</v>
      </c>
      <c r="H103" s="50">
        <f>IFERROR(VLOOKUP($B103,[2]RptScheduleA_Inv!$A$3:$V$165,H$3,),)</f>
        <v>1675.41</v>
      </c>
      <c r="I103" s="50">
        <f>IFERROR(VLOOKUP($B103,[1]RptScheduleA_Inv!$A$3:$V$165,I$3,),)</f>
        <v>6143.16</v>
      </c>
      <c r="J103" s="51">
        <f t="shared" si="75"/>
        <v>4467.75</v>
      </c>
      <c r="K103" s="50">
        <f t="shared" si="59"/>
        <v>10610.91</v>
      </c>
      <c r="L103" s="50"/>
      <c r="M103" s="50">
        <f>IFERROR(VLOOKUP($B103,[1]RptScheduleA_Inv!$A$3:$V$165,M$3,),)</f>
        <v>0</v>
      </c>
      <c r="N103" s="50">
        <f t="shared" si="76"/>
        <v>0</v>
      </c>
      <c r="O103" s="50">
        <f t="shared" si="77"/>
        <v>0</v>
      </c>
      <c r="P103" s="50"/>
      <c r="Q103" s="50">
        <f>IFERROR(VLOOKUP($B103,[1]RptScheduleA_Inv!$A$3:$V$165,Q$3,),)</f>
        <v>0</v>
      </c>
      <c r="R103" s="50">
        <f t="shared" si="78"/>
        <v>0</v>
      </c>
      <c r="S103" s="50">
        <f t="shared" si="79"/>
        <v>0</v>
      </c>
      <c r="T103" s="50">
        <f>IFERROR(VLOOKUP($B103,[2]RptScheduleA_Inv!$A$3:$V$165,T$3,),)</f>
        <v>0</v>
      </c>
      <c r="U103" s="50">
        <f>IFERROR(VLOOKUP($B103,[1]RptScheduleA_Inv!$A$3:$V$165,U$3,),)</f>
        <v>0</v>
      </c>
      <c r="V103" s="50">
        <f t="shared" si="80"/>
        <v>0</v>
      </c>
      <c r="W103" s="50">
        <f t="shared" si="81"/>
        <v>0</v>
      </c>
      <c r="X103" s="50">
        <f>IFERROR(VLOOKUP($B103,[2]RptScheduleA_Inv!$A$3:$V$165,X$3,),)</f>
        <v>0</v>
      </c>
      <c r="Y103" s="50">
        <f>IFERROR(VLOOKUP($B103,[1]RptScheduleA_Inv!$A$3:$V$165,Y$3,),)</f>
        <v>0</v>
      </c>
      <c r="Z103" s="51">
        <f t="shared" si="82"/>
        <v>0</v>
      </c>
      <c r="AA103" s="50">
        <f t="shared" si="67"/>
        <v>0</v>
      </c>
      <c r="AB103" s="50">
        <f>IFERROR(VLOOKUP($B103,[2]RptScheduleA_Inv!$A$3:$V$165,AB$3,),)</f>
        <v>12784.4</v>
      </c>
      <c r="AC103" s="50">
        <f>IFERROR(VLOOKUP($B103,[1]RptScheduleA_Inv!$A$3:$V$165,AC$3,),)</f>
        <v>20302.669999999998</v>
      </c>
      <c r="AD103" s="51">
        <f t="shared" si="83"/>
        <v>7518.2699999999986</v>
      </c>
      <c r="AE103" s="50">
        <f t="shared" si="68"/>
        <v>27820.939999999995</v>
      </c>
      <c r="AF103" s="50">
        <f>IFERROR(VLOOKUP($B103,[2]RptScheduleA_Inv!$A$3:$V$165,AF$3,),)</f>
        <v>0</v>
      </c>
      <c r="AG103" s="50">
        <f>IFERROR(VLOOKUP($B103,[1]RptScheduleA_Inv!$A$3:$V$165,AG$3,),)</f>
        <v>0</v>
      </c>
      <c r="AH103" s="51">
        <f t="shared" si="84"/>
        <v>0</v>
      </c>
      <c r="AI103" s="50">
        <f t="shared" si="69"/>
        <v>0</v>
      </c>
      <c r="AJ103" s="50">
        <f>IFERROR(VLOOKUP($B103,[2]RptScheduleA_Inv!$A$3:$V$165,AJ$3,),)</f>
        <v>0</v>
      </c>
      <c r="AK103" s="50">
        <f>IFERROR(VLOOKUP($B103,[1]RptScheduleA_Inv!$A$3:$V$165,AK$3,),)</f>
        <v>0</v>
      </c>
      <c r="AL103" s="51">
        <f t="shared" si="85"/>
        <v>0</v>
      </c>
      <c r="AM103" s="50">
        <f t="shared" si="70"/>
        <v>0</v>
      </c>
      <c r="AN103" s="50">
        <f>IFERROR(VLOOKUP($B103,[2]RptScheduleA_Inv!$A$3:$V$165,AN$3,),)</f>
        <v>20131.59</v>
      </c>
      <c r="AO103" s="50">
        <f>IFERROR(VLOOKUP($B103,[1]RptScheduleA_Inv!$A$3:$V$165,AO$3,),)</f>
        <v>27641.58</v>
      </c>
      <c r="AP103" s="51">
        <f t="shared" si="86"/>
        <v>7509.9900000000016</v>
      </c>
      <c r="AQ103" s="50">
        <f t="shared" si="71"/>
        <v>35151.570000000007</v>
      </c>
      <c r="AR103" s="50">
        <f>IFERROR(VLOOKUP($B103,[2]RptScheduleA_Inv!$A$3:$V$165,AR$3,),)</f>
        <v>6245.45</v>
      </c>
      <c r="AS103" s="50">
        <f>IFERROR(VLOOKUP($B103,[1]RptScheduleA_Inv!$A$3:$V$165,AS$3,),)</f>
        <v>10067.07</v>
      </c>
      <c r="AT103" s="51">
        <f t="shared" si="87"/>
        <v>3821.62</v>
      </c>
      <c r="AU103" s="50">
        <f t="shared" si="72"/>
        <v>13888.689999999999</v>
      </c>
      <c r="AV103" s="50">
        <f>IFERROR(VLOOKUP($B103,[2]RptScheduleA_Inv!$A$3:$V$165,AV$3,),)</f>
        <v>0</v>
      </c>
      <c r="AW103" s="50">
        <f>IFERROR(VLOOKUP($B103,[1]RptScheduleA_Inv!$A$3:$V$165,AW$3,),)</f>
        <v>0</v>
      </c>
      <c r="AX103" s="51">
        <f t="shared" si="88"/>
        <v>0</v>
      </c>
      <c r="AY103" s="50">
        <f t="shared" si="62"/>
        <v>0</v>
      </c>
      <c r="AZ103" s="50">
        <f>IFERROR(VLOOKUP($B103,[2]RptScheduleA_Inv!$A$3:$V$165,AZ$3,),)</f>
        <v>13602.89</v>
      </c>
      <c r="BA103" s="50">
        <f>IFERROR(VLOOKUP($B103,[1]RptScheduleA_Inv!$A$3:$V$165,BA$3,),)</f>
        <v>17179.52</v>
      </c>
      <c r="BB103" s="51">
        <f t="shared" si="89"/>
        <v>3576.630000000001</v>
      </c>
      <c r="BC103" s="50">
        <f t="shared" si="63"/>
        <v>20756.150000000001</v>
      </c>
      <c r="BD103" s="50">
        <f>IFERROR(VLOOKUP($B103,[2]RptScheduleA_Inv!$A$3:$V$165,BD$3,),)</f>
        <v>-22140.880000000001</v>
      </c>
      <c r="BE103" s="50">
        <f>IFERROR(VLOOKUP($B103,[1]RptScheduleA_Inv!$A$3:$V$165,BE$3,),)</f>
        <v>-12863</v>
      </c>
      <c r="BF103" s="51">
        <f t="shared" si="90"/>
        <v>9277.880000000001</v>
      </c>
      <c r="BG103" s="50">
        <f t="shared" si="64"/>
        <v>-3585.119999999999</v>
      </c>
      <c r="BH103" s="50">
        <f>IFERROR(VLOOKUP($B103,[2]RptScheduleA_Inv!$A$3:$V$165,BH$3,),)</f>
        <v>0</v>
      </c>
      <c r="BI103" s="50">
        <f>IFERROR(VLOOKUP($B103,[1]RptScheduleA_Inv!$A$3:$V$165,BI$3,),)</f>
        <v>0</v>
      </c>
      <c r="BJ103" s="51">
        <f t="shared" si="91"/>
        <v>0</v>
      </c>
      <c r="BK103" s="50">
        <f t="shared" si="65"/>
        <v>0</v>
      </c>
      <c r="BL103" s="50">
        <f>IFERROR(VLOOKUP($B103,[2]RptScheduleA_Inv!$A$3:$V$165,BL$3,),)</f>
        <v>6102.82</v>
      </c>
      <c r="BM103" s="50">
        <f>IFERROR(VLOOKUP($B103,[1]RptScheduleA_Inv!$A$3:$V$165,BM$3,),)</f>
        <v>9549.7199999999993</v>
      </c>
      <c r="BN103" s="51">
        <f t="shared" si="92"/>
        <v>3446.8999999999996</v>
      </c>
      <c r="BO103" s="50">
        <f t="shared" si="73"/>
        <v>12996.619999999999</v>
      </c>
      <c r="BP103" s="50">
        <f>IFERROR(VLOOKUP($B103,[2]RptScheduleA_Inv!$A$3:$V$165,BP$3,),)</f>
        <v>3689.51</v>
      </c>
      <c r="BQ103" s="50">
        <f>IFERROR(VLOOKUP($B103,[1]RptScheduleA_Inv!$A$3:$V$165,BQ$3,),)</f>
        <v>5686.19</v>
      </c>
      <c r="BR103" s="51">
        <f t="shared" si="93"/>
        <v>1996.6799999999994</v>
      </c>
      <c r="BS103" s="50">
        <f t="shared" si="66"/>
        <v>7682.869999999999</v>
      </c>
    </row>
    <row r="104" spans="1:71" x14ac:dyDescent="0.2">
      <c r="A104" s="20" t="str">
        <f t="shared" si="60"/>
        <v>MHL</v>
      </c>
      <c r="B104" s="31" t="s">
        <v>107</v>
      </c>
      <c r="C104" s="20" t="str">
        <f t="shared" si="61"/>
        <v>MHL-MENTAL HLTH LEGAL ADVISORS</v>
      </c>
      <c r="D104" s="50">
        <f>IFERROR(VLOOKUP($B104,[2]RptScheduleA_Inv!$A$3:$V$165,D$3,),)</f>
        <v>0</v>
      </c>
      <c r="E104" s="50">
        <f>IFERROR(VLOOKUP($B104,[1]RptScheduleA_Inv!$A$3:$V$165,E$3,),)</f>
        <v>0</v>
      </c>
      <c r="F104" s="50">
        <f t="shared" si="74"/>
        <v>0</v>
      </c>
      <c r="G104" s="50">
        <f t="shared" si="58"/>
        <v>0</v>
      </c>
      <c r="H104" s="50">
        <f>IFERROR(VLOOKUP($B104,[2]RptScheduleA_Inv!$A$3:$V$165,H$3,),)</f>
        <v>100.67</v>
      </c>
      <c r="I104" s="50">
        <f>IFERROR(VLOOKUP($B104,[1]RptScheduleA_Inv!$A$3:$V$165,I$3,),)</f>
        <v>1059.4100000000001</v>
      </c>
      <c r="J104" s="51">
        <f t="shared" si="75"/>
        <v>958.74000000000012</v>
      </c>
      <c r="K104" s="50">
        <f t="shared" si="59"/>
        <v>2018.15</v>
      </c>
      <c r="L104" s="50"/>
      <c r="M104" s="50">
        <f>IFERROR(VLOOKUP($B104,[1]RptScheduleA_Inv!$A$3:$V$165,M$3,),)</f>
        <v>0</v>
      </c>
      <c r="N104" s="50">
        <f t="shared" si="76"/>
        <v>0</v>
      </c>
      <c r="O104" s="50">
        <f t="shared" si="77"/>
        <v>0</v>
      </c>
      <c r="P104" s="50"/>
      <c r="Q104" s="50">
        <f>IFERROR(VLOOKUP($B104,[1]RptScheduleA_Inv!$A$3:$V$165,Q$3,),)</f>
        <v>0</v>
      </c>
      <c r="R104" s="50">
        <f t="shared" si="78"/>
        <v>0</v>
      </c>
      <c r="S104" s="50">
        <f t="shared" si="79"/>
        <v>0</v>
      </c>
      <c r="T104" s="50">
        <f>IFERROR(VLOOKUP($B104,[2]RptScheduleA_Inv!$A$3:$V$165,T$3,),)</f>
        <v>0</v>
      </c>
      <c r="U104" s="50">
        <f>IFERROR(VLOOKUP($B104,[1]RptScheduleA_Inv!$A$3:$V$165,U$3,),)</f>
        <v>0</v>
      </c>
      <c r="V104" s="50">
        <f t="shared" si="80"/>
        <v>0</v>
      </c>
      <c r="W104" s="50">
        <f t="shared" si="81"/>
        <v>0</v>
      </c>
      <c r="X104" s="50">
        <f>IFERROR(VLOOKUP($B104,[2]RptScheduleA_Inv!$A$3:$V$165,X$3,),)</f>
        <v>0</v>
      </c>
      <c r="Y104" s="50">
        <f>IFERROR(VLOOKUP($B104,[1]RptScheduleA_Inv!$A$3:$V$165,Y$3,),)</f>
        <v>0</v>
      </c>
      <c r="Z104" s="51">
        <f t="shared" si="82"/>
        <v>0</v>
      </c>
      <c r="AA104" s="50">
        <f t="shared" si="67"/>
        <v>0</v>
      </c>
      <c r="AB104" s="50">
        <f>IFERROR(VLOOKUP($B104,[2]RptScheduleA_Inv!$A$3:$V$165,AB$3,),)</f>
        <v>1086.67</v>
      </c>
      <c r="AC104" s="50">
        <f>IFERROR(VLOOKUP($B104,[1]RptScheduleA_Inv!$A$3:$V$165,AC$3,),)</f>
        <v>1808.2</v>
      </c>
      <c r="AD104" s="51">
        <f t="shared" si="83"/>
        <v>721.53</v>
      </c>
      <c r="AE104" s="50">
        <f t="shared" si="68"/>
        <v>2529.73</v>
      </c>
      <c r="AF104" s="50">
        <f>IFERROR(VLOOKUP($B104,[2]RptScheduleA_Inv!$A$3:$V$165,AF$3,),)</f>
        <v>0</v>
      </c>
      <c r="AG104" s="50">
        <f>IFERROR(VLOOKUP($B104,[1]RptScheduleA_Inv!$A$3:$V$165,AG$3,),)</f>
        <v>0</v>
      </c>
      <c r="AH104" s="51">
        <f t="shared" si="84"/>
        <v>0</v>
      </c>
      <c r="AI104" s="50">
        <f t="shared" si="69"/>
        <v>0</v>
      </c>
      <c r="AJ104" s="50">
        <f>IFERROR(VLOOKUP($B104,[2]RptScheduleA_Inv!$A$3:$V$165,AJ$3,),)</f>
        <v>0</v>
      </c>
      <c r="AK104" s="50">
        <f>IFERROR(VLOOKUP($B104,[1]RptScheduleA_Inv!$A$3:$V$165,AK$3,),)</f>
        <v>0</v>
      </c>
      <c r="AL104" s="51">
        <f t="shared" si="85"/>
        <v>0</v>
      </c>
      <c r="AM104" s="50">
        <f t="shared" si="70"/>
        <v>0</v>
      </c>
      <c r="AN104" s="50">
        <f>IFERROR(VLOOKUP($B104,[2]RptScheduleA_Inv!$A$3:$V$165,AN$3,),)</f>
        <v>1837.48</v>
      </c>
      <c r="AO104" s="50">
        <f>IFERROR(VLOOKUP($B104,[1]RptScheduleA_Inv!$A$3:$V$165,AO$3,),)</f>
        <v>2719.52</v>
      </c>
      <c r="AP104" s="51">
        <f t="shared" si="86"/>
        <v>882.04</v>
      </c>
      <c r="AQ104" s="50">
        <f t="shared" si="71"/>
        <v>3601.56</v>
      </c>
      <c r="AR104" s="50">
        <f>IFERROR(VLOOKUP($B104,[2]RptScheduleA_Inv!$A$3:$V$165,AR$3,),)</f>
        <v>6245.45</v>
      </c>
      <c r="AS104" s="50">
        <f>IFERROR(VLOOKUP($B104,[1]RptScheduleA_Inv!$A$3:$V$165,AS$3,),)</f>
        <v>10067.07</v>
      </c>
      <c r="AT104" s="51">
        <f t="shared" si="87"/>
        <v>3821.62</v>
      </c>
      <c r="AU104" s="50">
        <f t="shared" si="72"/>
        <v>13888.689999999999</v>
      </c>
      <c r="AV104" s="50">
        <f>IFERROR(VLOOKUP($B104,[2]RptScheduleA_Inv!$A$3:$V$165,AV$3,),)</f>
        <v>0</v>
      </c>
      <c r="AW104" s="50">
        <f>IFERROR(VLOOKUP($B104,[1]RptScheduleA_Inv!$A$3:$V$165,AW$3,),)</f>
        <v>0</v>
      </c>
      <c r="AX104" s="51">
        <f t="shared" si="88"/>
        <v>0</v>
      </c>
      <c r="AY104" s="50">
        <f t="shared" si="62"/>
        <v>0</v>
      </c>
      <c r="AZ104" s="50">
        <f>IFERROR(VLOOKUP($B104,[2]RptScheduleA_Inv!$A$3:$V$165,AZ$3,),)</f>
        <v>1760.14</v>
      </c>
      <c r="BA104" s="50">
        <f>IFERROR(VLOOKUP($B104,[1]RptScheduleA_Inv!$A$3:$V$165,BA$3,),)</f>
        <v>2468.61</v>
      </c>
      <c r="BB104" s="51">
        <f t="shared" si="89"/>
        <v>708.47</v>
      </c>
      <c r="BC104" s="50">
        <f t="shared" si="63"/>
        <v>3177.08</v>
      </c>
      <c r="BD104" s="50">
        <f>IFERROR(VLOOKUP($B104,[2]RptScheduleA_Inv!$A$3:$V$165,BD$3,),)</f>
        <v>-8714.8700000000008</v>
      </c>
      <c r="BE104" s="50">
        <f>IFERROR(VLOOKUP($B104,[1]RptScheduleA_Inv!$A$3:$V$165,BE$3,),)</f>
        <v>-2390.9499999999998</v>
      </c>
      <c r="BF104" s="51">
        <f t="shared" si="90"/>
        <v>6323.920000000001</v>
      </c>
      <c r="BG104" s="50">
        <f t="shared" si="64"/>
        <v>3932.9700000000012</v>
      </c>
      <c r="BH104" s="50">
        <f>IFERROR(VLOOKUP($B104,[2]RptScheduleA_Inv!$A$3:$V$165,BH$3,),)</f>
        <v>0</v>
      </c>
      <c r="BI104" s="50">
        <f>IFERROR(VLOOKUP($B104,[1]RptScheduleA_Inv!$A$3:$V$165,BI$3,),)</f>
        <v>0</v>
      </c>
      <c r="BJ104" s="51">
        <f t="shared" si="91"/>
        <v>0</v>
      </c>
      <c r="BK104" s="50">
        <f t="shared" si="65"/>
        <v>0</v>
      </c>
      <c r="BL104" s="50">
        <f>IFERROR(VLOOKUP($B104,[2]RptScheduleA_Inv!$A$3:$V$165,BL$3,),)</f>
        <v>0</v>
      </c>
      <c r="BM104" s="50">
        <f>IFERROR(VLOOKUP($B104,[1]RptScheduleA_Inv!$A$3:$V$165,BM$3,),)</f>
        <v>0</v>
      </c>
      <c r="BN104" s="51">
        <f t="shared" si="92"/>
        <v>0</v>
      </c>
      <c r="BO104" s="50">
        <f t="shared" si="73"/>
        <v>0</v>
      </c>
      <c r="BP104" s="50">
        <f>IFERROR(VLOOKUP($B104,[2]RptScheduleA_Inv!$A$3:$V$165,BP$3,),)</f>
        <v>513.58000000000004</v>
      </c>
      <c r="BQ104" s="50">
        <f>IFERROR(VLOOKUP($B104,[1]RptScheduleA_Inv!$A$3:$V$165,BQ$3,),)</f>
        <v>840.07</v>
      </c>
      <c r="BR104" s="51">
        <f t="shared" si="93"/>
        <v>326.49</v>
      </c>
      <c r="BS104" s="50">
        <f t="shared" si="66"/>
        <v>1166.56</v>
      </c>
    </row>
    <row r="105" spans="1:71" x14ac:dyDescent="0.2">
      <c r="A105" s="20" t="str">
        <f t="shared" si="60"/>
        <v>MID</v>
      </c>
      <c r="B105" s="31" t="s">
        <v>108</v>
      </c>
      <c r="C105" s="20" t="str">
        <f t="shared" si="61"/>
        <v>MID-WORCESTER (MIDDLE) DISTRICT ATTY</v>
      </c>
      <c r="D105" s="50">
        <f>IFERROR(VLOOKUP($B105,[2]RptScheduleA_Inv!$A$3:$V$165,D$3,),)</f>
        <v>0</v>
      </c>
      <c r="E105" s="50">
        <f>IFERROR(VLOOKUP($B105,[1]RptScheduleA_Inv!$A$3:$V$165,E$3,),)</f>
        <v>0</v>
      </c>
      <c r="F105" s="50">
        <f t="shared" si="74"/>
        <v>0</v>
      </c>
      <c r="G105" s="50">
        <f t="shared" si="58"/>
        <v>0</v>
      </c>
      <c r="H105" s="50">
        <f>IFERROR(VLOOKUP($B105,[2]RptScheduleA_Inv!$A$3:$V$165,H$3,),)</f>
        <v>711.84</v>
      </c>
      <c r="I105" s="50">
        <f>IFERROR(VLOOKUP($B105,[1]RptScheduleA_Inv!$A$3:$V$165,I$3,),)</f>
        <v>8271.7900000000009</v>
      </c>
      <c r="J105" s="51">
        <f t="shared" si="75"/>
        <v>7559.9500000000007</v>
      </c>
      <c r="K105" s="50">
        <f t="shared" si="59"/>
        <v>15831.740000000002</v>
      </c>
      <c r="L105" s="50"/>
      <c r="M105" s="50">
        <f>IFERROR(VLOOKUP($B105,[1]RptScheduleA_Inv!$A$3:$V$165,M$3,),)</f>
        <v>0</v>
      </c>
      <c r="N105" s="50">
        <f t="shared" si="76"/>
        <v>0</v>
      </c>
      <c r="O105" s="50">
        <f t="shared" si="77"/>
        <v>0</v>
      </c>
      <c r="P105" s="50"/>
      <c r="Q105" s="50">
        <f>IFERROR(VLOOKUP($B105,[1]RptScheduleA_Inv!$A$3:$V$165,Q$3,),)</f>
        <v>0</v>
      </c>
      <c r="R105" s="50">
        <f t="shared" si="78"/>
        <v>0</v>
      </c>
      <c r="S105" s="50">
        <f t="shared" si="79"/>
        <v>0</v>
      </c>
      <c r="T105" s="50">
        <f>IFERROR(VLOOKUP($B105,[2]RptScheduleA_Inv!$A$3:$V$165,T$3,),)</f>
        <v>0</v>
      </c>
      <c r="U105" s="50">
        <f>IFERROR(VLOOKUP($B105,[1]RptScheduleA_Inv!$A$3:$V$165,U$3,),)</f>
        <v>0</v>
      </c>
      <c r="V105" s="50">
        <f t="shared" si="80"/>
        <v>0</v>
      </c>
      <c r="W105" s="50">
        <f t="shared" si="81"/>
        <v>0</v>
      </c>
      <c r="X105" s="50">
        <f>IFERROR(VLOOKUP($B105,[2]RptScheduleA_Inv!$A$3:$V$165,X$3,),)</f>
        <v>2188.34</v>
      </c>
      <c r="Y105" s="50">
        <f>IFERROR(VLOOKUP($B105,[1]RptScheduleA_Inv!$A$3:$V$165,Y$3,),)</f>
        <v>5842.06</v>
      </c>
      <c r="Z105" s="51">
        <f t="shared" si="82"/>
        <v>3653.7200000000003</v>
      </c>
      <c r="AA105" s="50">
        <f t="shared" si="67"/>
        <v>9495.7800000000007</v>
      </c>
      <c r="AB105" s="50">
        <f>IFERROR(VLOOKUP($B105,[2]RptScheduleA_Inv!$A$3:$V$165,AB$3,),)</f>
        <v>7932.44</v>
      </c>
      <c r="AC105" s="50">
        <f>IFERROR(VLOOKUP($B105,[1]RptScheduleA_Inv!$A$3:$V$165,AC$3,),)</f>
        <v>10846.09</v>
      </c>
      <c r="AD105" s="51">
        <f t="shared" si="83"/>
        <v>2913.6500000000005</v>
      </c>
      <c r="AE105" s="50">
        <f t="shared" si="68"/>
        <v>13759.740000000002</v>
      </c>
      <c r="AF105" s="50">
        <f>IFERROR(VLOOKUP($B105,[2]RptScheduleA_Inv!$A$3:$V$165,AF$3,),)</f>
        <v>0</v>
      </c>
      <c r="AG105" s="50">
        <f>IFERROR(VLOOKUP($B105,[1]RptScheduleA_Inv!$A$3:$V$165,AG$3,),)</f>
        <v>0</v>
      </c>
      <c r="AH105" s="51">
        <f t="shared" si="84"/>
        <v>0</v>
      </c>
      <c r="AI105" s="50">
        <f t="shared" si="69"/>
        <v>0</v>
      </c>
      <c r="AJ105" s="50">
        <f>IFERROR(VLOOKUP($B105,[2]RptScheduleA_Inv!$A$3:$V$165,AJ$3,),)</f>
        <v>0</v>
      </c>
      <c r="AK105" s="50">
        <f>IFERROR(VLOOKUP($B105,[1]RptScheduleA_Inv!$A$3:$V$165,AK$3,),)</f>
        <v>0</v>
      </c>
      <c r="AL105" s="51">
        <f t="shared" si="85"/>
        <v>0</v>
      </c>
      <c r="AM105" s="50">
        <f t="shared" si="70"/>
        <v>0</v>
      </c>
      <c r="AN105" s="50">
        <f>IFERROR(VLOOKUP($B105,[2]RptScheduleA_Inv!$A$3:$V$165,AN$3,),)</f>
        <v>14187.43</v>
      </c>
      <c r="AO105" s="50">
        <f>IFERROR(VLOOKUP($B105,[1]RptScheduleA_Inv!$A$3:$V$165,AO$3,),)</f>
        <v>17276.189999999999</v>
      </c>
      <c r="AP105" s="51">
        <f t="shared" si="86"/>
        <v>3088.7599999999984</v>
      </c>
      <c r="AQ105" s="50">
        <f t="shared" si="71"/>
        <v>20364.949999999997</v>
      </c>
      <c r="AR105" s="50">
        <f>IFERROR(VLOOKUP($B105,[2]RptScheduleA_Inv!$A$3:$V$165,AR$3,),)</f>
        <v>6245.45</v>
      </c>
      <c r="AS105" s="50">
        <f>IFERROR(VLOOKUP($B105,[1]RptScheduleA_Inv!$A$3:$V$165,AS$3,),)</f>
        <v>10067.07</v>
      </c>
      <c r="AT105" s="51">
        <f t="shared" si="87"/>
        <v>3821.62</v>
      </c>
      <c r="AU105" s="50">
        <f t="shared" si="72"/>
        <v>13888.689999999999</v>
      </c>
      <c r="AV105" s="50">
        <f>IFERROR(VLOOKUP($B105,[2]RptScheduleA_Inv!$A$3:$V$165,AV$3,),)</f>
        <v>0</v>
      </c>
      <c r="AW105" s="50">
        <f>IFERROR(VLOOKUP($B105,[1]RptScheduleA_Inv!$A$3:$V$165,AW$3,),)</f>
        <v>0</v>
      </c>
      <c r="AX105" s="51">
        <f t="shared" si="88"/>
        <v>0</v>
      </c>
      <c r="AY105" s="50">
        <f t="shared" si="62"/>
        <v>0</v>
      </c>
      <c r="AZ105" s="50">
        <f>IFERROR(VLOOKUP($B105,[2]RptScheduleA_Inv!$A$3:$V$165,AZ$3,),)</f>
        <v>18027.39</v>
      </c>
      <c r="BA105" s="50">
        <f>IFERROR(VLOOKUP($B105,[1]RptScheduleA_Inv!$A$3:$V$165,BA$3,),)</f>
        <v>19277.689999999999</v>
      </c>
      <c r="BB105" s="51">
        <f t="shared" si="89"/>
        <v>1250.2999999999993</v>
      </c>
      <c r="BC105" s="50">
        <f t="shared" si="63"/>
        <v>20527.989999999998</v>
      </c>
      <c r="BD105" s="50">
        <f>IFERROR(VLOOKUP($B105,[2]RptScheduleA_Inv!$A$3:$V$165,BD$3,),)</f>
        <v>-27696.75</v>
      </c>
      <c r="BE105" s="50">
        <f>IFERROR(VLOOKUP($B105,[1]RptScheduleA_Inv!$A$3:$V$165,BE$3,),)</f>
        <v>-10754.91</v>
      </c>
      <c r="BF105" s="51">
        <f t="shared" si="90"/>
        <v>16941.84</v>
      </c>
      <c r="BG105" s="50">
        <f t="shared" si="64"/>
        <v>6186.93</v>
      </c>
      <c r="BH105" s="50">
        <f>IFERROR(VLOOKUP($B105,[2]RptScheduleA_Inv!$A$3:$V$165,BH$3,),)</f>
        <v>0</v>
      </c>
      <c r="BI105" s="50">
        <f>IFERROR(VLOOKUP($B105,[1]RptScheduleA_Inv!$A$3:$V$165,BI$3,),)</f>
        <v>0</v>
      </c>
      <c r="BJ105" s="51">
        <f t="shared" si="91"/>
        <v>0</v>
      </c>
      <c r="BK105" s="50">
        <f t="shared" si="65"/>
        <v>0</v>
      </c>
      <c r="BL105" s="50">
        <f>IFERROR(VLOOKUP($B105,[2]RptScheduleA_Inv!$A$3:$V$165,BL$3,),)</f>
        <v>0</v>
      </c>
      <c r="BM105" s="50">
        <f>IFERROR(VLOOKUP($B105,[1]RptScheduleA_Inv!$A$3:$V$165,BM$3,),)</f>
        <v>0</v>
      </c>
      <c r="BN105" s="51">
        <f t="shared" si="92"/>
        <v>0</v>
      </c>
      <c r="BO105" s="50">
        <f t="shared" si="73"/>
        <v>0</v>
      </c>
      <c r="BP105" s="50">
        <f>IFERROR(VLOOKUP($B105,[2]RptScheduleA_Inv!$A$3:$V$165,BP$3,),)</f>
        <v>4973.6400000000003</v>
      </c>
      <c r="BQ105" s="50">
        <f>IFERROR(VLOOKUP($B105,[1]RptScheduleA_Inv!$A$3:$V$165,BQ$3,),)</f>
        <v>6290.38</v>
      </c>
      <c r="BR105" s="51">
        <f t="shared" si="93"/>
        <v>1316.7399999999998</v>
      </c>
      <c r="BS105" s="50">
        <f t="shared" si="66"/>
        <v>7607.12</v>
      </c>
    </row>
    <row r="106" spans="1:71" x14ac:dyDescent="0.2">
      <c r="A106" s="20" t="str">
        <f t="shared" si="60"/>
        <v>MIL</v>
      </c>
      <c r="B106" s="31" t="s">
        <v>109</v>
      </c>
      <c r="C106" s="20" t="str">
        <f t="shared" si="61"/>
        <v>MIL-MILITARY DIV</v>
      </c>
      <c r="D106" s="50">
        <f>IFERROR(VLOOKUP($B106,[2]RptScheduleA_Inv!$A$3:$V$165,D$3,),)</f>
        <v>0</v>
      </c>
      <c r="E106" s="50">
        <f>IFERROR(VLOOKUP($B106,[1]RptScheduleA_Inv!$A$3:$V$165,E$3,),)</f>
        <v>0</v>
      </c>
      <c r="F106" s="50">
        <f t="shared" si="74"/>
        <v>0</v>
      </c>
      <c r="G106" s="50">
        <f t="shared" si="58"/>
        <v>0</v>
      </c>
      <c r="H106" s="50">
        <f>IFERROR(VLOOKUP($B106,[2]RptScheduleA_Inv!$A$3:$V$165,H$3,),)</f>
        <v>5544.62</v>
      </c>
      <c r="I106" s="50">
        <f>IFERROR(VLOOKUP($B106,[1]RptScheduleA_Inv!$A$3:$V$165,I$3,),)</f>
        <v>44669.86</v>
      </c>
      <c r="J106" s="51">
        <f t="shared" si="75"/>
        <v>39125.24</v>
      </c>
      <c r="K106" s="50">
        <f t="shared" si="59"/>
        <v>83795.100000000006</v>
      </c>
      <c r="L106" s="50"/>
      <c r="M106" s="50">
        <f>IFERROR(VLOOKUP($B106,[1]RptScheduleA_Inv!$A$3:$V$165,M$3,),)</f>
        <v>0</v>
      </c>
      <c r="N106" s="50">
        <f t="shared" si="76"/>
        <v>0</v>
      </c>
      <c r="O106" s="50">
        <f t="shared" si="77"/>
        <v>0</v>
      </c>
      <c r="P106" s="50"/>
      <c r="Q106" s="50">
        <f>IFERROR(VLOOKUP($B106,[1]RptScheduleA_Inv!$A$3:$V$165,Q$3,),)</f>
        <v>0</v>
      </c>
      <c r="R106" s="50">
        <f t="shared" si="78"/>
        <v>0</v>
      </c>
      <c r="S106" s="50">
        <f t="shared" si="79"/>
        <v>0</v>
      </c>
      <c r="T106" s="50">
        <f>IFERROR(VLOOKUP($B106,[2]RptScheduleA_Inv!$A$3:$V$165,T$3,),)</f>
        <v>0</v>
      </c>
      <c r="U106" s="50">
        <f>IFERROR(VLOOKUP($B106,[1]RptScheduleA_Inv!$A$3:$V$165,U$3,),)</f>
        <v>0</v>
      </c>
      <c r="V106" s="50">
        <f t="shared" si="80"/>
        <v>0</v>
      </c>
      <c r="W106" s="50">
        <f t="shared" si="81"/>
        <v>0</v>
      </c>
      <c r="X106" s="50">
        <f>IFERROR(VLOOKUP($B106,[2]RptScheduleA_Inv!$A$3:$V$165,X$3,),)</f>
        <v>7818.34</v>
      </c>
      <c r="Y106" s="50">
        <f>IFERROR(VLOOKUP($B106,[1]RptScheduleA_Inv!$A$3:$V$165,Y$3,),)</f>
        <v>5842.06</v>
      </c>
      <c r="Z106" s="51">
        <f t="shared" si="82"/>
        <v>-1976.2799999999997</v>
      </c>
      <c r="AA106" s="50">
        <f t="shared" si="67"/>
        <v>3865.7800000000007</v>
      </c>
      <c r="AB106" s="50">
        <f>IFERROR(VLOOKUP($B106,[2]RptScheduleA_Inv!$A$3:$V$165,AB$3,),)</f>
        <v>19438.150000000001</v>
      </c>
      <c r="AC106" s="50">
        <f>IFERROR(VLOOKUP($B106,[1]RptScheduleA_Inv!$A$3:$V$165,AC$3,),)</f>
        <v>34756</v>
      </c>
      <c r="AD106" s="51">
        <f t="shared" si="83"/>
        <v>15317.849999999999</v>
      </c>
      <c r="AE106" s="50">
        <f t="shared" si="68"/>
        <v>50073.85</v>
      </c>
      <c r="AF106" s="50">
        <f>IFERROR(VLOOKUP($B106,[2]RptScheduleA_Inv!$A$3:$V$165,AF$3,),)</f>
        <v>0</v>
      </c>
      <c r="AG106" s="50">
        <f>IFERROR(VLOOKUP($B106,[1]RptScheduleA_Inv!$A$3:$V$165,AG$3,),)</f>
        <v>0</v>
      </c>
      <c r="AH106" s="51">
        <f t="shared" si="84"/>
        <v>0</v>
      </c>
      <c r="AI106" s="50">
        <f t="shared" si="69"/>
        <v>0</v>
      </c>
      <c r="AJ106" s="50">
        <f>IFERROR(VLOOKUP($B106,[2]RptScheduleA_Inv!$A$3:$V$165,AJ$3,),)</f>
        <v>349.73</v>
      </c>
      <c r="AK106" s="50">
        <f>IFERROR(VLOOKUP($B106,[1]RptScheduleA_Inv!$A$3:$V$165,AK$3,),)</f>
        <v>449.5</v>
      </c>
      <c r="AL106" s="51">
        <f t="shared" si="85"/>
        <v>99.769999999999982</v>
      </c>
      <c r="AM106" s="50">
        <f t="shared" si="70"/>
        <v>549.27</v>
      </c>
      <c r="AN106" s="50">
        <f>IFERROR(VLOOKUP($B106,[2]RptScheduleA_Inv!$A$3:$V$165,AN$3,),)</f>
        <v>42466.09</v>
      </c>
      <c r="AO106" s="50">
        <f>IFERROR(VLOOKUP($B106,[1]RptScheduleA_Inv!$A$3:$V$165,AO$3,),)</f>
        <v>64495.7</v>
      </c>
      <c r="AP106" s="51">
        <f t="shared" si="86"/>
        <v>22029.61</v>
      </c>
      <c r="AQ106" s="50">
        <f t="shared" si="71"/>
        <v>86525.31</v>
      </c>
      <c r="AR106" s="50">
        <f>IFERROR(VLOOKUP($B106,[2]RptScheduleA_Inv!$A$3:$V$165,AR$3,),)</f>
        <v>228204.91</v>
      </c>
      <c r="AS106" s="50">
        <f>IFERROR(VLOOKUP($B106,[1]RptScheduleA_Inv!$A$3:$V$165,AS$3,),)</f>
        <v>375888.31</v>
      </c>
      <c r="AT106" s="51">
        <f t="shared" si="87"/>
        <v>147683.4</v>
      </c>
      <c r="AU106" s="50">
        <f t="shared" si="72"/>
        <v>523571.70999999996</v>
      </c>
      <c r="AV106" s="50">
        <f>IFERROR(VLOOKUP($B106,[2]RptScheduleA_Inv!$A$3:$V$165,AV$3,),)</f>
        <v>0</v>
      </c>
      <c r="AW106" s="50">
        <f>IFERROR(VLOOKUP($B106,[1]RptScheduleA_Inv!$A$3:$V$165,AW$3,),)</f>
        <v>0</v>
      </c>
      <c r="AX106" s="51">
        <f t="shared" si="88"/>
        <v>0</v>
      </c>
      <c r="AY106" s="50">
        <f t="shared" si="62"/>
        <v>0</v>
      </c>
      <c r="AZ106" s="50">
        <f>IFERROR(VLOOKUP($B106,[2]RptScheduleA_Inv!$A$3:$V$165,AZ$3,),)</f>
        <v>138021.57999999999</v>
      </c>
      <c r="BA106" s="50">
        <f>IFERROR(VLOOKUP($B106,[1]RptScheduleA_Inv!$A$3:$V$165,BA$3,),)</f>
        <v>136730.42000000001</v>
      </c>
      <c r="BB106" s="51">
        <f t="shared" si="89"/>
        <v>-1291.1599999999744</v>
      </c>
      <c r="BC106" s="50">
        <f t="shared" si="63"/>
        <v>135439.26000000004</v>
      </c>
      <c r="BD106" s="50">
        <f>IFERROR(VLOOKUP($B106,[2]RptScheduleA_Inv!$A$3:$V$165,BD$3,),)</f>
        <v>-15867.84</v>
      </c>
      <c r="BE106" s="50">
        <f>IFERROR(VLOOKUP($B106,[1]RptScheduleA_Inv!$A$3:$V$165,BE$3,),)</f>
        <v>-917.04</v>
      </c>
      <c r="BF106" s="51">
        <f t="shared" si="90"/>
        <v>14950.8</v>
      </c>
      <c r="BG106" s="50">
        <f t="shared" si="64"/>
        <v>14033.759999999998</v>
      </c>
      <c r="BH106" s="50">
        <f>IFERROR(VLOOKUP($B106,[2]RptScheduleA_Inv!$A$3:$V$165,BH$3,),)</f>
        <v>0</v>
      </c>
      <c r="BI106" s="50">
        <f>IFERROR(VLOOKUP($B106,[1]RptScheduleA_Inv!$A$3:$V$165,BI$3,),)</f>
        <v>0</v>
      </c>
      <c r="BJ106" s="51">
        <f t="shared" si="91"/>
        <v>0</v>
      </c>
      <c r="BK106" s="50">
        <f t="shared" si="65"/>
        <v>0</v>
      </c>
      <c r="BL106" s="50">
        <f>IFERROR(VLOOKUP($B106,[2]RptScheduleA_Inv!$A$3:$V$165,BL$3,),)</f>
        <v>9770.11</v>
      </c>
      <c r="BM106" s="50">
        <f>IFERROR(VLOOKUP($B106,[1]RptScheduleA_Inv!$A$3:$V$165,BM$3,),)</f>
        <v>15288.34</v>
      </c>
      <c r="BN106" s="51">
        <f t="shared" si="92"/>
        <v>5518.23</v>
      </c>
      <c r="BO106" s="50">
        <f t="shared" si="73"/>
        <v>20806.57</v>
      </c>
      <c r="BP106" s="50">
        <f>IFERROR(VLOOKUP($B106,[2]RptScheduleA_Inv!$A$3:$V$165,BP$3,),)</f>
        <v>25479.97</v>
      </c>
      <c r="BQ106" s="50">
        <f>IFERROR(VLOOKUP($B106,[1]RptScheduleA_Inv!$A$3:$V$165,BQ$3,),)</f>
        <v>33692.14</v>
      </c>
      <c r="BR106" s="51">
        <f t="shared" si="93"/>
        <v>8212.1699999999983</v>
      </c>
      <c r="BS106" s="50">
        <f t="shared" si="66"/>
        <v>41904.31</v>
      </c>
    </row>
    <row r="107" spans="1:71" s="8" customFormat="1" ht="10.8" thickBot="1" x14ac:dyDescent="0.25">
      <c r="A107" s="20" t="str">
        <f t="shared" si="60"/>
        <v>MMA</v>
      </c>
      <c r="B107" s="31" t="s">
        <v>110</v>
      </c>
      <c r="C107" s="20" t="str">
        <f t="shared" si="61"/>
        <v>MMA-MASS MARITIME ACADEMY</v>
      </c>
      <c r="D107" s="50">
        <f>IFERROR(VLOOKUP($B107,[2]RptScheduleA_Inv!$A$3:$V$165,D$3,),)</f>
        <v>0</v>
      </c>
      <c r="E107" s="50">
        <f>IFERROR(VLOOKUP($B107,[1]RptScheduleA_Inv!$A$3:$V$165,E$3,),)</f>
        <v>0</v>
      </c>
      <c r="F107" s="50">
        <f t="shared" si="74"/>
        <v>0</v>
      </c>
      <c r="G107" s="50">
        <f t="shared" si="58"/>
        <v>0</v>
      </c>
      <c r="H107" s="50">
        <f>IFERROR(VLOOKUP($B107,[2]RptScheduleA_Inv!$A$3:$V$165,H$3,),)</f>
        <v>945.32</v>
      </c>
      <c r="I107" s="50">
        <f>IFERROR(VLOOKUP($B107,[1]RptScheduleA_Inv!$A$3:$V$165,I$3,),)</f>
        <v>20590.330000000002</v>
      </c>
      <c r="J107" s="51">
        <f t="shared" si="75"/>
        <v>19645.010000000002</v>
      </c>
      <c r="K107" s="50">
        <f t="shared" si="59"/>
        <v>40235.340000000004</v>
      </c>
      <c r="L107" s="50"/>
      <c r="M107" s="50">
        <f>IFERROR(VLOOKUP($B107,[1]RptScheduleA_Inv!$A$3:$V$165,M$3,),)</f>
        <v>0</v>
      </c>
      <c r="N107" s="50">
        <f t="shared" si="76"/>
        <v>0</v>
      </c>
      <c r="O107" s="50">
        <f t="shared" si="77"/>
        <v>0</v>
      </c>
      <c r="P107" s="50"/>
      <c r="Q107" s="50">
        <f>IFERROR(VLOOKUP($B107,[1]RptScheduleA_Inv!$A$3:$V$165,Q$3,),)</f>
        <v>0</v>
      </c>
      <c r="R107" s="50">
        <f t="shared" si="78"/>
        <v>0</v>
      </c>
      <c r="S107" s="50">
        <f t="shared" si="79"/>
        <v>0</v>
      </c>
      <c r="T107" s="50">
        <f>IFERROR(VLOOKUP($B107,[2]RptScheduleA_Inv!$A$3:$V$165,T$3,),)</f>
        <v>0</v>
      </c>
      <c r="U107" s="50">
        <f>IFERROR(VLOOKUP($B107,[1]RptScheduleA_Inv!$A$3:$V$165,U$3,),)</f>
        <v>0</v>
      </c>
      <c r="V107" s="50">
        <f t="shared" si="80"/>
        <v>0</v>
      </c>
      <c r="W107" s="50">
        <f t="shared" si="81"/>
        <v>0</v>
      </c>
      <c r="X107" s="50">
        <f>IFERROR(VLOOKUP($B107,[2]RptScheduleA_Inv!$A$3:$V$165,X$3,),)</f>
        <v>3909.17</v>
      </c>
      <c r="Y107" s="50">
        <f>IFERROR(VLOOKUP($B107,[1]RptScheduleA_Inv!$A$3:$V$165,Y$3,),)</f>
        <v>0</v>
      </c>
      <c r="Z107" s="51">
        <f t="shared" si="82"/>
        <v>-3909.17</v>
      </c>
      <c r="AA107" s="50">
        <f t="shared" si="67"/>
        <v>-3909.17</v>
      </c>
      <c r="AB107" s="50">
        <f>IFERROR(VLOOKUP($B107,[2]RptScheduleA_Inv!$A$3:$V$165,AB$3,),)</f>
        <v>12506.67</v>
      </c>
      <c r="AC107" s="50">
        <f>IFERROR(VLOOKUP($B107,[1]RptScheduleA_Inv!$A$3:$V$165,AC$3,),)</f>
        <v>17031.37</v>
      </c>
      <c r="AD107" s="51">
        <f t="shared" si="83"/>
        <v>4524.6999999999989</v>
      </c>
      <c r="AE107" s="50">
        <f t="shared" si="68"/>
        <v>21556.07</v>
      </c>
      <c r="AF107" s="50">
        <f>IFERROR(VLOOKUP($B107,[2]RptScheduleA_Inv!$A$3:$V$165,AF$3,),)</f>
        <v>0</v>
      </c>
      <c r="AG107" s="50">
        <f>IFERROR(VLOOKUP($B107,[1]RptScheduleA_Inv!$A$3:$V$165,AG$3,),)</f>
        <v>0</v>
      </c>
      <c r="AH107" s="51">
        <f t="shared" si="84"/>
        <v>0</v>
      </c>
      <c r="AI107" s="50">
        <f t="shared" si="69"/>
        <v>0</v>
      </c>
      <c r="AJ107" s="50">
        <f>IFERROR(VLOOKUP($B107,[2]RptScheduleA_Inv!$A$3:$V$165,AJ$3,),)</f>
        <v>0</v>
      </c>
      <c r="AK107" s="50">
        <f>IFERROR(VLOOKUP($B107,[1]RptScheduleA_Inv!$A$3:$V$165,AK$3,),)</f>
        <v>0</v>
      </c>
      <c r="AL107" s="51">
        <f t="shared" si="85"/>
        <v>0</v>
      </c>
      <c r="AM107" s="50">
        <f t="shared" si="70"/>
        <v>0</v>
      </c>
      <c r="AN107" s="50">
        <f>IFERROR(VLOOKUP($B107,[2]RptScheduleA_Inv!$A$3:$V$165,AN$3,),)</f>
        <v>24583.17</v>
      </c>
      <c r="AO107" s="50">
        <f>IFERROR(VLOOKUP($B107,[1]RptScheduleA_Inv!$A$3:$V$165,AO$3,),)</f>
        <v>30951.24</v>
      </c>
      <c r="AP107" s="51">
        <f t="shared" si="86"/>
        <v>6368.0700000000033</v>
      </c>
      <c r="AQ107" s="50">
        <f t="shared" si="71"/>
        <v>37319.310000000005</v>
      </c>
      <c r="AR107" s="50">
        <f>IFERROR(VLOOKUP($B107,[2]RptScheduleA_Inv!$A$3:$V$165,AR$3,),)</f>
        <v>95488.639999999999</v>
      </c>
      <c r="AS107" s="50">
        <f>IFERROR(VLOOKUP($B107,[1]RptScheduleA_Inv!$A$3:$V$165,AS$3,),)</f>
        <v>53872.639999999999</v>
      </c>
      <c r="AT107" s="51">
        <f t="shared" si="87"/>
        <v>-41616</v>
      </c>
      <c r="AU107" s="50">
        <f t="shared" si="72"/>
        <v>12256.64</v>
      </c>
      <c r="AV107" s="50">
        <f>IFERROR(VLOOKUP($B107,[2]RptScheduleA_Inv!$A$3:$V$165,AV$3,),)</f>
        <v>0</v>
      </c>
      <c r="AW107" s="50">
        <f>IFERROR(VLOOKUP($B107,[1]RptScheduleA_Inv!$A$3:$V$165,AW$3,),)</f>
        <v>0</v>
      </c>
      <c r="AX107" s="51">
        <f t="shared" si="88"/>
        <v>0</v>
      </c>
      <c r="AY107" s="50">
        <f t="shared" si="62"/>
        <v>0</v>
      </c>
      <c r="AZ107" s="50">
        <f>IFERROR(VLOOKUP($B107,[2]RptScheduleA_Inv!$A$3:$V$165,AZ$3,),)</f>
        <v>43254.04</v>
      </c>
      <c r="BA107" s="50">
        <f>IFERROR(VLOOKUP($B107,[1]RptScheduleA_Inv!$A$3:$V$165,BA$3,),)</f>
        <v>47987.040000000001</v>
      </c>
      <c r="BB107" s="51">
        <f t="shared" si="89"/>
        <v>4733</v>
      </c>
      <c r="BC107" s="50">
        <f t="shared" si="63"/>
        <v>52720.04</v>
      </c>
      <c r="BD107" s="50">
        <f>IFERROR(VLOOKUP($B107,[2]RptScheduleA_Inv!$A$3:$V$165,BD$3,),)</f>
        <v>468.13</v>
      </c>
      <c r="BE107" s="50">
        <f>IFERROR(VLOOKUP($B107,[1]RptScheduleA_Inv!$A$3:$V$165,BE$3,),)</f>
        <v>3451.84</v>
      </c>
      <c r="BF107" s="51">
        <f t="shared" si="90"/>
        <v>2983.71</v>
      </c>
      <c r="BG107" s="50">
        <f t="shared" si="64"/>
        <v>6435.55</v>
      </c>
      <c r="BH107" s="50">
        <f>IFERROR(VLOOKUP($B107,[2]RptScheduleA_Inv!$A$3:$V$165,BH$3,),)</f>
        <v>0</v>
      </c>
      <c r="BI107" s="50">
        <f>IFERROR(VLOOKUP($B107,[1]RptScheduleA_Inv!$A$3:$V$165,BI$3,),)</f>
        <v>0</v>
      </c>
      <c r="BJ107" s="51">
        <f t="shared" si="91"/>
        <v>0</v>
      </c>
      <c r="BK107" s="50">
        <f t="shared" si="65"/>
        <v>0</v>
      </c>
      <c r="BL107" s="50">
        <f>IFERROR(VLOOKUP($B107,[2]RptScheduleA_Inv!$A$3:$V$165,BL$3,),)</f>
        <v>0</v>
      </c>
      <c r="BM107" s="50">
        <f>IFERROR(VLOOKUP($B107,[1]RptScheduleA_Inv!$A$3:$V$165,BM$3,),)</f>
        <v>0</v>
      </c>
      <c r="BN107" s="51">
        <f t="shared" si="92"/>
        <v>0</v>
      </c>
      <c r="BO107" s="50">
        <f t="shared" si="73"/>
        <v>0</v>
      </c>
      <c r="BP107" s="50">
        <f>IFERROR(VLOOKUP($B107,[2]RptScheduleA_Inv!$A$3:$V$165,BP$3,),)</f>
        <v>12004.68</v>
      </c>
      <c r="BQ107" s="50">
        <f>IFERROR(VLOOKUP($B107,[1]RptScheduleA_Inv!$A$3:$V$165,BQ$3,),)</f>
        <v>15025.12</v>
      </c>
      <c r="BR107" s="51">
        <f t="shared" si="93"/>
        <v>3020.4400000000005</v>
      </c>
      <c r="BS107" s="50">
        <f t="shared" si="66"/>
        <v>18045.560000000001</v>
      </c>
    </row>
    <row r="108" spans="1:71" s="53" customFormat="1" ht="10.8" thickBot="1" x14ac:dyDescent="0.25">
      <c r="A108" s="20" t="str">
        <f t="shared" si="60"/>
        <v>MMP</v>
      </c>
      <c r="B108" s="31" t="s">
        <v>210</v>
      </c>
      <c r="C108" s="20" t="str">
        <f t="shared" si="61"/>
        <v>MMP-MASS MKTING PARTNERSHIP</v>
      </c>
      <c r="D108" s="50">
        <f>IFERROR(VLOOKUP($B108,[2]RptScheduleA_Inv!$A$3:$V$165,D$3,),)</f>
        <v>0</v>
      </c>
      <c r="E108" s="50">
        <f>IFERROR(VLOOKUP($B108,[1]RptScheduleA_Inv!$A$3:$V$165,E$3,),)</f>
        <v>0</v>
      </c>
      <c r="F108" s="50">
        <f t="shared" si="74"/>
        <v>0</v>
      </c>
      <c r="G108" s="50">
        <f t="shared" si="58"/>
        <v>0</v>
      </c>
      <c r="H108" s="50">
        <f>IFERROR(VLOOKUP($B108,[2]RptScheduleA_Inv!$A$3:$V$165,H$3,),)</f>
        <v>389.49</v>
      </c>
      <c r="I108" s="50">
        <f>IFERROR(VLOOKUP($B108,[1]RptScheduleA_Inv!$A$3:$V$165,I$3,),)</f>
        <v>800.27</v>
      </c>
      <c r="J108" s="51">
        <f t="shared" si="75"/>
        <v>410.78</v>
      </c>
      <c r="K108" s="50">
        <f t="shared" si="59"/>
        <v>1211.05</v>
      </c>
      <c r="L108" s="50"/>
      <c r="M108" s="50">
        <f>IFERROR(VLOOKUP($B108,[1]RptScheduleA_Inv!$A$3:$V$165,M$3,),)</f>
        <v>0</v>
      </c>
      <c r="N108" s="50">
        <f t="shared" si="76"/>
        <v>0</v>
      </c>
      <c r="O108" s="50">
        <f t="shared" si="77"/>
        <v>0</v>
      </c>
      <c r="P108" s="50"/>
      <c r="Q108" s="50">
        <f>IFERROR(VLOOKUP($B108,[1]RptScheduleA_Inv!$A$3:$V$165,Q$3,),)</f>
        <v>0</v>
      </c>
      <c r="R108" s="50">
        <f t="shared" si="78"/>
        <v>0</v>
      </c>
      <c r="S108" s="50">
        <f t="shared" si="79"/>
        <v>0</v>
      </c>
      <c r="T108" s="50">
        <f>IFERROR(VLOOKUP($B108,[2]RptScheduleA_Inv!$A$3:$V$165,T$3,),)</f>
        <v>0</v>
      </c>
      <c r="U108" s="50">
        <f>IFERROR(VLOOKUP($B108,[1]RptScheduleA_Inv!$A$3:$V$165,U$3,),)</f>
        <v>0</v>
      </c>
      <c r="V108" s="50">
        <f t="shared" si="80"/>
        <v>0</v>
      </c>
      <c r="W108" s="50">
        <f t="shared" si="81"/>
        <v>0</v>
      </c>
      <c r="X108" s="50">
        <f>IFERROR(VLOOKUP($B108,[2]RptScheduleA_Inv!$A$3:$V$165,X$3,),)</f>
        <v>0</v>
      </c>
      <c r="Y108" s="50">
        <f>IFERROR(VLOOKUP($B108,[1]RptScheduleA_Inv!$A$3:$V$165,Y$3,),)</f>
        <v>0</v>
      </c>
      <c r="Z108" s="51">
        <f t="shared" si="82"/>
        <v>0</v>
      </c>
      <c r="AA108" s="50">
        <f t="shared" si="67"/>
        <v>0</v>
      </c>
      <c r="AB108" s="50">
        <f>IFERROR(VLOOKUP($B108,[2]RptScheduleA_Inv!$A$3:$V$165,AB$3,),)</f>
        <v>2971.05</v>
      </c>
      <c r="AC108" s="50">
        <f>IFERROR(VLOOKUP($B108,[1]RptScheduleA_Inv!$A$3:$V$165,AC$3,),)</f>
        <v>4273.1899999999996</v>
      </c>
      <c r="AD108" s="51">
        <f t="shared" si="83"/>
        <v>1302.1399999999994</v>
      </c>
      <c r="AE108" s="50">
        <f t="shared" si="68"/>
        <v>5575.329999999999</v>
      </c>
      <c r="AF108" s="50">
        <f>IFERROR(VLOOKUP($B108,[2]RptScheduleA_Inv!$A$3:$V$165,AF$3,),)</f>
        <v>0</v>
      </c>
      <c r="AG108" s="50">
        <f>IFERROR(VLOOKUP($B108,[1]RptScheduleA_Inv!$A$3:$V$165,AG$3,),)</f>
        <v>0</v>
      </c>
      <c r="AH108" s="51">
        <f t="shared" si="84"/>
        <v>0</v>
      </c>
      <c r="AI108" s="50">
        <f t="shared" si="69"/>
        <v>0</v>
      </c>
      <c r="AJ108" s="50">
        <f>IFERROR(VLOOKUP($B108,[2]RptScheduleA_Inv!$A$3:$V$165,AJ$3,),)</f>
        <v>2.6</v>
      </c>
      <c r="AK108" s="50">
        <f>IFERROR(VLOOKUP($B108,[1]RptScheduleA_Inv!$A$3:$V$165,AK$3,),)</f>
        <v>0</v>
      </c>
      <c r="AL108" s="51">
        <f t="shared" si="85"/>
        <v>-2.6</v>
      </c>
      <c r="AM108" s="50">
        <f t="shared" si="70"/>
        <v>-2.6</v>
      </c>
      <c r="AN108" s="50">
        <f>IFERROR(VLOOKUP($B108,[2]RptScheduleA_Inv!$A$3:$V$165,AN$3,),)</f>
        <v>4527.07</v>
      </c>
      <c r="AO108" s="50">
        <f>IFERROR(VLOOKUP($B108,[1]RptScheduleA_Inv!$A$3:$V$165,AO$3,),)</f>
        <v>5569.91</v>
      </c>
      <c r="AP108" s="51">
        <f t="shared" si="86"/>
        <v>1042.8400000000001</v>
      </c>
      <c r="AQ108" s="50">
        <f t="shared" si="71"/>
        <v>6612.75</v>
      </c>
      <c r="AR108" s="50">
        <f>IFERROR(VLOOKUP($B108,[2]RptScheduleA_Inv!$A$3:$V$165,AR$3,),)</f>
        <v>0</v>
      </c>
      <c r="AS108" s="50">
        <f>IFERROR(VLOOKUP($B108,[1]RptScheduleA_Inv!$A$3:$V$165,AS$3,),)</f>
        <v>0</v>
      </c>
      <c r="AT108" s="51">
        <f t="shared" si="87"/>
        <v>0</v>
      </c>
      <c r="AU108" s="50">
        <f t="shared" si="72"/>
        <v>0</v>
      </c>
      <c r="AV108" s="50">
        <f>IFERROR(VLOOKUP($B108,[2]RptScheduleA_Inv!$A$3:$V$165,AV$3,),)</f>
        <v>0</v>
      </c>
      <c r="AW108" s="50">
        <f>IFERROR(VLOOKUP($B108,[1]RptScheduleA_Inv!$A$3:$V$165,AW$3,),)</f>
        <v>0</v>
      </c>
      <c r="AX108" s="51">
        <f t="shared" si="88"/>
        <v>0</v>
      </c>
      <c r="AY108" s="50">
        <f t="shared" si="62"/>
        <v>0</v>
      </c>
      <c r="AZ108" s="50">
        <f>IFERROR(VLOOKUP($B108,[2]RptScheduleA_Inv!$A$3:$V$165,AZ$3,),)</f>
        <v>2414.1</v>
      </c>
      <c r="BA108" s="50">
        <f>IFERROR(VLOOKUP($B108,[1]RptScheduleA_Inv!$A$3:$V$165,BA$3,),)</f>
        <v>2792.15</v>
      </c>
      <c r="BB108" s="51">
        <f t="shared" si="89"/>
        <v>378.05000000000018</v>
      </c>
      <c r="BC108" s="50">
        <f t="shared" si="63"/>
        <v>3170.2000000000003</v>
      </c>
      <c r="BD108" s="50">
        <f>IFERROR(VLOOKUP($B108,[2]RptScheduleA_Inv!$A$3:$V$165,BD$3,),)</f>
        <v>-3928.27</v>
      </c>
      <c r="BE108" s="50">
        <f>IFERROR(VLOOKUP($B108,[1]RptScheduleA_Inv!$A$3:$V$165,BE$3,),)</f>
        <v>-2317.6999999999998</v>
      </c>
      <c r="BF108" s="51">
        <f t="shared" si="90"/>
        <v>1610.5700000000002</v>
      </c>
      <c r="BG108" s="50">
        <f t="shared" si="64"/>
        <v>-707.12999999999965</v>
      </c>
      <c r="BH108" s="50">
        <f>IFERROR(VLOOKUP($B108,[2]RptScheduleA_Inv!$A$3:$V$165,BH$3,),)</f>
        <v>0</v>
      </c>
      <c r="BI108" s="50">
        <f>IFERROR(VLOOKUP($B108,[1]RptScheduleA_Inv!$A$3:$V$165,BI$3,),)</f>
        <v>0</v>
      </c>
      <c r="BJ108" s="51">
        <f t="shared" si="91"/>
        <v>0</v>
      </c>
      <c r="BK108" s="50">
        <f t="shared" si="65"/>
        <v>0</v>
      </c>
      <c r="BL108" s="50">
        <f>IFERROR(VLOOKUP($B108,[2]RptScheduleA_Inv!$A$3:$V$165,BL$3,),)</f>
        <v>8904.18</v>
      </c>
      <c r="BM108" s="50">
        <f>IFERROR(VLOOKUP($B108,[1]RptScheduleA_Inv!$A$3:$V$165,BM$3,),)</f>
        <v>13933.3</v>
      </c>
      <c r="BN108" s="51">
        <f t="shared" si="92"/>
        <v>5029.119999999999</v>
      </c>
      <c r="BO108" s="50">
        <f t="shared" si="73"/>
        <v>18962.419999999998</v>
      </c>
      <c r="BP108" s="50">
        <f>IFERROR(VLOOKUP($B108,[2]RptScheduleA_Inv!$A$3:$V$165,BP$3,),)</f>
        <v>1117.46</v>
      </c>
      <c r="BQ108" s="50">
        <f>IFERROR(VLOOKUP($B108,[1]RptScheduleA_Inv!$A$3:$V$165,BQ$3,),)</f>
        <v>875.47</v>
      </c>
      <c r="BR108" s="51">
        <f t="shared" si="93"/>
        <v>-241.99</v>
      </c>
      <c r="BS108" s="50">
        <f t="shared" si="66"/>
        <v>633.48</v>
      </c>
    </row>
    <row r="109" spans="1:71" x14ac:dyDescent="0.2">
      <c r="A109" s="20" t="str">
        <f t="shared" si="60"/>
        <v>MRC</v>
      </c>
      <c r="B109" s="31" t="s">
        <v>111</v>
      </c>
      <c r="C109" s="20" t="str">
        <f t="shared" si="61"/>
        <v>MRC-MASS REHAB COMM</v>
      </c>
      <c r="D109" s="50">
        <f>IFERROR(VLOOKUP($B109,[2]RptScheduleA_Inv!$A$3:$V$165,D$3,),)</f>
        <v>0</v>
      </c>
      <c r="E109" s="50">
        <f>IFERROR(VLOOKUP($B109,[1]RptScheduleA_Inv!$A$3:$V$165,E$3,),)</f>
        <v>0</v>
      </c>
      <c r="F109" s="50">
        <f t="shared" si="74"/>
        <v>0</v>
      </c>
      <c r="G109" s="50">
        <f t="shared" ref="G109:G157" si="94">E109+F109</f>
        <v>0</v>
      </c>
      <c r="H109" s="50">
        <f>IFERROR(VLOOKUP($B109,[2]RptScheduleA_Inv!$A$3:$V$165,H$3,),)</f>
        <v>88852.77</v>
      </c>
      <c r="I109" s="50">
        <f>IFERROR(VLOOKUP($B109,[1]RptScheduleA_Inv!$A$3:$V$165,I$3,),)</f>
        <v>40839.78</v>
      </c>
      <c r="J109" s="51">
        <f t="shared" si="75"/>
        <v>-48012.990000000005</v>
      </c>
      <c r="K109" s="50">
        <f t="shared" ref="K109:K157" si="95">I109+J109</f>
        <v>-7173.2100000000064</v>
      </c>
      <c r="L109" s="50"/>
      <c r="M109" s="50">
        <f>IFERROR(VLOOKUP($B109,[1]RptScheduleA_Inv!$A$3:$V$165,M$3,),)</f>
        <v>0</v>
      </c>
      <c r="N109" s="50">
        <f t="shared" si="76"/>
        <v>0</v>
      </c>
      <c r="O109" s="50">
        <f t="shared" si="77"/>
        <v>0</v>
      </c>
      <c r="P109" s="50"/>
      <c r="Q109" s="50">
        <f>IFERROR(VLOOKUP($B109,[1]RptScheduleA_Inv!$A$3:$V$165,Q$3,),)</f>
        <v>0</v>
      </c>
      <c r="R109" s="50">
        <f t="shared" si="78"/>
        <v>0</v>
      </c>
      <c r="S109" s="50">
        <f t="shared" si="79"/>
        <v>0</v>
      </c>
      <c r="T109" s="50">
        <f>IFERROR(VLOOKUP($B109,[2]RptScheduleA_Inv!$A$3:$V$165,T$3,),)</f>
        <v>0</v>
      </c>
      <c r="U109" s="50">
        <f>IFERROR(VLOOKUP($B109,[1]RptScheduleA_Inv!$A$3:$V$165,U$3,),)</f>
        <v>0</v>
      </c>
      <c r="V109" s="50">
        <f t="shared" si="80"/>
        <v>0</v>
      </c>
      <c r="W109" s="50">
        <f t="shared" si="81"/>
        <v>0</v>
      </c>
      <c r="X109" s="50">
        <f>IFERROR(VLOOKUP($B109,[2]RptScheduleA_Inv!$A$3:$V$165,X$3,),)</f>
        <v>8753.59</v>
      </c>
      <c r="Y109" s="50">
        <f>IFERROR(VLOOKUP($B109,[1]RptScheduleA_Inv!$A$3:$V$165,Y$3,),)</f>
        <v>4294.97</v>
      </c>
      <c r="Z109" s="51">
        <f t="shared" si="82"/>
        <v>-4458.62</v>
      </c>
      <c r="AA109" s="50">
        <f t="shared" si="67"/>
        <v>-163.64999999999964</v>
      </c>
      <c r="AB109" s="50">
        <f>IFERROR(VLOOKUP($B109,[2]RptScheduleA_Inv!$A$3:$V$165,AB$3,),)</f>
        <v>80680.98</v>
      </c>
      <c r="AC109" s="50">
        <f>IFERROR(VLOOKUP($B109,[1]RptScheduleA_Inv!$A$3:$V$165,AC$3,),)</f>
        <v>112803.85</v>
      </c>
      <c r="AD109" s="51">
        <f t="shared" si="83"/>
        <v>32122.87000000001</v>
      </c>
      <c r="AE109" s="50">
        <f t="shared" si="68"/>
        <v>144926.72000000003</v>
      </c>
      <c r="AF109" s="50">
        <f>IFERROR(VLOOKUP($B109,[2]RptScheduleA_Inv!$A$3:$V$165,AF$3,),)</f>
        <v>0</v>
      </c>
      <c r="AG109" s="50">
        <f>IFERROR(VLOOKUP($B109,[1]RptScheduleA_Inv!$A$3:$V$165,AG$3,),)</f>
        <v>0</v>
      </c>
      <c r="AH109" s="51">
        <f t="shared" si="84"/>
        <v>0</v>
      </c>
      <c r="AI109" s="50">
        <f t="shared" si="69"/>
        <v>0</v>
      </c>
      <c r="AJ109" s="50">
        <f>IFERROR(VLOOKUP($B109,[2]RptScheduleA_Inv!$A$3:$V$165,AJ$3,),)</f>
        <v>1766.73</v>
      </c>
      <c r="AK109" s="50">
        <f>IFERROR(VLOOKUP($B109,[1]RptScheduleA_Inv!$A$3:$V$165,AK$3,),)</f>
        <v>2559.21</v>
      </c>
      <c r="AL109" s="51">
        <f t="shared" si="85"/>
        <v>792.48</v>
      </c>
      <c r="AM109" s="50">
        <f t="shared" si="70"/>
        <v>3351.69</v>
      </c>
      <c r="AN109" s="50">
        <f>IFERROR(VLOOKUP($B109,[2]RptScheduleA_Inv!$A$3:$V$165,AN$3,),)</f>
        <v>130131.57</v>
      </c>
      <c r="AO109" s="50">
        <f>IFERROR(VLOOKUP($B109,[1]RptScheduleA_Inv!$A$3:$V$165,AO$3,),)</f>
        <v>156953.1</v>
      </c>
      <c r="AP109" s="51">
        <f t="shared" si="86"/>
        <v>26821.53</v>
      </c>
      <c r="AQ109" s="50">
        <f t="shared" si="71"/>
        <v>183774.63</v>
      </c>
      <c r="AR109" s="50">
        <f>IFERROR(VLOOKUP($B109,[2]RptScheduleA_Inv!$A$3:$V$165,AR$3,),)</f>
        <v>112418.99</v>
      </c>
      <c r="AS109" s="50">
        <f>IFERROR(VLOOKUP($B109,[1]RptScheduleA_Inv!$A$3:$V$165,AS$3,),)</f>
        <v>0</v>
      </c>
      <c r="AT109" s="51">
        <f t="shared" si="87"/>
        <v>-112418.99</v>
      </c>
      <c r="AU109" s="50">
        <f t="shared" si="72"/>
        <v>-112418.99</v>
      </c>
      <c r="AV109" s="50">
        <f>IFERROR(VLOOKUP($B109,[2]RptScheduleA_Inv!$A$3:$V$165,AV$3,),)</f>
        <v>0</v>
      </c>
      <c r="AW109" s="50">
        <f>IFERROR(VLOOKUP($B109,[1]RptScheduleA_Inv!$A$3:$V$165,AW$3,),)</f>
        <v>0</v>
      </c>
      <c r="AX109" s="51">
        <f t="shared" si="88"/>
        <v>0</v>
      </c>
      <c r="AY109" s="50">
        <f t="shared" si="62"/>
        <v>0</v>
      </c>
      <c r="AZ109" s="50">
        <f>IFERROR(VLOOKUP($B109,[2]RptScheduleA_Inv!$A$3:$V$165,AZ$3,),)</f>
        <v>119137.66</v>
      </c>
      <c r="BA109" s="50">
        <f>IFERROR(VLOOKUP($B109,[1]RptScheduleA_Inv!$A$3:$V$165,BA$3,),)</f>
        <v>117337.8</v>
      </c>
      <c r="BB109" s="51">
        <f t="shared" si="89"/>
        <v>-1799.8600000000006</v>
      </c>
      <c r="BC109" s="50">
        <f t="shared" si="63"/>
        <v>115537.94</v>
      </c>
      <c r="BD109" s="50">
        <f>IFERROR(VLOOKUP($B109,[2]RptScheduleA_Inv!$A$3:$V$165,BD$3,),)</f>
        <v>-1701831.12</v>
      </c>
      <c r="BE109" s="50">
        <f>IFERROR(VLOOKUP($B109,[1]RptScheduleA_Inv!$A$3:$V$165,BE$3,),)</f>
        <v>-638157.61</v>
      </c>
      <c r="BF109" s="51">
        <f t="shared" si="90"/>
        <v>1063673.5100000002</v>
      </c>
      <c r="BG109" s="50">
        <f t="shared" si="64"/>
        <v>425515.90000000026</v>
      </c>
      <c r="BH109" s="50">
        <f>IFERROR(VLOOKUP($B109,[2]RptScheduleA_Inv!$A$3:$V$165,BH$3,),)</f>
        <v>0</v>
      </c>
      <c r="BI109" s="50">
        <f>IFERROR(VLOOKUP($B109,[1]RptScheduleA_Inv!$A$3:$V$165,BI$3,),)</f>
        <v>0</v>
      </c>
      <c r="BJ109" s="51">
        <f t="shared" si="91"/>
        <v>0</v>
      </c>
      <c r="BK109" s="50">
        <f t="shared" si="65"/>
        <v>0</v>
      </c>
      <c r="BL109" s="50">
        <f>IFERROR(VLOOKUP($B109,[2]RptScheduleA_Inv!$A$3:$V$165,BL$3,),)</f>
        <v>37980.629999999997</v>
      </c>
      <c r="BM109" s="50">
        <f>IFERROR(VLOOKUP($B109,[1]RptScheduleA_Inv!$A$3:$V$165,BM$3,),)</f>
        <v>59432.37</v>
      </c>
      <c r="BN109" s="51">
        <f t="shared" si="92"/>
        <v>21451.740000000005</v>
      </c>
      <c r="BO109" s="50">
        <f t="shared" si="73"/>
        <v>80884.110000000015</v>
      </c>
      <c r="BP109" s="50">
        <f>IFERROR(VLOOKUP($B109,[2]RptScheduleA_Inv!$A$3:$V$165,BP$3,),)</f>
        <v>29363</v>
      </c>
      <c r="BQ109" s="50">
        <f>IFERROR(VLOOKUP($B109,[1]RptScheduleA_Inv!$A$3:$V$165,BQ$3,),)</f>
        <v>36679.980000000003</v>
      </c>
      <c r="BR109" s="51">
        <f t="shared" si="93"/>
        <v>7316.9800000000032</v>
      </c>
      <c r="BS109" s="50">
        <f t="shared" si="66"/>
        <v>43996.960000000006</v>
      </c>
    </row>
    <row r="110" spans="1:71" x14ac:dyDescent="0.2">
      <c r="A110" s="20" t="str">
        <f t="shared" si="60"/>
        <v>MSD</v>
      </c>
      <c r="B110" s="31" t="s">
        <v>246</v>
      </c>
      <c r="C110" s="20" t="s">
        <v>246</v>
      </c>
      <c r="D110" s="50">
        <f>IFERROR(VLOOKUP($B110,[2]RptScheduleA_Inv!$A$3:$V$165,D$3,),)</f>
        <v>0</v>
      </c>
      <c r="E110" s="50">
        <f>IFERROR(VLOOKUP($B110,[1]RptScheduleA_Inv!$A$3:$V$165,E$3,),)</f>
        <v>0</v>
      </c>
      <c r="F110" s="50">
        <f t="shared" si="74"/>
        <v>0</v>
      </c>
      <c r="G110" s="50">
        <f t="shared" ref="G110" si="96">E110+F110</f>
        <v>0</v>
      </c>
      <c r="H110" s="50">
        <f>IFERROR(VLOOKUP($B110,[2]RptScheduleA_Inv!$A$3:$V$165,H$3,),)</f>
        <v>0</v>
      </c>
      <c r="I110" s="50">
        <f>IFERROR(VLOOKUP($B110,[1]RptScheduleA_Inv!$A$3:$V$165,I$3,),)</f>
        <v>0</v>
      </c>
      <c r="J110" s="51">
        <f t="shared" si="75"/>
        <v>0</v>
      </c>
      <c r="K110" s="50">
        <f t="shared" ref="K110" si="97">I110+J110</f>
        <v>0</v>
      </c>
      <c r="L110" s="50"/>
      <c r="M110" s="50">
        <f>IFERROR(VLOOKUP($B110,[1]RptScheduleA_Inv!$A$3:$V$165,M$3,),)</f>
        <v>0</v>
      </c>
      <c r="N110" s="50">
        <f t="shared" si="76"/>
        <v>0</v>
      </c>
      <c r="O110" s="50">
        <f t="shared" si="77"/>
        <v>0</v>
      </c>
      <c r="P110" s="50"/>
      <c r="Q110" s="50">
        <f>IFERROR(VLOOKUP($B110,[1]RptScheduleA_Inv!$A$3:$V$165,Q$3,),)</f>
        <v>0</v>
      </c>
      <c r="R110" s="50">
        <f t="shared" si="78"/>
        <v>0</v>
      </c>
      <c r="S110" s="50">
        <f t="shared" si="79"/>
        <v>0</v>
      </c>
      <c r="T110" s="50">
        <f>IFERROR(VLOOKUP($B110,[2]RptScheduleA_Inv!$A$3:$V$165,T$3,),)</f>
        <v>0</v>
      </c>
      <c r="U110" s="50">
        <f>IFERROR(VLOOKUP($B110,[1]RptScheduleA_Inv!$A$3:$V$165,U$3,),)</f>
        <v>0</v>
      </c>
      <c r="V110" s="50">
        <f t="shared" si="80"/>
        <v>0</v>
      </c>
      <c r="W110" s="50">
        <f t="shared" si="81"/>
        <v>0</v>
      </c>
      <c r="X110" s="50">
        <f>IFERROR(VLOOKUP($B110,[2]RptScheduleA_Inv!$A$3:$V$165,X$3,),)</f>
        <v>2188.34</v>
      </c>
      <c r="Y110" s="50">
        <f>IFERROR(VLOOKUP($B110,[1]RptScheduleA_Inv!$A$3:$V$165,Y$3,),)</f>
        <v>0</v>
      </c>
      <c r="Z110" s="51">
        <f t="shared" si="82"/>
        <v>-2188.34</v>
      </c>
      <c r="AA110" s="50">
        <f t="shared" ref="AA110" si="98">Y110+Z110</f>
        <v>-2188.34</v>
      </c>
      <c r="AB110" s="50">
        <f>IFERROR(VLOOKUP($B110,[2]RptScheduleA_Inv!$A$3:$V$165,AB$3,),)</f>
        <v>0</v>
      </c>
      <c r="AC110" s="50">
        <f>IFERROR(VLOOKUP($B110,[1]RptScheduleA_Inv!$A$3:$V$165,AC$3,),)</f>
        <v>0</v>
      </c>
      <c r="AD110" s="51">
        <f t="shared" si="83"/>
        <v>0</v>
      </c>
      <c r="AE110" s="50">
        <f t="shared" ref="AE110" si="99">AC110+AD110</f>
        <v>0</v>
      </c>
      <c r="AF110" s="50">
        <f>IFERROR(VLOOKUP($B110,[2]RptScheduleA_Inv!$A$3:$V$165,AF$3,),)</f>
        <v>0</v>
      </c>
      <c r="AG110" s="50">
        <f>IFERROR(VLOOKUP($B110,[1]RptScheduleA_Inv!$A$3:$V$165,AG$3,),)</f>
        <v>0</v>
      </c>
      <c r="AH110" s="51">
        <f t="shared" si="84"/>
        <v>0</v>
      </c>
      <c r="AI110" s="50">
        <f t="shared" ref="AI110" si="100">AG110+AH110</f>
        <v>0</v>
      </c>
      <c r="AJ110" s="50">
        <f>IFERROR(VLOOKUP($B110,[2]RptScheduleA_Inv!$A$3:$V$165,AJ$3,),)</f>
        <v>0</v>
      </c>
      <c r="AK110" s="50">
        <f>IFERROR(VLOOKUP($B110,[1]RptScheduleA_Inv!$A$3:$V$165,AK$3,),)</f>
        <v>0</v>
      </c>
      <c r="AL110" s="51">
        <f t="shared" si="85"/>
        <v>0</v>
      </c>
      <c r="AM110" s="50">
        <f t="shared" ref="AM110" si="101">AK110+AL110</f>
        <v>0</v>
      </c>
      <c r="AN110" s="50">
        <f>IFERROR(VLOOKUP($B110,[2]RptScheduleA_Inv!$A$3:$V$165,AN$3,),)</f>
        <v>0</v>
      </c>
      <c r="AO110" s="50">
        <f>IFERROR(VLOOKUP($B110,[1]RptScheduleA_Inv!$A$3:$V$165,AO$3,),)</f>
        <v>0</v>
      </c>
      <c r="AP110" s="51">
        <f t="shared" si="86"/>
        <v>0</v>
      </c>
      <c r="AQ110" s="50">
        <f t="shared" ref="AQ110" si="102">AO110+AP110</f>
        <v>0</v>
      </c>
      <c r="AR110" s="50">
        <f>IFERROR(VLOOKUP($B110,[2]RptScheduleA_Inv!$A$3:$V$165,AR$3,),)</f>
        <v>12490.79</v>
      </c>
      <c r="AS110" s="50">
        <f>IFERROR(VLOOKUP($B110,[1]RptScheduleA_Inv!$A$3:$V$165,AS$3,),)</f>
        <v>30201.61</v>
      </c>
      <c r="AT110" s="51">
        <f t="shared" si="87"/>
        <v>17710.82</v>
      </c>
      <c r="AU110" s="50">
        <f t="shared" ref="AU110" si="103">AS110+AT110</f>
        <v>47912.43</v>
      </c>
      <c r="AV110" s="50">
        <f>IFERROR(VLOOKUP($B110,[2]RptScheduleA_Inv!$A$3:$V$165,AV$3,),)</f>
        <v>0</v>
      </c>
      <c r="AW110" s="50">
        <f>IFERROR(VLOOKUP($B110,[1]RptScheduleA_Inv!$A$3:$V$165,AW$3,),)</f>
        <v>0</v>
      </c>
      <c r="AX110" s="51">
        <f t="shared" si="88"/>
        <v>0</v>
      </c>
      <c r="AY110" s="50">
        <f t="shared" si="62"/>
        <v>0</v>
      </c>
      <c r="AZ110" s="50">
        <f>IFERROR(VLOOKUP($B110,[2]RptScheduleA_Inv!$A$3:$V$165,AZ$3,),)</f>
        <v>0</v>
      </c>
      <c r="BA110" s="50">
        <f>IFERROR(VLOOKUP($B110,[1]RptScheduleA_Inv!$A$3:$V$165,BA$3,),)</f>
        <v>0</v>
      </c>
      <c r="BB110" s="51">
        <f t="shared" si="89"/>
        <v>0</v>
      </c>
      <c r="BC110" s="50">
        <f t="shared" si="63"/>
        <v>0</v>
      </c>
      <c r="BD110" s="50">
        <f>IFERROR(VLOOKUP($B110,[2]RptScheduleA_Inv!$A$3:$V$165,BD$3,),)</f>
        <v>0</v>
      </c>
      <c r="BE110" s="50">
        <f>IFERROR(VLOOKUP($B110,[1]RptScheduleA_Inv!$A$3:$V$165,BE$3,),)</f>
        <v>0</v>
      </c>
      <c r="BF110" s="51">
        <f t="shared" si="90"/>
        <v>0</v>
      </c>
      <c r="BG110" s="50">
        <f t="shared" si="64"/>
        <v>0</v>
      </c>
      <c r="BH110" s="50">
        <f>IFERROR(VLOOKUP($B110,[2]RptScheduleA_Inv!$A$3:$V$165,BH$3,),)</f>
        <v>0</v>
      </c>
      <c r="BI110" s="50">
        <f>IFERROR(VLOOKUP($B110,[1]RptScheduleA_Inv!$A$3:$V$165,BI$3,),)</f>
        <v>0</v>
      </c>
      <c r="BJ110" s="51">
        <f t="shared" si="91"/>
        <v>0</v>
      </c>
      <c r="BK110" s="50">
        <f t="shared" si="65"/>
        <v>0</v>
      </c>
      <c r="BL110" s="50">
        <f>IFERROR(VLOOKUP($B110,[2]RptScheduleA_Inv!$A$3:$V$165,BL$3,),)</f>
        <v>0</v>
      </c>
      <c r="BM110" s="50">
        <f>IFERROR(VLOOKUP($B110,[1]RptScheduleA_Inv!$A$3:$V$165,BM$3,),)</f>
        <v>0</v>
      </c>
      <c r="BN110" s="51">
        <f t="shared" si="92"/>
        <v>0</v>
      </c>
      <c r="BO110" s="50">
        <f t="shared" si="73"/>
        <v>0</v>
      </c>
      <c r="BP110" s="50">
        <f>IFERROR(VLOOKUP($B110,[2]RptScheduleA_Inv!$A$3:$V$165,BP$3,),)</f>
        <v>0</v>
      </c>
      <c r="BQ110" s="50">
        <f>IFERROR(VLOOKUP($B110,[1]RptScheduleA_Inv!$A$3:$V$165,BQ$3,),)</f>
        <v>0</v>
      </c>
      <c r="BR110" s="51">
        <f t="shared" si="93"/>
        <v>0</v>
      </c>
      <c r="BS110" s="50">
        <f t="shared" si="66"/>
        <v>0</v>
      </c>
    </row>
    <row r="111" spans="1:71" x14ac:dyDescent="0.2">
      <c r="A111" s="20" t="str">
        <f t="shared" si="60"/>
        <v>MWC</v>
      </c>
      <c r="B111" s="31" t="s">
        <v>112</v>
      </c>
      <c r="C111" s="20" t="str">
        <f t="shared" si="61"/>
        <v>MWC-MT WACHUSETT COMM COLLEGE</v>
      </c>
      <c r="D111" s="50">
        <f>IFERROR(VLOOKUP($B111,[2]RptScheduleA_Inv!$A$3:$V$165,D$3,),)</f>
        <v>0</v>
      </c>
      <c r="E111" s="50">
        <f>IFERROR(VLOOKUP($B111,[1]RptScheduleA_Inv!$A$3:$V$165,E$3,),)</f>
        <v>0</v>
      </c>
      <c r="F111" s="50">
        <f t="shared" si="74"/>
        <v>0</v>
      </c>
      <c r="G111" s="50">
        <f t="shared" si="94"/>
        <v>0</v>
      </c>
      <c r="H111" s="50">
        <f>IFERROR(VLOOKUP($B111,[2]RptScheduleA_Inv!$A$3:$V$165,H$3,),)</f>
        <v>355.02</v>
      </c>
      <c r="I111" s="50">
        <f>IFERROR(VLOOKUP($B111,[1]RptScheduleA_Inv!$A$3:$V$165,I$3,),)</f>
        <v>34671.89</v>
      </c>
      <c r="J111" s="51">
        <f t="shared" si="75"/>
        <v>34316.870000000003</v>
      </c>
      <c r="K111" s="50">
        <f t="shared" si="95"/>
        <v>68988.760000000009</v>
      </c>
      <c r="L111" s="50"/>
      <c r="M111" s="50">
        <f>IFERROR(VLOOKUP($B111,[1]RptScheduleA_Inv!$A$3:$V$165,M$3,),)</f>
        <v>0</v>
      </c>
      <c r="N111" s="50">
        <f t="shared" si="76"/>
        <v>0</v>
      </c>
      <c r="O111" s="50">
        <f t="shared" si="77"/>
        <v>0</v>
      </c>
      <c r="P111" s="50"/>
      <c r="Q111" s="50">
        <f>IFERROR(VLOOKUP($B111,[1]RptScheduleA_Inv!$A$3:$V$165,Q$3,),)</f>
        <v>0</v>
      </c>
      <c r="R111" s="50">
        <f t="shared" si="78"/>
        <v>0</v>
      </c>
      <c r="S111" s="50">
        <f t="shared" si="79"/>
        <v>0</v>
      </c>
      <c r="T111" s="50">
        <f>IFERROR(VLOOKUP($B111,[2]RptScheduleA_Inv!$A$3:$V$165,T$3,),)</f>
        <v>0</v>
      </c>
      <c r="U111" s="50">
        <f>IFERROR(VLOOKUP($B111,[1]RptScheduleA_Inv!$A$3:$V$165,U$3,),)</f>
        <v>0</v>
      </c>
      <c r="V111" s="50">
        <f t="shared" si="80"/>
        <v>0</v>
      </c>
      <c r="W111" s="50">
        <f t="shared" si="81"/>
        <v>0</v>
      </c>
      <c r="X111" s="50">
        <f>IFERROR(VLOOKUP($B111,[2]RptScheduleA_Inv!$A$3:$V$165,X$3,),)</f>
        <v>7818.34</v>
      </c>
      <c r="Y111" s="50">
        <f>IFERROR(VLOOKUP($B111,[1]RptScheduleA_Inv!$A$3:$V$165,Y$3,),)</f>
        <v>5842.06</v>
      </c>
      <c r="Z111" s="51">
        <f t="shared" si="82"/>
        <v>-1976.2799999999997</v>
      </c>
      <c r="AA111" s="50">
        <f t="shared" si="67"/>
        <v>3865.7800000000007</v>
      </c>
      <c r="AB111" s="50">
        <f>IFERROR(VLOOKUP($B111,[2]RptScheduleA_Inv!$A$3:$V$165,AB$3,),)</f>
        <v>9300.8799999999992</v>
      </c>
      <c r="AC111" s="50">
        <f>IFERROR(VLOOKUP($B111,[1]RptScheduleA_Inv!$A$3:$V$165,AC$3,),)</f>
        <v>21371.55</v>
      </c>
      <c r="AD111" s="51">
        <f t="shared" si="83"/>
        <v>12070.67</v>
      </c>
      <c r="AE111" s="50">
        <f t="shared" si="68"/>
        <v>33442.22</v>
      </c>
      <c r="AF111" s="50">
        <f>IFERROR(VLOOKUP($B111,[2]RptScheduleA_Inv!$A$3:$V$165,AF$3,),)</f>
        <v>0</v>
      </c>
      <c r="AG111" s="50">
        <f>IFERROR(VLOOKUP($B111,[1]RptScheduleA_Inv!$A$3:$V$165,AG$3,),)</f>
        <v>0</v>
      </c>
      <c r="AH111" s="51">
        <f t="shared" si="84"/>
        <v>0</v>
      </c>
      <c r="AI111" s="50">
        <f t="shared" si="69"/>
        <v>0</v>
      </c>
      <c r="AJ111" s="50">
        <f>IFERROR(VLOOKUP($B111,[2]RptScheduleA_Inv!$A$3:$V$165,AJ$3,),)</f>
        <v>0</v>
      </c>
      <c r="AK111" s="50">
        <f>IFERROR(VLOOKUP($B111,[1]RptScheduleA_Inv!$A$3:$V$165,AK$3,),)</f>
        <v>0</v>
      </c>
      <c r="AL111" s="51">
        <f t="shared" si="85"/>
        <v>0</v>
      </c>
      <c r="AM111" s="50">
        <f t="shared" si="70"/>
        <v>0</v>
      </c>
      <c r="AN111" s="50">
        <f>IFERROR(VLOOKUP($B111,[2]RptScheduleA_Inv!$A$3:$V$165,AN$3,),)</f>
        <v>22623.77</v>
      </c>
      <c r="AO111" s="50">
        <f>IFERROR(VLOOKUP($B111,[1]RptScheduleA_Inv!$A$3:$V$165,AO$3,),)</f>
        <v>43281.7</v>
      </c>
      <c r="AP111" s="51">
        <f t="shared" si="86"/>
        <v>20657.929999999997</v>
      </c>
      <c r="AQ111" s="50">
        <f t="shared" si="71"/>
        <v>63939.62999999999</v>
      </c>
      <c r="AR111" s="50">
        <f>IFERROR(VLOOKUP($B111,[2]RptScheduleA_Inv!$A$3:$V$165,AR$3,),)</f>
        <v>206283.74</v>
      </c>
      <c r="AS111" s="50">
        <f>IFERROR(VLOOKUP($B111,[1]RptScheduleA_Inv!$A$3:$V$165,AS$3,),)</f>
        <v>35991.599999999999</v>
      </c>
      <c r="AT111" s="51">
        <f t="shared" si="87"/>
        <v>-170292.13999999998</v>
      </c>
      <c r="AU111" s="50">
        <f t="shared" si="72"/>
        <v>-134300.53999999998</v>
      </c>
      <c r="AV111" s="50">
        <f>IFERROR(VLOOKUP($B111,[2]RptScheduleA_Inv!$A$3:$V$165,AV$3,),)</f>
        <v>0</v>
      </c>
      <c r="AW111" s="50">
        <f>IFERROR(VLOOKUP($B111,[1]RptScheduleA_Inv!$A$3:$V$165,AW$3,),)</f>
        <v>0</v>
      </c>
      <c r="AX111" s="51">
        <f t="shared" si="88"/>
        <v>0</v>
      </c>
      <c r="AY111" s="50">
        <f t="shared" si="62"/>
        <v>0</v>
      </c>
      <c r="AZ111" s="50">
        <f>IFERROR(VLOOKUP($B111,[2]RptScheduleA_Inv!$A$3:$V$165,AZ$3,),)</f>
        <v>61242.35</v>
      </c>
      <c r="BA111" s="50">
        <f>IFERROR(VLOOKUP($B111,[1]RptScheduleA_Inv!$A$3:$V$165,BA$3,),)</f>
        <v>80805.72</v>
      </c>
      <c r="BB111" s="51">
        <f t="shared" si="89"/>
        <v>19563.370000000003</v>
      </c>
      <c r="BC111" s="50">
        <f t="shared" si="63"/>
        <v>100369.09</v>
      </c>
      <c r="BD111" s="50">
        <f>IFERROR(VLOOKUP($B111,[2]RptScheduleA_Inv!$A$3:$V$165,BD$3,),)</f>
        <v>381.07</v>
      </c>
      <c r="BE111" s="50">
        <f>IFERROR(VLOOKUP($B111,[1]RptScheduleA_Inv!$A$3:$V$165,BE$3,),)</f>
        <v>5812.64</v>
      </c>
      <c r="BF111" s="51">
        <f t="shared" si="90"/>
        <v>5431.5700000000006</v>
      </c>
      <c r="BG111" s="50">
        <f t="shared" si="64"/>
        <v>11244.210000000001</v>
      </c>
      <c r="BH111" s="50">
        <f>IFERROR(VLOOKUP($B111,[2]RptScheduleA_Inv!$A$3:$V$165,BH$3,),)</f>
        <v>0</v>
      </c>
      <c r="BI111" s="50">
        <f>IFERROR(VLOOKUP($B111,[1]RptScheduleA_Inv!$A$3:$V$165,BI$3,),)</f>
        <v>0</v>
      </c>
      <c r="BJ111" s="51">
        <f t="shared" si="91"/>
        <v>0</v>
      </c>
      <c r="BK111" s="50">
        <f t="shared" si="65"/>
        <v>0</v>
      </c>
      <c r="BL111" s="50">
        <f>IFERROR(VLOOKUP($B111,[2]RptScheduleA_Inv!$A$3:$V$165,BL$3,),)</f>
        <v>0</v>
      </c>
      <c r="BM111" s="50">
        <f>IFERROR(VLOOKUP($B111,[1]RptScheduleA_Inv!$A$3:$V$165,BM$3,),)</f>
        <v>0</v>
      </c>
      <c r="BN111" s="51">
        <f t="shared" si="92"/>
        <v>0</v>
      </c>
      <c r="BO111" s="50">
        <f t="shared" si="73"/>
        <v>0</v>
      </c>
      <c r="BP111" s="50">
        <f>IFERROR(VLOOKUP($B111,[2]RptScheduleA_Inv!$A$3:$V$165,BP$3,),)</f>
        <v>16601.77</v>
      </c>
      <c r="BQ111" s="50">
        <f>IFERROR(VLOOKUP($B111,[1]RptScheduleA_Inv!$A$3:$V$165,BQ$3,),)</f>
        <v>24392.62</v>
      </c>
      <c r="BR111" s="51">
        <f t="shared" si="93"/>
        <v>7790.8499999999985</v>
      </c>
      <c r="BS111" s="50">
        <f t="shared" si="66"/>
        <v>32183.469999999998</v>
      </c>
    </row>
    <row r="112" spans="1:71" x14ac:dyDescent="0.2">
      <c r="A112" s="20" t="str">
        <f t="shared" si="60"/>
        <v>NAC</v>
      </c>
      <c r="B112" s="31" t="s">
        <v>113</v>
      </c>
      <c r="C112" s="20" t="str">
        <f t="shared" si="61"/>
        <v>NAC-MASS COLLEGE OF LIBERAL ARTS</v>
      </c>
      <c r="D112" s="50">
        <f>IFERROR(VLOOKUP($B112,[2]RptScheduleA_Inv!$A$3:$V$165,D$3,),)</f>
        <v>0</v>
      </c>
      <c r="E112" s="50">
        <f>IFERROR(VLOOKUP($B112,[1]RptScheduleA_Inv!$A$3:$V$165,E$3,),)</f>
        <v>0</v>
      </c>
      <c r="F112" s="50">
        <f t="shared" si="74"/>
        <v>0</v>
      </c>
      <c r="G112" s="50">
        <f t="shared" si="94"/>
        <v>0</v>
      </c>
      <c r="H112" s="50">
        <f>IFERROR(VLOOKUP($B112,[2]RptScheduleA_Inv!$A$3:$V$165,H$3,),)</f>
        <v>680.98</v>
      </c>
      <c r="I112" s="50">
        <f>IFERROR(VLOOKUP($B112,[1]RptScheduleA_Inv!$A$3:$V$165,I$3,),)</f>
        <v>28553.040000000001</v>
      </c>
      <c r="J112" s="51">
        <f t="shared" si="75"/>
        <v>27872.06</v>
      </c>
      <c r="K112" s="50">
        <f t="shared" si="95"/>
        <v>56425.100000000006</v>
      </c>
      <c r="L112" s="50"/>
      <c r="M112" s="50">
        <f>IFERROR(VLOOKUP($B112,[1]RptScheduleA_Inv!$A$3:$V$165,M$3,),)</f>
        <v>0</v>
      </c>
      <c r="N112" s="50">
        <f t="shared" si="76"/>
        <v>0</v>
      </c>
      <c r="O112" s="50">
        <f t="shared" si="77"/>
        <v>0</v>
      </c>
      <c r="P112" s="50"/>
      <c r="Q112" s="50">
        <f>IFERROR(VLOOKUP($B112,[1]RptScheduleA_Inv!$A$3:$V$165,Q$3,),)</f>
        <v>0</v>
      </c>
      <c r="R112" s="50">
        <f t="shared" si="78"/>
        <v>0</v>
      </c>
      <c r="S112" s="50">
        <f t="shared" si="79"/>
        <v>0</v>
      </c>
      <c r="T112" s="50">
        <f>IFERROR(VLOOKUP($B112,[2]RptScheduleA_Inv!$A$3:$V$165,T$3,),)</f>
        <v>0</v>
      </c>
      <c r="U112" s="50">
        <f>IFERROR(VLOOKUP($B112,[1]RptScheduleA_Inv!$A$3:$V$165,U$3,),)</f>
        <v>0</v>
      </c>
      <c r="V112" s="50">
        <f t="shared" si="80"/>
        <v>0</v>
      </c>
      <c r="W112" s="50">
        <f t="shared" si="81"/>
        <v>0</v>
      </c>
      <c r="X112" s="50">
        <f>IFERROR(VLOOKUP($B112,[2]RptScheduleA_Inv!$A$3:$V$165,X$3,),)</f>
        <v>0</v>
      </c>
      <c r="Y112" s="50">
        <f>IFERROR(VLOOKUP($B112,[1]RptScheduleA_Inv!$A$3:$V$165,Y$3,),)</f>
        <v>0</v>
      </c>
      <c r="Z112" s="51">
        <f t="shared" si="82"/>
        <v>0</v>
      </c>
      <c r="AA112" s="50">
        <f t="shared" si="67"/>
        <v>0</v>
      </c>
      <c r="AB112" s="50">
        <f>IFERROR(VLOOKUP($B112,[2]RptScheduleA_Inv!$A$3:$V$165,AB$3,),)</f>
        <v>11090.17</v>
      </c>
      <c r="AC112" s="50">
        <f>IFERROR(VLOOKUP($B112,[1]RptScheduleA_Inv!$A$3:$V$165,AC$3,),)</f>
        <v>15622.21</v>
      </c>
      <c r="AD112" s="51">
        <f t="shared" si="83"/>
        <v>4532.0399999999991</v>
      </c>
      <c r="AE112" s="50">
        <f t="shared" si="68"/>
        <v>20154.25</v>
      </c>
      <c r="AF112" s="50">
        <f>IFERROR(VLOOKUP($B112,[2]RptScheduleA_Inv!$A$3:$V$165,AF$3,),)</f>
        <v>0</v>
      </c>
      <c r="AG112" s="50">
        <f>IFERROR(VLOOKUP($B112,[1]RptScheduleA_Inv!$A$3:$V$165,AG$3,),)</f>
        <v>0</v>
      </c>
      <c r="AH112" s="51">
        <f t="shared" si="84"/>
        <v>0</v>
      </c>
      <c r="AI112" s="50">
        <f t="shared" si="69"/>
        <v>0</v>
      </c>
      <c r="AJ112" s="50">
        <f>IFERROR(VLOOKUP($B112,[2]RptScheduleA_Inv!$A$3:$V$165,AJ$3,),)</f>
        <v>0</v>
      </c>
      <c r="AK112" s="50">
        <f>IFERROR(VLOOKUP($B112,[1]RptScheduleA_Inv!$A$3:$V$165,AK$3,),)</f>
        <v>0</v>
      </c>
      <c r="AL112" s="51">
        <f t="shared" si="85"/>
        <v>0</v>
      </c>
      <c r="AM112" s="50">
        <f t="shared" si="70"/>
        <v>0</v>
      </c>
      <c r="AN112" s="50">
        <f>IFERROR(VLOOKUP($B112,[2]RptScheduleA_Inv!$A$3:$V$165,AN$3,),)</f>
        <v>25514.23</v>
      </c>
      <c r="AO112" s="50">
        <f>IFERROR(VLOOKUP($B112,[1]RptScheduleA_Inv!$A$3:$V$165,AO$3,),)</f>
        <v>33251.71</v>
      </c>
      <c r="AP112" s="51">
        <f t="shared" si="86"/>
        <v>7737.48</v>
      </c>
      <c r="AQ112" s="50">
        <f t="shared" si="71"/>
        <v>40989.19</v>
      </c>
      <c r="AR112" s="50">
        <f>IFERROR(VLOOKUP($B112,[2]RptScheduleA_Inv!$A$3:$V$165,AR$3,),)</f>
        <v>106098.44</v>
      </c>
      <c r="AS112" s="50">
        <f>IFERROR(VLOOKUP($B112,[1]RptScheduleA_Inv!$A$3:$V$165,AS$3,),)</f>
        <v>146898.92000000001</v>
      </c>
      <c r="AT112" s="51">
        <f t="shared" si="87"/>
        <v>40800.48000000001</v>
      </c>
      <c r="AU112" s="50">
        <f t="shared" si="72"/>
        <v>187699.40000000002</v>
      </c>
      <c r="AV112" s="50">
        <f>IFERROR(VLOOKUP($B112,[2]RptScheduleA_Inv!$A$3:$V$165,AV$3,),)</f>
        <v>0</v>
      </c>
      <c r="AW112" s="50">
        <f>IFERROR(VLOOKUP($B112,[1]RptScheduleA_Inv!$A$3:$V$165,AW$3,),)</f>
        <v>0</v>
      </c>
      <c r="AX112" s="51">
        <f t="shared" si="88"/>
        <v>0</v>
      </c>
      <c r="AY112" s="50">
        <f t="shared" si="62"/>
        <v>0</v>
      </c>
      <c r="AZ112" s="50">
        <f>IFERROR(VLOOKUP($B112,[2]RptScheduleA_Inv!$A$3:$V$165,AZ$3,),)</f>
        <v>63234.29</v>
      </c>
      <c r="BA112" s="50">
        <f>IFERROR(VLOOKUP($B112,[1]RptScheduleA_Inv!$A$3:$V$165,BA$3,),)</f>
        <v>66544.929999999993</v>
      </c>
      <c r="BB112" s="51">
        <f t="shared" si="89"/>
        <v>3310.6399999999921</v>
      </c>
      <c r="BC112" s="50">
        <f t="shared" si="63"/>
        <v>69855.569999999978</v>
      </c>
      <c r="BD112" s="50">
        <f>IFERROR(VLOOKUP($B112,[2]RptScheduleA_Inv!$A$3:$V$165,BD$3,),)</f>
        <v>-3259.87</v>
      </c>
      <c r="BE112" s="50">
        <f>IFERROR(VLOOKUP($B112,[1]RptScheduleA_Inv!$A$3:$V$165,BE$3,),)</f>
        <v>3619.08</v>
      </c>
      <c r="BF112" s="51">
        <f t="shared" si="90"/>
        <v>6878.95</v>
      </c>
      <c r="BG112" s="50">
        <f t="shared" si="64"/>
        <v>10498.029999999999</v>
      </c>
      <c r="BH112" s="50">
        <f>IFERROR(VLOOKUP($B112,[2]RptScheduleA_Inv!$A$3:$V$165,BH$3,),)</f>
        <v>0</v>
      </c>
      <c r="BI112" s="50">
        <f>IFERROR(VLOOKUP($B112,[1]RptScheduleA_Inv!$A$3:$V$165,BI$3,),)</f>
        <v>0</v>
      </c>
      <c r="BJ112" s="51">
        <f t="shared" si="91"/>
        <v>0</v>
      </c>
      <c r="BK112" s="50">
        <f t="shared" si="65"/>
        <v>0</v>
      </c>
      <c r="BL112" s="50">
        <f>IFERROR(VLOOKUP($B112,[2]RptScheduleA_Inv!$A$3:$V$165,BL$3,),)</f>
        <v>0</v>
      </c>
      <c r="BM112" s="50">
        <f>IFERROR(VLOOKUP($B112,[1]RptScheduleA_Inv!$A$3:$V$165,BM$3,),)</f>
        <v>0</v>
      </c>
      <c r="BN112" s="51">
        <f t="shared" si="92"/>
        <v>0</v>
      </c>
      <c r="BO112" s="50">
        <f t="shared" si="73"/>
        <v>0</v>
      </c>
      <c r="BP112" s="50">
        <f>IFERROR(VLOOKUP($B112,[2]RptScheduleA_Inv!$A$3:$V$165,BP$3,),)</f>
        <v>16328.2</v>
      </c>
      <c r="BQ112" s="50">
        <f>IFERROR(VLOOKUP($B112,[1]RptScheduleA_Inv!$A$3:$V$165,BQ$3,),)</f>
        <v>20143.8</v>
      </c>
      <c r="BR112" s="51">
        <f t="shared" si="93"/>
        <v>3815.5999999999985</v>
      </c>
      <c r="BS112" s="50">
        <f t="shared" si="66"/>
        <v>23959.399999999998</v>
      </c>
    </row>
    <row r="113" spans="1:71" x14ac:dyDescent="0.2">
      <c r="A113" s="20" t="str">
        <f t="shared" si="60"/>
        <v>NEC</v>
      </c>
      <c r="B113" s="31" t="s">
        <v>114</v>
      </c>
      <c r="C113" s="20" t="str">
        <f t="shared" si="61"/>
        <v>NEC-NORTHERN ESSEX COMM COLLEGE</v>
      </c>
      <c r="D113" s="50">
        <f>IFERROR(VLOOKUP($B113,[2]RptScheduleA_Inv!$A$3:$V$165,D$3,),)</f>
        <v>0</v>
      </c>
      <c r="E113" s="50">
        <f>IFERROR(VLOOKUP($B113,[1]RptScheduleA_Inv!$A$3:$V$165,E$3,),)</f>
        <v>0</v>
      </c>
      <c r="F113" s="50">
        <f t="shared" si="74"/>
        <v>0</v>
      </c>
      <c r="G113" s="50">
        <f t="shared" si="94"/>
        <v>0</v>
      </c>
      <c r="H113" s="50">
        <f>IFERROR(VLOOKUP($B113,[2]RptScheduleA_Inv!$A$3:$V$165,H$3,),)</f>
        <v>1862.86</v>
      </c>
      <c r="I113" s="50">
        <f>IFERROR(VLOOKUP($B113,[1]RptScheduleA_Inv!$A$3:$V$165,I$3,),)</f>
        <v>32028.23</v>
      </c>
      <c r="J113" s="51">
        <f t="shared" si="75"/>
        <v>30165.37</v>
      </c>
      <c r="K113" s="50">
        <f t="shared" si="95"/>
        <v>62193.599999999999</v>
      </c>
      <c r="L113" s="50"/>
      <c r="M113" s="50">
        <f>IFERROR(VLOOKUP($B113,[1]RptScheduleA_Inv!$A$3:$V$165,M$3,),)</f>
        <v>0</v>
      </c>
      <c r="N113" s="50">
        <f t="shared" si="76"/>
        <v>0</v>
      </c>
      <c r="O113" s="50">
        <f t="shared" si="77"/>
        <v>0</v>
      </c>
      <c r="P113" s="50"/>
      <c r="Q113" s="50">
        <f>IFERROR(VLOOKUP($B113,[1]RptScheduleA_Inv!$A$3:$V$165,Q$3,),)</f>
        <v>0</v>
      </c>
      <c r="R113" s="50">
        <f t="shared" si="78"/>
        <v>0</v>
      </c>
      <c r="S113" s="50">
        <f t="shared" si="79"/>
        <v>0</v>
      </c>
      <c r="T113" s="50">
        <f>IFERROR(VLOOKUP($B113,[2]RptScheduleA_Inv!$A$3:$V$165,T$3,),)</f>
        <v>0</v>
      </c>
      <c r="U113" s="50">
        <f>IFERROR(VLOOKUP($B113,[1]RptScheduleA_Inv!$A$3:$V$165,U$3,),)</f>
        <v>0</v>
      </c>
      <c r="V113" s="50">
        <f t="shared" si="80"/>
        <v>0</v>
      </c>
      <c r="W113" s="50">
        <f t="shared" si="81"/>
        <v>0</v>
      </c>
      <c r="X113" s="50">
        <f>IFERROR(VLOOKUP($B113,[2]RptScheduleA_Inv!$A$3:$V$165,X$3,),)</f>
        <v>0</v>
      </c>
      <c r="Y113" s="50">
        <f>IFERROR(VLOOKUP($B113,[1]RptScheduleA_Inv!$A$3:$V$165,Y$3,),)</f>
        <v>5842.06</v>
      </c>
      <c r="Z113" s="51">
        <f t="shared" si="82"/>
        <v>5842.06</v>
      </c>
      <c r="AA113" s="50">
        <f t="shared" si="67"/>
        <v>11684.12</v>
      </c>
      <c r="AB113" s="50">
        <f>IFERROR(VLOOKUP($B113,[2]RptScheduleA_Inv!$A$3:$V$165,AB$3,),)</f>
        <v>12450.79</v>
      </c>
      <c r="AC113" s="50">
        <f>IFERROR(VLOOKUP($B113,[1]RptScheduleA_Inv!$A$3:$V$165,AC$3,),)</f>
        <v>24371.08</v>
      </c>
      <c r="AD113" s="51">
        <f t="shared" si="83"/>
        <v>11920.29</v>
      </c>
      <c r="AE113" s="50">
        <f t="shared" si="68"/>
        <v>36291.370000000003</v>
      </c>
      <c r="AF113" s="50">
        <f>IFERROR(VLOOKUP($B113,[2]RptScheduleA_Inv!$A$3:$V$165,AF$3,),)</f>
        <v>0</v>
      </c>
      <c r="AG113" s="50">
        <f>IFERROR(VLOOKUP($B113,[1]RptScheduleA_Inv!$A$3:$V$165,AG$3,),)</f>
        <v>0</v>
      </c>
      <c r="AH113" s="51">
        <f t="shared" si="84"/>
        <v>0</v>
      </c>
      <c r="AI113" s="50">
        <f t="shared" si="69"/>
        <v>0</v>
      </c>
      <c r="AJ113" s="50">
        <f>IFERROR(VLOOKUP($B113,[2]RptScheduleA_Inv!$A$3:$V$165,AJ$3,),)</f>
        <v>0</v>
      </c>
      <c r="AK113" s="50">
        <f>IFERROR(VLOOKUP($B113,[1]RptScheduleA_Inv!$A$3:$V$165,AK$3,),)</f>
        <v>0</v>
      </c>
      <c r="AL113" s="51">
        <f t="shared" si="85"/>
        <v>0</v>
      </c>
      <c r="AM113" s="50">
        <f t="shared" si="70"/>
        <v>0</v>
      </c>
      <c r="AN113" s="50">
        <f>IFERROR(VLOOKUP($B113,[2]RptScheduleA_Inv!$A$3:$V$165,AN$3,),)</f>
        <v>30079.759999999998</v>
      </c>
      <c r="AO113" s="50">
        <f>IFERROR(VLOOKUP($B113,[1]RptScheduleA_Inv!$A$3:$V$165,AO$3,),)</f>
        <v>45579.519999999997</v>
      </c>
      <c r="AP113" s="51">
        <f t="shared" si="86"/>
        <v>15499.759999999998</v>
      </c>
      <c r="AQ113" s="50">
        <f t="shared" si="71"/>
        <v>61079.28</v>
      </c>
      <c r="AR113" s="50">
        <f>IFERROR(VLOOKUP($B113,[2]RptScheduleA_Inv!$A$3:$V$165,AR$3,),)</f>
        <v>78220.17</v>
      </c>
      <c r="AS113" s="50">
        <f>IFERROR(VLOOKUP($B113,[1]RptScheduleA_Inv!$A$3:$V$165,AS$3,),)</f>
        <v>51966.02</v>
      </c>
      <c r="AT113" s="51">
        <f t="shared" si="87"/>
        <v>-26254.15</v>
      </c>
      <c r="AU113" s="50">
        <f t="shared" si="72"/>
        <v>25711.869999999995</v>
      </c>
      <c r="AV113" s="50">
        <f>IFERROR(VLOOKUP($B113,[2]RptScheduleA_Inv!$A$3:$V$165,AV$3,),)</f>
        <v>0</v>
      </c>
      <c r="AW113" s="50">
        <f>IFERROR(VLOOKUP($B113,[1]RptScheduleA_Inv!$A$3:$V$165,AW$3,),)</f>
        <v>0</v>
      </c>
      <c r="AX113" s="51">
        <f t="shared" si="88"/>
        <v>0</v>
      </c>
      <c r="AY113" s="50">
        <f t="shared" si="62"/>
        <v>0</v>
      </c>
      <c r="AZ113" s="50">
        <f>IFERROR(VLOOKUP($B113,[2]RptScheduleA_Inv!$A$3:$V$165,AZ$3,),)</f>
        <v>80606.34</v>
      </c>
      <c r="BA113" s="50">
        <f>IFERROR(VLOOKUP($B113,[1]RptScheduleA_Inv!$A$3:$V$165,BA$3,),)</f>
        <v>74644.3</v>
      </c>
      <c r="BB113" s="51">
        <f t="shared" si="89"/>
        <v>-5962.0399999999936</v>
      </c>
      <c r="BC113" s="50">
        <f t="shared" si="63"/>
        <v>68682.260000000009</v>
      </c>
      <c r="BD113" s="50">
        <f>IFERROR(VLOOKUP($B113,[2]RptScheduleA_Inv!$A$3:$V$165,BD$3,),)</f>
        <v>-254.61</v>
      </c>
      <c r="BE113" s="50">
        <f>IFERROR(VLOOKUP($B113,[1]RptScheduleA_Inv!$A$3:$V$165,BE$3,),)</f>
        <v>5252.5</v>
      </c>
      <c r="BF113" s="51">
        <f t="shared" si="90"/>
        <v>5507.11</v>
      </c>
      <c r="BG113" s="50">
        <f t="shared" si="64"/>
        <v>10759.61</v>
      </c>
      <c r="BH113" s="50">
        <f>IFERROR(VLOOKUP($B113,[2]RptScheduleA_Inv!$A$3:$V$165,BH$3,),)</f>
        <v>0</v>
      </c>
      <c r="BI113" s="50">
        <f>IFERROR(VLOOKUP($B113,[1]RptScheduleA_Inv!$A$3:$V$165,BI$3,),)</f>
        <v>0</v>
      </c>
      <c r="BJ113" s="51">
        <f t="shared" si="91"/>
        <v>0</v>
      </c>
      <c r="BK113" s="50">
        <f t="shared" si="65"/>
        <v>0</v>
      </c>
      <c r="BL113" s="50">
        <f>IFERROR(VLOOKUP($B113,[2]RptScheduleA_Inv!$A$3:$V$165,BL$3,),)</f>
        <v>0</v>
      </c>
      <c r="BM113" s="50">
        <f>IFERROR(VLOOKUP($B113,[1]RptScheduleA_Inv!$A$3:$V$165,BM$3,),)</f>
        <v>0</v>
      </c>
      <c r="BN113" s="51">
        <f t="shared" si="92"/>
        <v>0</v>
      </c>
      <c r="BO113" s="50">
        <f t="shared" si="73"/>
        <v>0</v>
      </c>
      <c r="BP113" s="50">
        <f>IFERROR(VLOOKUP($B113,[2]RptScheduleA_Inv!$A$3:$V$165,BP$3,),)</f>
        <v>20622.27</v>
      </c>
      <c r="BQ113" s="50">
        <f>IFERROR(VLOOKUP($B113,[1]RptScheduleA_Inv!$A$3:$V$165,BQ$3,),)</f>
        <v>23010.720000000001</v>
      </c>
      <c r="BR113" s="51">
        <f t="shared" si="93"/>
        <v>2388.4500000000007</v>
      </c>
      <c r="BS113" s="50">
        <f t="shared" si="66"/>
        <v>25399.170000000002</v>
      </c>
    </row>
    <row r="114" spans="1:71" x14ac:dyDescent="0.2">
      <c r="A114" s="20" t="str">
        <f t="shared" si="60"/>
        <v>NFK</v>
      </c>
      <c r="B114" s="31" t="s">
        <v>115</v>
      </c>
      <c r="C114" s="20" t="str">
        <f t="shared" si="61"/>
        <v>NFK-NORFOLK DISTRICT ATTY</v>
      </c>
      <c r="D114" s="50">
        <f>IFERROR(VLOOKUP($B114,[2]RptScheduleA_Inv!$A$3:$V$165,D$3,),)</f>
        <v>0</v>
      </c>
      <c r="E114" s="50">
        <f>IFERROR(VLOOKUP($B114,[1]RptScheduleA_Inv!$A$3:$V$165,E$3,),)</f>
        <v>0</v>
      </c>
      <c r="F114" s="50">
        <f t="shared" si="74"/>
        <v>0</v>
      </c>
      <c r="G114" s="50">
        <f t="shared" si="94"/>
        <v>0</v>
      </c>
      <c r="H114" s="50">
        <f>IFERROR(VLOOKUP($B114,[2]RptScheduleA_Inv!$A$3:$V$165,H$3,),)</f>
        <v>548.91999999999996</v>
      </c>
      <c r="I114" s="50">
        <f>IFERROR(VLOOKUP($B114,[1]RptScheduleA_Inv!$A$3:$V$165,I$3,),)</f>
        <v>6057.23</v>
      </c>
      <c r="J114" s="51">
        <f t="shared" si="75"/>
        <v>5508.3099999999995</v>
      </c>
      <c r="K114" s="50">
        <f t="shared" si="95"/>
        <v>11565.539999999999</v>
      </c>
      <c r="L114" s="50"/>
      <c r="M114" s="50">
        <f>IFERROR(VLOOKUP($B114,[1]RptScheduleA_Inv!$A$3:$V$165,M$3,),)</f>
        <v>0</v>
      </c>
      <c r="N114" s="50">
        <f t="shared" si="76"/>
        <v>0</v>
      </c>
      <c r="O114" s="50">
        <f t="shared" si="77"/>
        <v>0</v>
      </c>
      <c r="P114" s="50"/>
      <c r="Q114" s="50">
        <f>IFERROR(VLOOKUP($B114,[1]RptScheduleA_Inv!$A$3:$V$165,Q$3,),)</f>
        <v>0</v>
      </c>
      <c r="R114" s="50">
        <f t="shared" si="78"/>
        <v>0</v>
      </c>
      <c r="S114" s="50">
        <f t="shared" si="79"/>
        <v>0</v>
      </c>
      <c r="T114" s="50">
        <f>IFERROR(VLOOKUP($B114,[2]RptScheduleA_Inv!$A$3:$V$165,T$3,),)</f>
        <v>0</v>
      </c>
      <c r="U114" s="50">
        <f>IFERROR(VLOOKUP($B114,[1]RptScheduleA_Inv!$A$3:$V$165,U$3,),)</f>
        <v>0</v>
      </c>
      <c r="V114" s="50">
        <f t="shared" si="80"/>
        <v>0</v>
      </c>
      <c r="W114" s="50">
        <f t="shared" si="81"/>
        <v>0</v>
      </c>
      <c r="X114" s="50">
        <f>IFERROR(VLOOKUP($B114,[2]RptScheduleA_Inv!$A$3:$V$165,X$3,),)</f>
        <v>3909.17</v>
      </c>
      <c r="Y114" s="50">
        <f>IFERROR(VLOOKUP($B114,[1]RptScheduleA_Inv!$A$3:$V$165,Y$3,),)</f>
        <v>0</v>
      </c>
      <c r="Z114" s="51">
        <f t="shared" si="82"/>
        <v>-3909.17</v>
      </c>
      <c r="AA114" s="50">
        <f t="shared" si="67"/>
        <v>-3909.17</v>
      </c>
      <c r="AB114" s="50">
        <f>IFERROR(VLOOKUP($B114,[2]RptScheduleA_Inv!$A$3:$V$165,AB$3,),)</f>
        <v>6616.55</v>
      </c>
      <c r="AC114" s="50">
        <f>IFERROR(VLOOKUP($B114,[1]RptScheduleA_Inv!$A$3:$V$165,AC$3,),)</f>
        <v>8922.18</v>
      </c>
      <c r="AD114" s="51">
        <f t="shared" si="83"/>
        <v>2305.63</v>
      </c>
      <c r="AE114" s="50">
        <f t="shared" si="68"/>
        <v>11227.810000000001</v>
      </c>
      <c r="AF114" s="50">
        <f>IFERROR(VLOOKUP($B114,[2]RptScheduleA_Inv!$A$3:$V$165,AF$3,),)</f>
        <v>0</v>
      </c>
      <c r="AG114" s="50">
        <f>IFERROR(VLOOKUP($B114,[1]RptScheduleA_Inv!$A$3:$V$165,AG$3,),)</f>
        <v>0</v>
      </c>
      <c r="AH114" s="51">
        <f t="shared" si="84"/>
        <v>0</v>
      </c>
      <c r="AI114" s="50">
        <f t="shared" si="69"/>
        <v>0</v>
      </c>
      <c r="AJ114" s="50">
        <f>IFERROR(VLOOKUP($B114,[2]RptScheduleA_Inv!$A$3:$V$165,AJ$3,),)</f>
        <v>0</v>
      </c>
      <c r="AK114" s="50">
        <f>IFERROR(VLOOKUP($B114,[1]RptScheduleA_Inv!$A$3:$V$165,AK$3,),)</f>
        <v>0</v>
      </c>
      <c r="AL114" s="51">
        <f t="shared" si="85"/>
        <v>0</v>
      </c>
      <c r="AM114" s="50">
        <f t="shared" si="70"/>
        <v>0</v>
      </c>
      <c r="AN114" s="50">
        <f>IFERROR(VLOOKUP($B114,[2]RptScheduleA_Inv!$A$3:$V$165,AN$3,),)</f>
        <v>11637.38</v>
      </c>
      <c r="AO114" s="50">
        <f>IFERROR(VLOOKUP($B114,[1]RptScheduleA_Inv!$A$3:$V$165,AO$3,),)</f>
        <v>13835.83</v>
      </c>
      <c r="AP114" s="51">
        <f t="shared" si="86"/>
        <v>2198.4500000000007</v>
      </c>
      <c r="AQ114" s="50">
        <f t="shared" si="71"/>
        <v>16034.28</v>
      </c>
      <c r="AR114" s="50">
        <f>IFERROR(VLOOKUP($B114,[2]RptScheduleA_Inv!$A$3:$V$165,AR$3,),)</f>
        <v>6245.45</v>
      </c>
      <c r="AS114" s="50">
        <f>IFERROR(VLOOKUP($B114,[1]RptScheduleA_Inv!$A$3:$V$165,AS$3,),)</f>
        <v>10067.07</v>
      </c>
      <c r="AT114" s="51">
        <f t="shared" si="87"/>
        <v>3821.62</v>
      </c>
      <c r="AU114" s="50">
        <f t="shared" si="72"/>
        <v>13888.689999999999</v>
      </c>
      <c r="AV114" s="50">
        <f>IFERROR(VLOOKUP($B114,[2]RptScheduleA_Inv!$A$3:$V$165,AV$3,),)</f>
        <v>0</v>
      </c>
      <c r="AW114" s="50">
        <f>IFERROR(VLOOKUP($B114,[1]RptScheduleA_Inv!$A$3:$V$165,AW$3,),)</f>
        <v>0</v>
      </c>
      <c r="AX114" s="51">
        <f t="shared" si="88"/>
        <v>0</v>
      </c>
      <c r="AY114" s="50">
        <f t="shared" si="62"/>
        <v>0</v>
      </c>
      <c r="AZ114" s="50">
        <f>IFERROR(VLOOKUP($B114,[2]RptScheduleA_Inv!$A$3:$V$165,AZ$3,),)</f>
        <v>13721.92</v>
      </c>
      <c r="BA114" s="50">
        <f>IFERROR(VLOOKUP($B114,[1]RptScheduleA_Inv!$A$3:$V$165,BA$3,),)</f>
        <v>14116.31</v>
      </c>
      <c r="BB114" s="51">
        <f t="shared" si="89"/>
        <v>394.38999999999942</v>
      </c>
      <c r="BC114" s="50">
        <f t="shared" si="63"/>
        <v>14510.699999999999</v>
      </c>
      <c r="BD114" s="50">
        <f>IFERROR(VLOOKUP($B114,[2]RptScheduleA_Inv!$A$3:$V$165,BD$3,),)</f>
        <v>-31969.32</v>
      </c>
      <c r="BE114" s="50">
        <f>IFERROR(VLOOKUP($B114,[1]RptScheduleA_Inv!$A$3:$V$165,BE$3,),)</f>
        <v>-12527.13</v>
      </c>
      <c r="BF114" s="51">
        <f t="shared" si="90"/>
        <v>19442.190000000002</v>
      </c>
      <c r="BG114" s="50">
        <f t="shared" si="64"/>
        <v>6915.0600000000031</v>
      </c>
      <c r="BH114" s="50">
        <f>IFERROR(VLOOKUP($B114,[2]RptScheduleA_Inv!$A$3:$V$165,BH$3,),)</f>
        <v>0</v>
      </c>
      <c r="BI114" s="50">
        <f>IFERROR(VLOOKUP($B114,[1]RptScheduleA_Inv!$A$3:$V$165,BI$3,),)</f>
        <v>0</v>
      </c>
      <c r="BJ114" s="51">
        <f t="shared" si="91"/>
        <v>0</v>
      </c>
      <c r="BK114" s="50">
        <f t="shared" si="65"/>
        <v>0</v>
      </c>
      <c r="BL114" s="50">
        <f>IFERROR(VLOOKUP($B114,[2]RptScheduleA_Inv!$A$3:$V$165,BL$3,),)</f>
        <v>0</v>
      </c>
      <c r="BM114" s="50">
        <f>IFERROR(VLOOKUP($B114,[1]RptScheduleA_Inv!$A$3:$V$165,BM$3,),)</f>
        <v>0</v>
      </c>
      <c r="BN114" s="51">
        <f t="shared" si="92"/>
        <v>0</v>
      </c>
      <c r="BO114" s="50">
        <f t="shared" si="73"/>
        <v>0</v>
      </c>
      <c r="BP114" s="50">
        <f>IFERROR(VLOOKUP($B114,[2]RptScheduleA_Inv!$A$3:$V$165,BP$3,),)</f>
        <v>3837.85</v>
      </c>
      <c r="BQ114" s="50">
        <f>IFERROR(VLOOKUP($B114,[1]RptScheduleA_Inv!$A$3:$V$165,BQ$3,),)</f>
        <v>4687.3599999999997</v>
      </c>
      <c r="BR114" s="51">
        <f t="shared" si="93"/>
        <v>849.50999999999976</v>
      </c>
      <c r="BS114" s="50">
        <f t="shared" si="66"/>
        <v>5536.869999999999</v>
      </c>
    </row>
    <row r="115" spans="1:71" x14ac:dyDescent="0.2">
      <c r="A115" s="20" t="str">
        <f t="shared" si="60"/>
        <v>NOR</v>
      </c>
      <c r="B115" s="31" t="s">
        <v>116</v>
      </c>
      <c r="C115" s="20" t="str">
        <f t="shared" si="61"/>
        <v>NOR-MIDDLESEX (NORTHERN) DISTRICT ATTY</v>
      </c>
      <c r="D115" s="50">
        <f>IFERROR(VLOOKUP($B115,[2]RptScheduleA_Inv!$A$3:$V$165,D$3,),)</f>
        <v>0</v>
      </c>
      <c r="E115" s="50">
        <f>IFERROR(VLOOKUP($B115,[1]RptScheduleA_Inv!$A$3:$V$165,E$3,),)</f>
        <v>0</v>
      </c>
      <c r="F115" s="50">
        <f t="shared" si="74"/>
        <v>0</v>
      </c>
      <c r="G115" s="50">
        <f t="shared" si="94"/>
        <v>0</v>
      </c>
      <c r="H115" s="50">
        <f>IFERROR(VLOOKUP($B115,[2]RptScheduleA_Inv!$A$3:$V$165,H$3,),)</f>
        <v>477.16</v>
      </c>
      <c r="I115" s="50">
        <f>IFERROR(VLOOKUP($B115,[1]RptScheduleA_Inv!$A$3:$V$165,I$3,),)</f>
        <v>11048.99</v>
      </c>
      <c r="J115" s="51">
        <f t="shared" si="75"/>
        <v>10571.83</v>
      </c>
      <c r="K115" s="50">
        <f t="shared" si="95"/>
        <v>21620.82</v>
      </c>
      <c r="L115" s="50"/>
      <c r="M115" s="50">
        <f>IFERROR(VLOOKUP($B115,[1]RptScheduleA_Inv!$A$3:$V$165,M$3,),)</f>
        <v>0</v>
      </c>
      <c r="N115" s="50">
        <f t="shared" si="76"/>
        <v>0</v>
      </c>
      <c r="O115" s="50">
        <f t="shared" si="77"/>
        <v>0</v>
      </c>
      <c r="P115" s="50"/>
      <c r="Q115" s="50">
        <f>IFERROR(VLOOKUP($B115,[1]RptScheduleA_Inv!$A$3:$V$165,Q$3,),)</f>
        <v>0</v>
      </c>
      <c r="R115" s="50">
        <f t="shared" si="78"/>
        <v>0</v>
      </c>
      <c r="S115" s="50">
        <f t="shared" si="79"/>
        <v>0</v>
      </c>
      <c r="T115" s="50">
        <f>IFERROR(VLOOKUP($B115,[2]RptScheduleA_Inv!$A$3:$V$165,T$3,),)</f>
        <v>0</v>
      </c>
      <c r="U115" s="50">
        <f>IFERROR(VLOOKUP($B115,[1]RptScheduleA_Inv!$A$3:$V$165,U$3,),)</f>
        <v>0</v>
      </c>
      <c r="V115" s="50">
        <f t="shared" si="80"/>
        <v>0</v>
      </c>
      <c r="W115" s="50">
        <f t="shared" si="81"/>
        <v>0</v>
      </c>
      <c r="X115" s="50">
        <f>IFERROR(VLOOKUP($B115,[2]RptScheduleA_Inv!$A$3:$V$165,X$3,),)</f>
        <v>13915.92</v>
      </c>
      <c r="Y115" s="50">
        <f>IFERROR(VLOOKUP($B115,[1]RptScheduleA_Inv!$A$3:$V$165,Y$3,),)</f>
        <v>0</v>
      </c>
      <c r="Z115" s="51">
        <f t="shared" si="82"/>
        <v>-13915.92</v>
      </c>
      <c r="AA115" s="50">
        <f t="shared" si="67"/>
        <v>-13915.92</v>
      </c>
      <c r="AB115" s="50">
        <f>IFERROR(VLOOKUP($B115,[2]RptScheduleA_Inv!$A$3:$V$165,AB$3,),)</f>
        <v>10863.76</v>
      </c>
      <c r="AC115" s="50">
        <f>IFERROR(VLOOKUP($B115,[1]RptScheduleA_Inv!$A$3:$V$165,AC$3,),)</f>
        <v>15127.09</v>
      </c>
      <c r="AD115" s="51">
        <f t="shared" si="83"/>
        <v>4263.33</v>
      </c>
      <c r="AE115" s="50">
        <f t="shared" si="68"/>
        <v>19390.419999999998</v>
      </c>
      <c r="AF115" s="50">
        <f>IFERROR(VLOOKUP($B115,[2]RptScheduleA_Inv!$A$3:$V$165,AF$3,),)</f>
        <v>0</v>
      </c>
      <c r="AG115" s="50">
        <f>IFERROR(VLOOKUP($B115,[1]RptScheduleA_Inv!$A$3:$V$165,AG$3,),)</f>
        <v>0</v>
      </c>
      <c r="AH115" s="51">
        <f t="shared" si="84"/>
        <v>0</v>
      </c>
      <c r="AI115" s="50">
        <f t="shared" si="69"/>
        <v>0</v>
      </c>
      <c r="AJ115" s="50">
        <f>IFERROR(VLOOKUP($B115,[2]RptScheduleA_Inv!$A$3:$V$165,AJ$3,),)</f>
        <v>0</v>
      </c>
      <c r="AK115" s="50">
        <f>IFERROR(VLOOKUP($B115,[1]RptScheduleA_Inv!$A$3:$V$165,AK$3,),)</f>
        <v>0</v>
      </c>
      <c r="AL115" s="51">
        <f t="shared" si="85"/>
        <v>0</v>
      </c>
      <c r="AM115" s="50">
        <f t="shared" si="70"/>
        <v>0</v>
      </c>
      <c r="AN115" s="50">
        <f>IFERROR(VLOOKUP($B115,[2]RptScheduleA_Inv!$A$3:$V$165,AN$3,),)</f>
        <v>19443.310000000001</v>
      </c>
      <c r="AO115" s="50">
        <f>IFERROR(VLOOKUP($B115,[1]RptScheduleA_Inv!$A$3:$V$165,AO$3,),)</f>
        <v>23849.93</v>
      </c>
      <c r="AP115" s="51">
        <f t="shared" si="86"/>
        <v>4406.619999999999</v>
      </c>
      <c r="AQ115" s="50">
        <f t="shared" si="71"/>
        <v>28256.55</v>
      </c>
      <c r="AR115" s="50">
        <f>IFERROR(VLOOKUP($B115,[2]RptScheduleA_Inv!$A$3:$V$165,AR$3,),)</f>
        <v>18736.560000000001</v>
      </c>
      <c r="AS115" s="50">
        <f>IFERROR(VLOOKUP($B115,[1]RptScheduleA_Inv!$A$3:$V$165,AS$3,),)</f>
        <v>30201.61</v>
      </c>
      <c r="AT115" s="51">
        <f t="shared" si="87"/>
        <v>11465.05</v>
      </c>
      <c r="AU115" s="50">
        <f t="shared" si="72"/>
        <v>41666.660000000003</v>
      </c>
      <c r="AV115" s="50">
        <f>IFERROR(VLOOKUP($B115,[2]RptScheduleA_Inv!$A$3:$V$165,AV$3,),)</f>
        <v>0</v>
      </c>
      <c r="AW115" s="50">
        <f>IFERROR(VLOOKUP($B115,[1]RptScheduleA_Inv!$A$3:$V$165,AW$3,),)</f>
        <v>0</v>
      </c>
      <c r="AX115" s="51">
        <f t="shared" si="88"/>
        <v>0</v>
      </c>
      <c r="AY115" s="50">
        <f t="shared" si="62"/>
        <v>0</v>
      </c>
      <c r="AZ115" s="50">
        <f>IFERROR(VLOOKUP($B115,[2]RptScheduleA_Inv!$A$3:$V$165,AZ$3,),)</f>
        <v>24778.23</v>
      </c>
      <c r="BA115" s="50">
        <f>IFERROR(VLOOKUP($B115,[1]RptScheduleA_Inv!$A$3:$V$165,BA$3,),)</f>
        <v>25750.23</v>
      </c>
      <c r="BB115" s="51">
        <f t="shared" si="89"/>
        <v>972</v>
      </c>
      <c r="BC115" s="50">
        <f t="shared" si="63"/>
        <v>26722.23</v>
      </c>
      <c r="BD115" s="50">
        <f>IFERROR(VLOOKUP($B115,[2]RptScheduleA_Inv!$A$3:$V$165,BD$3,),)</f>
        <v>-22270.66</v>
      </c>
      <c r="BE115" s="50">
        <f>IFERROR(VLOOKUP($B115,[1]RptScheduleA_Inv!$A$3:$V$165,BE$3,),)</f>
        <v>-13674.99</v>
      </c>
      <c r="BF115" s="51">
        <f t="shared" si="90"/>
        <v>8595.67</v>
      </c>
      <c r="BG115" s="50">
        <f t="shared" si="64"/>
        <v>-5079.32</v>
      </c>
      <c r="BH115" s="50">
        <f>IFERROR(VLOOKUP($B115,[2]RptScheduleA_Inv!$A$3:$V$165,BH$3,),)</f>
        <v>0</v>
      </c>
      <c r="BI115" s="50">
        <f>IFERROR(VLOOKUP($B115,[1]RptScheduleA_Inv!$A$3:$V$165,BI$3,),)</f>
        <v>0</v>
      </c>
      <c r="BJ115" s="51">
        <f t="shared" si="91"/>
        <v>0</v>
      </c>
      <c r="BK115" s="50">
        <f t="shared" si="65"/>
        <v>0</v>
      </c>
      <c r="BL115" s="50">
        <f>IFERROR(VLOOKUP($B115,[2]RptScheduleA_Inv!$A$3:$V$165,BL$3,),)</f>
        <v>0</v>
      </c>
      <c r="BM115" s="50">
        <f>IFERROR(VLOOKUP($B115,[1]RptScheduleA_Inv!$A$3:$V$165,BM$3,),)</f>
        <v>0</v>
      </c>
      <c r="BN115" s="51">
        <f t="shared" si="92"/>
        <v>0</v>
      </c>
      <c r="BO115" s="50">
        <f t="shared" si="73"/>
        <v>0</v>
      </c>
      <c r="BP115" s="50">
        <f>IFERROR(VLOOKUP($B115,[2]RptScheduleA_Inv!$A$3:$V$165,BP$3,),)</f>
        <v>6832.7</v>
      </c>
      <c r="BQ115" s="50">
        <f>IFERROR(VLOOKUP($B115,[1]RptScheduleA_Inv!$A$3:$V$165,BQ$3,),)</f>
        <v>8455.51</v>
      </c>
      <c r="BR115" s="51">
        <f t="shared" si="93"/>
        <v>1622.8100000000004</v>
      </c>
      <c r="BS115" s="50">
        <f t="shared" si="66"/>
        <v>10078.32</v>
      </c>
    </row>
    <row r="116" spans="1:71" x14ac:dyDescent="0.2">
      <c r="A116" s="20" t="str">
        <f t="shared" si="60"/>
        <v>NSC</v>
      </c>
      <c r="B116" s="31" t="s">
        <v>117</v>
      </c>
      <c r="C116" s="20" t="str">
        <f t="shared" si="61"/>
        <v>NSC-NORTH SHORE COMM COLLEGE</v>
      </c>
      <c r="D116" s="50">
        <f>IFERROR(VLOOKUP($B116,[2]RptScheduleA_Inv!$A$3:$V$165,D$3,),)</f>
        <v>0</v>
      </c>
      <c r="E116" s="50">
        <f>IFERROR(VLOOKUP($B116,[1]RptScheduleA_Inv!$A$3:$V$165,E$3,),)</f>
        <v>0</v>
      </c>
      <c r="F116" s="50">
        <f t="shared" si="74"/>
        <v>0</v>
      </c>
      <c r="G116" s="50">
        <f t="shared" si="94"/>
        <v>0</v>
      </c>
      <c r="H116" s="50">
        <f>IFERROR(VLOOKUP($B116,[2]RptScheduleA_Inv!$A$3:$V$165,H$3,),)</f>
        <v>1241.49</v>
      </c>
      <c r="I116" s="50">
        <f>IFERROR(VLOOKUP($B116,[1]RptScheduleA_Inv!$A$3:$V$165,I$3,),)</f>
        <v>45440.73</v>
      </c>
      <c r="J116" s="51">
        <f t="shared" si="75"/>
        <v>44199.240000000005</v>
      </c>
      <c r="K116" s="50">
        <f t="shared" si="95"/>
        <v>89639.97</v>
      </c>
      <c r="L116" s="50"/>
      <c r="M116" s="50">
        <f>IFERROR(VLOOKUP($B116,[1]RptScheduleA_Inv!$A$3:$V$165,M$3,),)</f>
        <v>0</v>
      </c>
      <c r="N116" s="50">
        <f t="shared" si="76"/>
        <v>0</v>
      </c>
      <c r="O116" s="50">
        <f t="shared" si="77"/>
        <v>0</v>
      </c>
      <c r="P116" s="50"/>
      <c r="Q116" s="50">
        <f>IFERROR(VLOOKUP($B116,[1]RptScheduleA_Inv!$A$3:$V$165,Q$3,),)</f>
        <v>0</v>
      </c>
      <c r="R116" s="50">
        <f t="shared" si="78"/>
        <v>0</v>
      </c>
      <c r="S116" s="50">
        <f t="shared" si="79"/>
        <v>0</v>
      </c>
      <c r="T116" s="50">
        <f>IFERROR(VLOOKUP($B116,[2]RptScheduleA_Inv!$A$3:$V$165,T$3,),)</f>
        <v>0</v>
      </c>
      <c r="U116" s="50">
        <f>IFERROR(VLOOKUP($B116,[1]RptScheduleA_Inv!$A$3:$V$165,U$3,),)</f>
        <v>0</v>
      </c>
      <c r="V116" s="50">
        <f t="shared" si="80"/>
        <v>0</v>
      </c>
      <c r="W116" s="50">
        <f t="shared" si="81"/>
        <v>0</v>
      </c>
      <c r="X116" s="50">
        <f>IFERROR(VLOOKUP($B116,[2]RptScheduleA_Inv!$A$3:$V$165,X$3,),)</f>
        <v>7818.34</v>
      </c>
      <c r="Y116" s="50">
        <f>IFERROR(VLOOKUP($B116,[1]RptScheduleA_Inv!$A$3:$V$165,Y$3,),)</f>
        <v>5842.06</v>
      </c>
      <c r="Z116" s="51">
        <f t="shared" si="82"/>
        <v>-1976.2799999999997</v>
      </c>
      <c r="AA116" s="50">
        <f t="shared" si="67"/>
        <v>3865.7800000000007</v>
      </c>
      <c r="AB116" s="50">
        <f>IFERROR(VLOOKUP($B116,[2]RptScheduleA_Inv!$A$3:$V$165,AB$3,),)</f>
        <v>13906.82</v>
      </c>
      <c r="AC116" s="50">
        <f>IFERROR(VLOOKUP($B116,[1]RptScheduleA_Inv!$A$3:$V$165,AC$3,),)</f>
        <v>25573.75</v>
      </c>
      <c r="AD116" s="51">
        <f t="shared" si="83"/>
        <v>11666.93</v>
      </c>
      <c r="AE116" s="50">
        <f t="shared" si="68"/>
        <v>37240.68</v>
      </c>
      <c r="AF116" s="50">
        <f>IFERROR(VLOOKUP($B116,[2]RptScheduleA_Inv!$A$3:$V$165,AF$3,),)</f>
        <v>0</v>
      </c>
      <c r="AG116" s="50">
        <f>IFERROR(VLOOKUP($B116,[1]RptScheduleA_Inv!$A$3:$V$165,AG$3,),)</f>
        <v>0</v>
      </c>
      <c r="AH116" s="51">
        <f t="shared" si="84"/>
        <v>0</v>
      </c>
      <c r="AI116" s="50">
        <f t="shared" si="69"/>
        <v>0</v>
      </c>
      <c r="AJ116" s="50">
        <f>IFERROR(VLOOKUP($B116,[2]RptScheduleA_Inv!$A$3:$V$165,AJ$3,),)</f>
        <v>0</v>
      </c>
      <c r="AK116" s="50">
        <f>IFERROR(VLOOKUP($B116,[1]RptScheduleA_Inv!$A$3:$V$165,AK$3,),)</f>
        <v>0</v>
      </c>
      <c r="AL116" s="51">
        <f t="shared" si="85"/>
        <v>0</v>
      </c>
      <c r="AM116" s="50">
        <f t="shared" si="70"/>
        <v>0</v>
      </c>
      <c r="AN116" s="50">
        <f>IFERROR(VLOOKUP($B116,[2]RptScheduleA_Inv!$A$3:$V$165,AN$3,),)</f>
        <v>35315.72</v>
      </c>
      <c r="AO116" s="50">
        <f>IFERROR(VLOOKUP($B116,[1]RptScheduleA_Inv!$A$3:$V$165,AO$3,),)</f>
        <v>53779.23</v>
      </c>
      <c r="AP116" s="51">
        <f t="shared" si="86"/>
        <v>18463.510000000002</v>
      </c>
      <c r="AQ116" s="50">
        <f t="shared" si="71"/>
        <v>72242.740000000005</v>
      </c>
      <c r="AR116" s="50">
        <f>IFERROR(VLOOKUP($B116,[2]RptScheduleA_Inv!$A$3:$V$165,AR$3,),)</f>
        <v>138479.34</v>
      </c>
      <c r="AS116" s="50">
        <f>IFERROR(VLOOKUP($B116,[1]RptScheduleA_Inv!$A$3:$V$165,AS$3,),)</f>
        <v>9713.6200000000008</v>
      </c>
      <c r="AT116" s="51">
        <f t="shared" si="87"/>
        <v>-128765.72</v>
      </c>
      <c r="AU116" s="50">
        <f t="shared" si="72"/>
        <v>-119052.1</v>
      </c>
      <c r="AV116" s="50">
        <f>IFERROR(VLOOKUP($B116,[2]RptScheduleA_Inv!$A$3:$V$165,AV$3,),)</f>
        <v>0</v>
      </c>
      <c r="AW116" s="50">
        <f>IFERROR(VLOOKUP($B116,[1]RptScheduleA_Inv!$A$3:$V$165,AW$3,),)</f>
        <v>0</v>
      </c>
      <c r="AX116" s="51">
        <f t="shared" si="88"/>
        <v>0</v>
      </c>
      <c r="AY116" s="50">
        <f t="shared" si="62"/>
        <v>0</v>
      </c>
      <c r="AZ116" s="50">
        <f>IFERROR(VLOOKUP($B116,[2]RptScheduleA_Inv!$A$3:$V$165,AZ$3,),)</f>
        <v>101539.38</v>
      </c>
      <c r="BA116" s="50">
        <f>IFERROR(VLOOKUP($B116,[1]RptScheduleA_Inv!$A$3:$V$165,BA$3,),)</f>
        <v>105903.32</v>
      </c>
      <c r="BB116" s="51">
        <f t="shared" si="89"/>
        <v>4363.9400000000023</v>
      </c>
      <c r="BC116" s="50">
        <f t="shared" si="63"/>
        <v>110267.26000000001</v>
      </c>
      <c r="BD116" s="50">
        <f>IFERROR(VLOOKUP($B116,[2]RptScheduleA_Inv!$A$3:$V$165,BD$3,),)</f>
        <v>1099.17</v>
      </c>
      <c r="BE116" s="50">
        <f>IFERROR(VLOOKUP($B116,[1]RptScheduleA_Inv!$A$3:$V$165,BE$3,),)</f>
        <v>7618</v>
      </c>
      <c r="BF116" s="51">
        <f t="shared" si="90"/>
        <v>6518.83</v>
      </c>
      <c r="BG116" s="50">
        <f t="shared" si="64"/>
        <v>14136.83</v>
      </c>
      <c r="BH116" s="50">
        <f>IFERROR(VLOOKUP($B116,[2]RptScheduleA_Inv!$A$3:$V$165,BH$3,),)</f>
        <v>0</v>
      </c>
      <c r="BI116" s="50">
        <f>IFERROR(VLOOKUP($B116,[1]RptScheduleA_Inv!$A$3:$V$165,BI$3,),)</f>
        <v>0</v>
      </c>
      <c r="BJ116" s="51">
        <f t="shared" si="91"/>
        <v>0</v>
      </c>
      <c r="BK116" s="50">
        <f t="shared" si="65"/>
        <v>0</v>
      </c>
      <c r="BL116" s="50">
        <f>IFERROR(VLOOKUP($B116,[2]RptScheduleA_Inv!$A$3:$V$165,BL$3,),)</f>
        <v>0</v>
      </c>
      <c r="BM116" s="50">
        <f>IFERROR(VLOOKUP($B116,[1]RptScheduleA_Inv!$A$3:$V$165,BM$3,),)</f>
        <v>0</v>
      </c>
      <c r="BN116" s="51">
        <f t="shared" si="92"/>
        <v>0</v>
      </c>
      <c r="BO116" s="50">
        <f t="shared" si="73"/>
        <v>0</v>
      </c>
      <c r="BP116" s="50">
        <f>IFERROR(VLOOKUP($B116,[2]RptScheduleA_Inv!$A$3:$V$165,BP$3,),)</f>
        <v>26201.599999999999</v>
      </c>
      <c r="BQ116" s="50">
        <f>IFERROR(VLOOKUP($B116,[1]RptScheduleA_Inv!$A$3:$V$165,BQ$3,),)</f>
        <v>31774.89</v>
      </c>
      <c r="BR116" s="51">
        <f t="shared" si="93"/>
        <v>5573.2900000000009</v>
      </c>
      <c r="BS116" s="50">
        <f t="shared" si="66"/>
        <v>37348.18</v>
      </c>
    </row>
    <row r="117" spans="1:71" x14ac:dyDescent="0.2">
      <c r="A117" s="20" t="str">
        <f t="shared" si="60"/>
        <v>NSD</v>
      </c>
      <c r="B117" s="31" t="s">
        <v>203</v>
      </c>
      <c r="C117" s="20" t="str">
        <f t="shared" si="61"/>
        <v>NSD-SHERIFF DEPT NANTUCKET</v>
      </c>
      <c r="D117" s="50">
        <f>IFERROR(VLOOKUP($B117,[2]RptScheduleA_Inv!$A$3:$V$165,D$3,),)</f>
        <v>0</v>
      </c>
      <c r="E117" s="50">
        <f>IFERROR(VLOOKUP($B117,[1]RptScheduleA_Inv!$A$3:$V$165,E$3,),)</f>
        <v>0</v>
      </c>
      <c r="F117" s="50">
        <f t="shared" si="74"/>
        <v>0</v>
      </c>
      <c r="G117" s="50">
        <f t="shared" si="94"/>
        <v>0</v>
      </c>
      <c r="H117" s="50">
        <f>IFERROR(VLOOKUP($B117,[2]RptScheduleA_Inv!$A$3:$V$165,H$3,),)</f>
        <v>80.260000000000005</v>
      </c>
      <c r="I117" s="50">
        <f>IFERROR(VLOOKUP($B117,[1]RptScheduleA_Inv!$A$3:$V$165,I$3,),)</f>
        <v>334.29</v>
      </c>
      <c r="J117" s="51">
        <f t="shared" si="75"/>
        <v>254.03000000000003</v>
      </c>
      <c r="K117" s="50">
        <f t="shared" si="95"/>
        <v>588.32000000000005</v>
      </c>
      <c r="L117" s="50"/>
      <c r="M117" s="50">
        <f>IFERROR(VLOOKUP($B117,[1]RptScheduleA_Inv!$A$3:$V$165,M$3,),)</f>
        <v>0</v>
      </c>
      <c r="N117" s="50">
        <f t="shared" si="76"/>
        <v>0</v>
      </c>
      <c r="O117" s="50">
        <f t="shared" si="77"/>
        <v>0</v>
      </c>
      <c r="P117" s="50"/>
      <c r="Q117" s="50">
        <f>IFERROR(VLOOKUP($B117,[1]RptScheduleA_Inv!$A$3:$V$165,Q$3,),)</f>
        <v>0</v>
      </c>
      <c r="R117" s="50">
        <f t="shared" si="78"/>
        <v>0</v>
      </c>
      <c r="S117" s="50">
        <f t="shared" si="79"/>
        <v>0</v>
      </c>
      <c r="T117" s="50">
        <f>IFERROR(VLOOKUP($B117,[2]RptScheduleA_Inv!$A$3:$V$165,T$3,),)</f>
        <v>0</v>
      </c>
      <c r="U117" s="50">
        <f>IFERROR(VLOOKUP($B117,[1]RptScheduleA_Inv!$A$3:$V$165,U$3,),)</f>
        <v>0</v>
      </c>
      <c r="V117" s="50">
        <f t="shared" si="80"/>
        <v>0</v>
      </c>
      <c r="W117" s="50">
        <f t="shared" si="81"/>
        <v>0</v>
      </c>
      <c r="X117" s="50">
        <f>IFERROR(VLOOKUP($B117,[2]RptScheduleA_Inv!$A$3:$V$165,X$3,),)</f>
        <v>0</v>
      </c>
      <c r="Y117" s="50">
        <f>IFERROR(VLOOKUP($B117,[1]RptScheduleA_Inv!$A$3:$V$165,Y$3,),)</f>
        <v>0</v>
      </c>
      <c r="Z117" s="51">
        <f t="shared" si="82"/>
        <v>0</v>
      </c>
      <c r="AA117" s="50">
        <f t="shared" si="67"/>
        <v>0</v>
      </c>
      <c r="AB117" s="50">
        <f>IFERROR(VLOOKUP($B117,[2]RptScheduleA_Inv!$A$3:$V$165,AB$3,),)</f>
        <v>258.5</v>
      </c>
      <c r="AC117" s="50">
        <f>IFERROR(VLOOKUP($B117,[1]RptScheduleA_Inv!$A$3:$V$165,AC$3,),)</f>
        <v>336.7</v>
      </c>
      <c r="AD117" s="51">
        <f t="shared" si="83"/>
        <v>78.199999999999989</v>
      </c>
      <c r="AE117" s="50">
        <f t="shared" si="68"/>
        <v>414.9</v>
      </c>
      <c r="AF117" s="50">
        <f>IFERROR(VLOOKUP($B117,[2]RptScheduleA_Inv!$A$3:$V$165,AF$3,),)</f>
        <v>0</v>
      </c>
      <c r="AG117" s="50">
        <f>IFERROR(VLOOKUP($B117,[1]RptScheduleA_Inv!$A$3:$V$165,AG$3,),)</f>
        <v>0</v>
      </c>
      <c r="AH117" s="51">
        <f t="shared" si="84"/>
        <v>0</v>
      </c>
      <c r="AI117" s="50">
        <f t="shared" si="69"/>
        <v>0</v>
      </c>
      <c r="AJ117" s="50">
        <f>IFERROR(VLOOKUP($B117,[2]RptScheduleA_Inv!$A$3:$V$165,AJ$3,),)</f>
        <v>0</v>
      </c>
      <c r="AK117" s="50">
        <f>IFERROR(VLOOKUP($B117,[1]RptScheduleA_Inv!$A$3:$V$165,AK$3,),)</f>
        <v>0</v>
      </c>
      <c r="AL117" s="51">
        <f t="shared" si="85"/>
        <v>0</v>
      </c>
      <c r="AM117" s="50">
        <f t="shared" si="70"/>
        <v>0</v>
      </c>
      <c r="AN117" s="50">
        <f>IFERROR(VLOOKUP($B117,[2]RptScheduleA_Inv!$A$3:$V$165,AN$3,),)</f>
        <v>459.55</v>
      </c>
      <c r="AO117" s="50">
        <f>IFERROR(VLOOKUP($B117,[1]RptScheduleA_Inv!$A$3:$V$165,AO$3,),)</f>
        <v>575.20000000000005</v>
      </c>
      <c r="AP117" s="51">
        <f t="shared" si="86"/>
        <v>115.65000000000003</v>
      </c>
      <c r="AQ117" s="50">
        <f t="shared" si="71"/>
        <v>690.85000000000014</v>
      </c>
      <c r="AR117" s="50">
        <f>IFERROR(VLOOKUP($B117,[2]RptScheduleA_Inv!$A$3:$V$165,AR$3,),)</f>
        <v>6245.45</v>
      </c>
      <c r="AS117" s="50">
        <f>IFERROR(VLOOKUP($B117,[1]RptScheduleA_Inv!$A$3:$V$165,AS$3,),)</f>
        <v>10067.07</v>
      </c>
      <c r="AT117" s="51">
        <f t="shared" si="87"/>
        <v>3821.62</v>
      </c>
      <c r="AU117" s="50">
        <f t="shared" si="72"/>
        <v>13888.689999999999</v>
      </c>
      <c r="AV117" s="50">
        <f>IFERROR(VLOOKUP($B117,[2]RptScheduleA_Inv!$A$3:$V$165,AV$3,),)</f>
        <v>0</v>
      </c>
      <c r="AW117" s="50">
        <f>IFERROR(VLOOKUP($B117,[1]RptScheduleA_Inv!$A$3:$V$165,AW$3,),)</f>
        <v>0</v>
      </c>
      <c r="AX117" s="51">
        <f t="shared" si="88"/>
        <v>0</v>
      </c>
      <c r="AY117" s="50">
        <f t="shared" si="62"/>
        <v>0</v>
      </c>
      <c r="AZ117" s="50">
        <f>IFERROR(VLOOKUP($B117,[2]RptScheduleA_Inv!$A$3:$V$165,AZ$3,),)</f>
        <v>568.67999999999995</v>
      </c>
      <c r="BA117" s="50">
        <f>IFERROR(VLOOKUP($B117,[1]RptScheduleA_Inv!$A$3:$V$165,BA$3,),)</f>
        <v>778.73</v>
      </c>
      <c r="BB117" s="51">
        <f t="shared" si="89"/>
        <v>210.05000000000007</v>
      </c>
      <c r="BC117" s="50">
        <f t="shared" si="63"/>
        <v>988.78000000000009</v>
      </c>
      <c r="BD117" s="50">
        <f>IFERROR(VLOOKUP($B117,[2]RptScheduleA_Inv!$A$3:$V$165,BD$3,),)</f>
        <v>-10699.82</v>
      </c>
      <c r="BE117" s="50">
        <f>IFERROR(VLOOKUP($B117,[1]RptScheduleA_Inv!$A$3:$V$165,BE$3,),)</f>
        <v>-8233</v>
      </c>
      <c r="BF117" s="51">
        <f t="shared" si="90"/>
        <v>2466.8199999999997</v>
      </c>
      <c r="BG117" s="50">
        <f t="shared" si="64"/>
        <v>-5766.18</v>
      </c>
      <c r="BH117" s="50">
        <f>IFERROR(VLOOKUP($B117,[2]RptScheduleA_Inv!$A$3:$V$165,BH$3,),)</f>
        <v>0</v>
      </c>
      <c r="BI117" s="50">
        <f>IFERROR(VLOOKUP($B117,[1]RptScheduleA_Inv!$A$3:$V$165,BI$3,),)</f>
        <v>0</v>
      </c>
      <c r="BJ117" s="51">
        <f t="shared" si="91"/>
        <v>0</v>
      </c>
      <c r="BK117" s="50">
        <f t="shared" si="65"/>
        <v>0</v>
      </c>
      <c r="BL117" s="50">
        <f>IFERROR(VLOOKUP($B117,[2]RptScheduleA_Inv!$A$3:$V$165,BL$3,),)</f>
        <v>0</v>
      </c>
      <c r="BM117" s="50">
        <f>IFERROR(VLOOKUP($B117,[1]RptScheduleA_Inv!$A$3:$V$165,BM$3,),)</f>
        <v>0</v>
      </c>
      <c r="BN117" s="51">
        <f t="shared" si="92"/>
        <v>0</v>
      </c>
      <c r="BO117" s="50">
        <f t="shared" si="73"/>
        <v>0</v>
      </c>
      <c r="BP117" s="50">
        <f>IFERROR(VLOOKUP($B117,[2]RptScheduleA_Inv!$A$3:$V$165,BP$3,),)</f>
        <v>157.53</v>
      </c>
      <c r="BQ117" s="50">
        <f>IFERROR(VLOOKUP($B117,[1]RptScheduleA_Inv!$A$3:$V$165,BQ$3,),)</f>
        <v>245.62</v>
      </c>
      <c r="BR117" s="51">
        <f t="shared" si="93"/>
        <v>88.09</v>
      </c>
      <c r="BS117" s="50">
        <f t="shared" si="66"/>
        <v>333.71000000000004</v>
      </c>
    </row>
    <row r="118" spans="1:71" x14ac:dyDescent="0.2">
      <c r="A118" s="20" t="str">
        <f t="shared" si="60"/>
        <v>NWD</v>
      </c>
      <c r="B118" s="31" t="s">
        <v>118</v>
      </c>
      <c r="C118" s="20" t="str">
        <f t="shared" si="61"/>
        <v>NWD-NORTHWESTERN DISTRICT ATTY</v>
      </c>
      <c r="D118" s="50">
        <f>IFERROR(VLOOKUP($B118,[2]RptScheduleA_Inv!$A$3:$V$165,D$3,),)</f>
        <v>0</v>
      </c>
      <c r="E118" s="50">
        <f>IFERROR(VLOOKUP($B118,[1]RptScheduleA_Inv!$A$3:$V$165,E$3,),)</f>
        <v>0</v>
      </c>
      <c r="F118" s="50">
        <f t="shared" si="74"/>
        <v>0</v>
      </c>
      <c r="G118" s="50">
        <f t="shared" si="94"/>
        <v>0</v>
      </c>
      <c r="H118" s="50">
        <f>IFERROR(VLOOKUP($B118,[2]RptScheduleA_Inv!$A$3:$V$165,H$3,),)</f>
        <v>484.82</v>
      </c>
      <c r="I118" s="50">
        <f>IFERROR(VLOOKUP($B118,[1]RptScheduleA_Inv!$A$3:$V$165,I$3,),)</f>
        <v>4070.53</v>
      </c>
      <c r="J118" s="51">
        <f t="shared" si="75"/>
        <v>3585.71</v>
      </c>
      <c r="K118" s="50">
        <f t="shared" si="95"/>
        <v>7656.24</v>
      </c>
      <c r="L118" s="50"/>
      <c r="M118" s="50">
        <f>IFERROR(VLOOKUP($B118,[1]RptScheduleA_Inv!$A$3:$V$165,M$3,),)</f>
        <v>0</v>
      </c>
      <c r="N118" s="50">
        <f t="shared" si="76"/>
        <v>0</v>
      </c>
      <c r="O118" s="50">
        <f t="shared" si="77"/>
        <v>0</v>
      </c>
      <c r="P118" s="50"/>
      <c r="Q118" s="50">
        <f>IFERROR(VLOOKUP($B118,[1]RptScheduleA_Inv!$A$3:$V$165,Q$3,),)</f>
        <v>0</v>
      </c>
      <c r="R118" s="50">
        <f t="shared" si="78"/>
        <v>0</v>
      </c>
      <c r="S118" s="50">
        <f t="shared" si="79"/>
        <v>0</v>
      </c>
      <c r="T118" s="50">
        <f>IFERROR(VLOOKUP($B118,[2]RptScheduleA_Inv!$A$3:$V$165,T$3,),)</f>
        <v>0</v>
      </c>
      <c r="U118" s="50">
        <f>IFERROR(VLOOKUP($B118,[1]RptScheduleA_Inv!$A$3:$V$165,U$3,),)</f>
        <v>0</v>
      </c>
      <c r="V118" s="50">
        <f t="shared" si="80"/>
        <v>0</v>
      </c>
      <c r="W118" s="50">
        <f t="shared" si="81"/>
        <v>0</v>
      </c>
      <c r="X118" s="50">
        <f>IFERROR(VLOOKUP($B118,[2]RptScheduleA_Inv!$A$3:$V$165,X$3,),)</f>
        <v>3909.17</v>
      </c>
      <c r="Y118" s="50">
        <f>IFERROR(VLOOKUP($B118,[1]RptScheduleA_Inv!$A$3:$V$165,Y$3,),)</f>
        <v>0</v>
      </c>
      <c r="Z118" s="51">
        <f t="shared" si="82"/>
        <v>-3909.17</v>
      </c>
      <c r="AA118" s="50">
        <f t="shared" si="67"/>
        <v>-3909.17</v>
      </c>
      <c r="AB118" s="50">
        <f>IFERROR(VLOOKUP($B118,[2]RptScheduleA_Inv!$A$3:$V$165,AB$3,),)</f>
        <v>4270.1899999999996</v>
      </c>
      <c r="AC118" s="50">
        <f>IFERROR(VLOOKUP($B118,[1]RptScheduleA_Inv!$A$3:$V$165,AC$3,),)</f>
        <v>5956.35</v>
      </c>
      <c r="AD118" s="51">
        <f t="shared" si="83"/>
        <v>1686.1600000000008</v>
      </c>
      <c r="AE118" s="50">
        <f t="shared" si="68"/>
        <v>7642.5100000000011</v>
      </c>
      <c r="AF118" s="50">
        <f>IFERROR(VLOOKUP($B118,[2]RptScheduleA_Inv!$A$3:$V$165,AF$3,),)</f>
        <v>0</v>
      </c>
      <c r="AG118" s="50">
        <f>IFERROR(VLOOKUP($B118,[1]RptScheduleA_Inv!$A$3:$V$165,AG$3,),)</f>
        <v>0</v>
      </c>
      <c r="AH118" s="51">
        <f t="shared" si="84"/>
        <v>0</v>
      </c>
      <c r="AI118" s="50">
        <f t="shared" si="69"/>
        <v>0</v>
      </c>
      <c r="AJ118" s="50">
        <f>IFERROR(VLOOKUP($B118,[2]RptScheduleA_Inv!$A$3:$V$165,AJ$3,),)</f>
        <v>0</v>
      </c>
      <c r="AK118" s="50">
        <f>IFERROR(VLOOKUP($B118,[1]RptScheduleA_Inv!$A$3:$V$165,AK$3,),)</f>
        <v>0</v>
      </c>
      <c r="AL118" s="51">
        <f t="shared" si="85"/>
        <v>0</v>
      </c>
      <c r="AM118" s="50">
        <f t="shared" si="70"/>
        <v>0</v>
      </c>
      <c r="AN118" s="50">
        <f>IFERROR(VLOOKUP($B118,[2]RptScheduleA_Inv!$A$3:$V$165,AN$3,),)</f>
        <v>7589.51</v>
      </c>
      <c r="AO118" s="50">
        <f>IFERROR(VLOOKUP($B118,[1]RptScheduleA_Inv!$A$3:$V$165,AO$3,),)</f>
        <v>9250.07</v>
      </c>
      <c r="AP118" s="51">
        <f t="shared" si="86"/>
        <v>1660.5599999999995</v>
      </c>
      <c r="AQ118" s="50">
        <f t="shared" si="71"/>
        <v>10910.63</v>
      </c>
      <c r="AR118" s="50">
        <f>IFERROR(VLOOKUP($B118,[2]RptScheduleA_Inv!$A$3:$V$165,AR$3,),)</f>
        <v>12490.79</v>
      </c>
      <c r="AS118" s="50">
        <f>IFERROR(VLOOKUP($B118,[1]RptScheduleA_Inv!$A$3:$V$165,AS$3,),)</f>
        <v>20134.34</v>
      </c>
      <c r="AT118" s="51">
        <f t="shared" si="87"/>
        <v>7643.5499999999993</v>
      </c>
      <c r="AU118" s="50">
        <f t="shared" si="72"/>
        <v>27777.89</v>
      </c>
      <c r="AV118" s="50">
        <f>IFERROR(VLOOKUP($B118,[2]RptScheduleA_Inv!$A$3:$V$165,AV$3,),)</f>
        <v>0</v>
      </c>
      <c r="AW118" s="50">
        <f>IFERROR(VLOOKUP($B118,[1]RptScheduleA_Inv!$A$3:$V$165,AW$3,),)</f>
        <v>0</v>
      </c>
      <c r="AX118" s="51">
        <f t="shared" si="88"/>
        <v>0</v>
      </c>
      <c r="AY118" s="50">
        <f t="shared" si="62"/>
        <v>0</v>
      </c>
      <c r="AZ118" s="50">
        <f>IFERROR(VLOOKUP($B118,[2]RptScheduleA_Inv!$A$3:$V$165,AZ$3,),)</f>
        <v>9385.2000000000007</v>
      </c>
      <c r="BA118" s="50">
        <f>IFERROR(VLOOKUP($B118,[1]RptScheduleA_Inv!$A$3:$V$165,BA$3,),)</f>
        <v>9486.0499999999993</v>
      </c>
      <c r="BB118" s="51">
        <f t="shared" si="89"/>
        <v>100.84999999999854</v>
      </c>
      <c r="BC118" s="50">
        <f t="shared" si="63"/>
        <v>9586.8999999999978</v>
      </c>
      <c r="BD118" s="50">
        <f>IFERROR(VLOOKUP($B118,[2]RptScheduleA_Inv!$A$3:$V$165,BD$3,),)</f>
        <v>-10322.68</v>
      </c>
      <c r="BE118" s="50">
        <f>IFERROR(VLOOKUP($B118,[1]RptScheduleA_Inv!$A$3:$V$165,BE$3,),)</f>
        <v>-4337.8100000000004</v>
      </c>
      <c r="BF118" s="51">
        <f t="shared" si="90"/>
        <v>5984.87</v>
      </c>
      <c r="BG118" s="50">
        <f t="shared" si="64"/>
        <v>1647.0599999999995</v>
      </c>
      <c r="BH118" s="50">
        <f>IFERROR(VLOOKUP($B118,[2]RptScheduleA_Inv!$A$3:$V$165,BH$3,),)</f>
        <v>0</v>
      </c>
      <c r="BI118" s="50">
        <f>IFERROR(VLOOKUP($B118,[1]RptScheduleA_Inv!$A$3:$V$165,BI$3,),)</f>
        <v>0</v>
      </c>
      <c r="BJ118" s="51">
        <f t="shared" si="91"/>
        <v>0</v>
      </c>
      <c r="BK118" s="50">
        <f t="shared" si="65"/>
        <v>0</v>
      </c>
      <c r="BL118" s="50">
        <f>IFERROR(VLOOKUP($B118,[2]RptScheduleA_Inv!$A$3:$V$165,BL$3,),)</f>
        <v>0</v>
      </c>
      <c r="BM118" s="50">
        <f>IFERROR(VLOOKUP($B118,[1]RptScheduleA_Inv!$A$3:$V$165,BM$3,),)</f>
        <v>0</v>
      </c>
      <c r="BN118" s="51">
        <f t="shared" si="92"/>
        <v>0</v>
      </c>
      <c r="BO118" s="50">
        <f t="shared" si="73"/>
        <v>0</v>
      </c>
      <c r="BP118" s="50">
        <f>IFERROR(VLOOKUP($B118,[2]RptScheduleA_Inv!$A$3:$V$165,BP$3,),)</f>
        <v>2601.91</v>
      </c>
      <c r="BQ118" s="50">
        <f>IFERROR(VLOOKUP($B118,[1]RptScheduleA_Inv!$A$3:$V$165,BQ$3,),)</f>
        <v>3146.6</v>
      </c>
      <c r="BR118" s="51">
        <f t="shared" si="93"/>
        <v>544.69000000000005</v>
      </c>
      <c r="BS118" s="50">
        <f t="shared" si="66"/>
        <v>3691.29</v>
      </c>
    </row>
    <row r="119" spans="1:71" x14ac:dyDescent="0.2">
      <c r="A119" s="20" t="s">
        <v>234</v>
      </c>
      <c r="B119" s="31" t="s">
        <v>235</v>
      </c>
      <c r="C119" s="20" t="str">
        <f t="shared" si="61"/>
        <v>OCA-OFFICE OF CHILD ADVOCATE</v>
      </c>
      <c r="D119" s="50">
        <f>IFERROR(VLOOKUP($B119,[2]RptScheduleA_Inv!$A$3:$V$165,D$3,),)</f>
        <v>7657.56</v>
      </c>
      <c r="E119" s="50">
        <f>IFERROR(VLOOKUP($B119,[1]RptScheduleA_Inv!$A$3:$V$165,E$3,),)</f>
        <v>12631.98</v>
      </c>
      <c r="F119" s="50">
        <f t="shared" si="74"/>
        <v>4974.4199999999992</v>
      </c>
      <c r="G119" s="50">
        <f>E119+F119</f>
        <v>17606.399999999998</v>
      </c>
      <c r="H119" s="50">
        <f>IFERROR(VLOOKUP($B119,[2]RptScheduleA_Inv!$A$3:$V$165,H$3,),)</f>
        <v>75.37</v>
      </c>
      <c r="I119" s="50">
        <f>IFERROR(VLOOKUP($B119,[1]RptScheduleA_Inv!$A$3:$V$165,I$3,),)</f>
        <v>1076.23</v>
      </c>
      <c r="J119" s="51">
        <f t="shared" si="75"/>
        <v>1000.86</v>
      </c>
      <c r="K119" s="50">
        <f>I119+J119</f>
        <v>2077.09</v>
      </c>
      <c r="L119" s="50"/>
      <c r="M119" s="50">
        <f>IFERROR(VLOOKUP($B119,[1]RptScheduleA_Inv!$A$3:$V$165,M$3,),)</f>
        <v>0</v>
      </c>
      <c r="N119" s="50">
        <f t="shared" si="76"/>
        <v>0</v>
      </c>
      <c r="O119" s="50">
        <f t="shared" si="77"/>
        <v>0</v>
      </c>
      <c r="P119" s="50"/>
      <c r="Q119" s="50">
        <f>IFERROR(VLOOKUP($B119,[1]RptScheduleA_Inv!$A$3:$V$165,Q$3,),)</f>
        <v>0</v>
      </c>
      <c r="R119" s="50">
        <f t="shared" si="78"/>
        <v>0</v>
      </c>
      <c r="S119" s="50">
        <f t="shared" si="79"/>
        <v>0</v>
      </c>
      <c r="T119" s="50">
        <f>IFERROR(VLOOKUP($B119,[2]RptScheduleA_Inv!$A$3:$V$165,T$3,),)</f>
        <v>0</v>
      </c>
      <c r="U119" s="50">
        <f>IFERROR(VLOOKUP($B119,[1]RptScheduleA_Inv!$A$3:$V$165,U$3,),)</f>
        <v>0</v>
      </c>
      <c r="V119" s="50">
        <f t="shared" si="80"/>
        <v>0</v>
      </c>
      <c r="W119" s="50">
        <f t="shared" si="81"/>
        <v>0</v>
      </c>
      <c r="X119" s="50">
        <f>IFERROR(VLOOKUP($B119,[2]RptScheduleA_Inv!$A$3:$V$165,X$3,),)</f>
        <v>0</v>
      </c>
      <c r="Y119" s="50">
        <f>IFERROR(VLOOKUP($B119,[1]RptScheduleA_Inv!$A$3:$V$165,Y$3,),)</f>
        <v>0</v>
      </c>
      <c r="Z119" s="51">
        <f t="shared" si="82"/>
        <v>0</v>
      </c>
      <c r="AA119" s="50">
        <f t="shared" si="67"/>
        <v>0</v>
      </c>
      <c r="AB119" s="50">
        <f>IFERROR(VLOOKUP($B119,[2]RptScheduleA_Inv!$A$3:$V$165,AB$3,),)</f>
        <v>1318.64</v>
      </c>
      <c r="AC119" s="50">
        <f>IFERROR(VLOOKUP($B119,[1]RptScheduleA_Inv!$A$3:$V$165,AC$3,),)</f>
        <v>2883.02</v>
      </c>
      <c r="AD119" s="51">
        <f t="shared" si="83"/>
        <v>1564.3799999999999</v>
      </c>
      <c r="AE119" s="50">
        <f t="shared" si="68"/>
        <v>4447.3999999999996</v>
      </c>
      <c r="AF119" s="50">
        <f>IFERROR(VLOOKUP($B119,[2]RptScheduleA_Inv!$A$3:$V$165,AF$3,),)</f>
        <v>0</v>
      </c>
      <c r="AG119" s="50">
        <f>IFERROR(VLOOKUP($B119,[1]RptScheduleA_Inv!$A$3:$V$165,AG$3,),)</f>
        <v>0</v>
      </c>
      <c r="AH119" s="51">
        <f t="shared" si="84"/>
        <v>0</v>
      </c>
      <c r="AI119" s="50">
        <f t="shared" si="69"/>
        <v>0</v>
      </c>
      <c r="AJ119" s="50">
        <f>IFERROR(VLOOKUP($B119,[2]RptScheduleA_Inv!$A$3:$V$165,AJ$3,),)</f>
        <v>0</v>
      </c>
      <c r="AK119" s="50">
        <f>IFERROR(VLOOKUP($B119,[1]RptScheduleA_Inv!$A$3:$V$165,AK$3,),)</f>
        <v>0</v>
      </c>
      <c r="AL119" s="51">
        <f t="shared" si="85"/>
        <v>0</v>
      </c>
      <c r="AM119" s="50">
        <f t="shared" si="70"/>
        <v>0</v>
      </c>
      <c r="AN119" s="50">
        <f>IFERROR(VLOOKUP($B119,[2]RptScheduleA_Inv!$A$3:$V$165,AN$3,),)</f>
        <v>2156.81</v>
      </c>
      <c r="AO119" s="50">
        <f>IFERROR(VLOOKUP($B119,[1]RptScheduleA_Inv!$A$3:$V$165,AO$3,),)</f>
        <v>4027.58</v>
      </c>
      <c r="AP119" s="51">
        <f t="shared" si="86"/>
        <v>1870.77</v>
      </c>
      <c r="AQ119" s="50">
        <f t="shared" si="71"/>
        <v>5898.35</v>
      </c>
      <c r="AR119" s="50">
        <f>IFERROR(VLOOKUP($B119,[2]RptScheduleA_Inv!$A$3:$V$165,AR$3,),)</f>
        <v>42694.09</v>
      </c>
      <c r="AS119" s="50">
        <f>IFERROR(VLOOKUP($B119,[1]RptScheduleA_Inv!$A$3:$V$165,AS$3,),)</f>
        <v>66949.5</v>
      </c>
      <c r="AT119" s="51">
        <f t="shared" si="87"/>
        <v>24255.410000000003</v>
      </c>
      <c r="AU119" s="50">
        <f t="shared" si="72"/>
        <v>91204.91</v>
      </c>
      <c r="AV119" s="50">
        <f>IFERROR(VLOOKUP($B119,[2]RptScheduleA_Inv!$A$3:$V$165,AV$3,),)</f>
        <v>0</v>
      </c>
      <c r="AW119" s="50">
        <f>IFERROR(VLOOKUP($B119,[1]RptScheduleA_Inv!$A$3:$V$165,AW$3,),)</f>
        <v>0</v>
      </c>
      <c r="AX119" s="51">
        <f t="shared" si="88"/>
        <v>0</v>
      </c>
      <c r="AY119" s="50">
        <f t="shared" si="62"/>
        <v>0</v>
      </c>
      <c r="AZ119" s="50">
        <f>IFERROR(VLOOKUP($B119,[2]RptScheduleA_Inv!$A$3:$V$165,AZ$3,),)</f>
        <v>1646.68</v>
      </c>
      <c r="BA119" s="50">
        <f>IFERROR(VLOOKUP($B119,[1]RptScheduleA_Inv!$A$3:$V$165,BA$3,),)</f>
        <v>2507.7800000000002</v>
      </c>
      <c r="BB119" s="51">
        <f t="shared" si="89"/>
        <v>861.10000000000014</v>
      </c>
      <c r="BC119" s="50">
        <f t="shared" si="63"/>
        <v>3368.88</v>
      </c>
      <c r="BD119" s="50">
        <f>IFERROR(VLOOKUP($B119,[2]RptScheduleA_Inv!$A$3:$V$165,BD$3,),)</f>
        <v>-5335.25</v>
      </c>
      <c r="BE119" s="50">
        <f>IFERROR(VLOOKUP($B119,[1]RptScheduleA_Inv!$A$3:$V$165,BE$3,),)</f>
        <v>-3322.18</v>
      </c>
      <c r="BF119" s="51">
        <f t="shared" si="90"/>
        <v>2013.0700000000002</v>
      </c>
      <c r="BG119" s="50">
        <f t="shared" si="64"/>
        <v>-1309.1099999999997</v>
      </c>
      <c r="BH119" s="50">
        <f>IFERROR(VLOOKUP($B119,[2]RptScheduleA_Inv!$A$3:$V$165,BH$3,),)</f>
        <v>7093.42</v>
      </c>
      <c r="BI119" s="50">
        <f>IFERROR(VLOOKUP($B119,[1]RptScheduleA_Inv!$A$3:$V$165,BI$3,),)</f>
        <v>8663.7999999999993</v>
      </c>
      <c r="BJ119" s="51">
        <f t="shared" si="91"/>
        <v>1570.3799999999992</v>
      </c>
      <c r="BK119" s="50">
        <f t="shared" si="65"/>
        <v>10234.179999999998</v>
      </c>
      <c r="BL119" s="50">
        <f>IFERROR(VLOOKUP($B119,[2]RptScheduleA_Inv!$A$3:$V$165,BL$3,),)</f>
        <v>0</v>
      </c>
      <c r="BM119" s="50">
        <f>IFERROR(VLOOKUP($B119,[1]RptScheduleA_Inv!$A$3:$V$165,BM$3,),)</f>
        <v>0</v>
      </c>
      <c r="BN119" s="51">
        <f t="shared" si="92"/>
        <v>0</v>
      </c>
      <c r="BO119" s="50">
        <f t="shared" si="73"/>
        <v>0</v>
      </c>
      <c r="BP119" s="50">
        <f>IFERROR(VLOOKUP($B119,[2]RptScheduleA_Inv!$A$3:$V$165,BP$3,),)</f>
        <v>507.62</v>
      </c>
      <c r="BQ119" s="50">
        <f>IFERROR(VLOOKUP($B119,[1]RptScheduleA_Inv!$A$3:$V$165,BQ$3,),)</f>
        <v>940.15</v>
      </c>
      <c r="BR119" s="51">
        <f t="shared" si="93"/>
        <v>432.53</v>
      </c>
      <c r="BS119" s="50">
        <f t="shared" si="66"/>
        <v>1372.6799999999998</v>
      </c>
    </row>
    <row r="120" spans="1:71" x14ac:dyDescent="0.2">
      <c r="A120" s="20" t="str">
        <f t="shared" si="60"/>
        <v>OCD</v>
      </c>
      <c r="B120" s="31" t="s">
        <v>119</v>
      </c>
      <c r="C120" s="20" t="str">
        <f t="shared" si="61"/>
        <v>OCD- HOUSING &amp; COMM DEV</v>
      </c>
      <c r="D120" s="50">
        <f>IFERROR(VLOOKUP($B120,[2]RptScheduleA_Inv!$A$3:$V$165,D$3,),)</f>
        <v>0</v>
      </c>
      <c r="E120" s="50">
        <f>IFERROR(VLOOKUP($B120,[1]RptScheduleA_Inv!$A$3:$V$165,E$3,),)</f>
        <v>0</v>
      </c>
      <c r="F120" s="50">
        <f t="shared" si="74"/>
        <v>0</v>
      </c>
      <c r="G120" s="50">
        <f t="shared" si="94"/>
        <v>0</v>
      </c>
      <c r="H120" s="50">
        <f>IFERROR(VLOOKUP($B120,[2]RptScheduleA_Inv!$A$3:$V$165,H$3,),)</f>
        <v>9010.8799999999992</v>
      </c>
      <c r="I120" s="50">
        <f>IFERROR(VLOOKUP($B120,[1]RptScheduleA_Inv!$A$3:$V$165,I$3,),)</f>
        <v>19698.07</v>
      </c>
      <c r="J120" s="51">
        <f t="shared" si="75"/>
        <v>10687.19</v>
      </c>
      <c r="K120" s="50">
        <f t="shared" si="95"/>
        <v>30385.260000000002</v>
      </c>
      <c r="L120" s="50"/>
      <c r="M120" s="50">
        <f>IFERROR(VLOOKUP($B120,[1]RptScheduleA_Inv!$A$3:$V$165,M$3,),)</f>
        <v>0</v>
      </c>
      <c r="N120" s="50">
        <f t="shared" si="76"/>
        <v>0</v>
      </c>
      <c r="O120" s="50">
        <f t="shared" si="77"/>
        <v>0</v>
      </c>
      <c r="P120" s="50"/>
      <c r="Q120" s="50">
        <f>IFERROR(VLOOKUP($B120,[1]RptScheduleA_Inv!$A$3:$V$165,Q$3,),)</f>
        <v>0</v>
      </c>
      <c r="R120" s="50">
        <f t="shared" si="78"/>
        <v>0</v>
      </c>
      <c r="S120" s="50">
        <f t="shared" si="79"/>
        <v>0</v>
      </c>
      <c r="T120" s="50">
        <f>IFERROR(VLOOKUP($B120,[2]RptScheduleA_Inv!$A$3:$V$165,T$3,),)</f>
        <v>0</v>
      </c>
      <c r="U120" s="50">
        <f>IFERROR(VLOOKUP($B120,[1]RptScheduleA_Inv!$A$3:$V$165,U$3,),)</f>
        <v>0</v>
      </c>
      <c r="V120" s="50">
        <f t="shared" si="80"/>
        <v>0</v>
      </c>
      <c r="W120" s="50">
        <f t="shared" si="81"/>
        <v>0</v>
      </c>
      <c r="X120" s="50">
        <f>IFERROR(VLOOKUP($B120,[2]RptScheduleA_Inv!$A$3:$V$165,X$3,),)</f>
        <v>95523.17</v>
      </c>
      <c r="Y120" s="50">
        <f>IFERROR(VLOOKUP($B120,[1]RptScheduleA_Inv!$A$3:$V$165,Y$3,),)</f>
        <v>93635.31</v>
      </c>
      <c r="Z120" s="51">
        <f t="shared" si="82"/>
        <v>-1887.8600000000006</v>
      </c>
      <c r="AA120" s="50">
        <f t="shared" si="67"/>
        <v>91747.45</v>
      </c>
      <c r="AB120" s="50">
        <f>IFERROR(VLOOKUP($B120,[2]RptScheduleA_Inv!$A$3:$V$165,AB$3,),)</f>
        <v>133504.88</v>
      </c>
      <c r="AC120" s="50">
        <f>IFERROR(VLOOKUP($B120,[1]RptScheduleA_Inv!$A$3:$V$165,AC$3,),)</f>
        <v>414884.91</v>
      </c>
      <c r="AD120" s="51">
        <f t="shared" si="83"/>
        <v>281380.02999999997</v>
      </c>
      <c r="AE120" s="50">
        <f t="shared" si="68"/>
        <v>696264.94</v>
      </c>
      <c r="AF120" s="50">
        <f>IFERROR(VLOOKUP($B120,[2]RptScheduleA_Inv!$A$3:$V$165,AF$3,),)</f>
        <v>0</v>
      </c>
      <c r="AG120" s="50">
        <f>IFERROR(VLOOKUP($B120,[1]RptScheduleA_Inv!$A$3:$V$165,AG$3,),)</f>
        <v>0</v>
      </c>
      <c r="AH120" s="51">
        <f t="shared" si="84"/>
        <v>0</v>
      </c>
      <c r="AI120" s="50">
        <f t="shared" si="69"/>
        <v>0</v>
      </c>
      <c r="AJ120" s="50">
        <f>IFERROR(VLOOKUP($B120,[2]RptScheduleA_Inv!$A$3:$V$165,AJ$3,),)</f>
        <v>593.57000000000005</v>
      </c>
      <c r="AK120" s="50">
        <f>IFERROR(VLOOKUP($B120,[1]RptScheduleA_Inv!$A$3:$V$165,AK$3,),)</f>
        <v>1086.21</v>
      </c>
      <c r="AL120" s="51">
        <f t="shared" si="85"/>
        <v>492.64</v>
      </c>
      <c r="AM120" s="50">
        <f t="shared" si="70"/>
        <v>1578.85</v>
      </c>
      <c r="AN120" s="50">
        <f>IFERROR(VLOOKUP($B120,[2]RptScheduleA_Inv!$A$3:$V$165,AN$3,),)</f>
        <v>198607.46</v>
      </c>
      <c r="AO120" s="50">
        <f>IFERROR(VLOOKUP($B120,[1]RptScheduleA_Inv!$A$3:$V$165,AO$3,),)</f>
        <v>511629.05</v>
      </c>
      <c r="AP120" s="51">
        <f t="shared" si="86"/>
        <v>313021.58999999997</v>
      </c>
      <c r="AQ120" s="50">
        <f t="shared" si="71"/>
        <v>824650.6399999999</v>
      </c>
      <c r="AR120" s="50">
        <f>IFERROR(VLOOKUP($B120,[2]RptScheduleA_Inv!$A$3:$V$165,AR$3,),)</f>
        <v>0</v>
      </c>
      <c r="AS120" s="50">
        <f>IFERROR(VLOOKUP($B120,[1]RptScheduleA_Inv!$A$3:$V$165,AS$3,),)</f>
        <v>10067.07</v>
      </c>
      <c r="AT120" s="51">
        <f t="shared" si="87"/>
        <v>10067.07</v>
      </c>
      <c r="AU120" s="50">
        <f t="shared" si="72"/>
        <v>20134.14</v>
      </c>
      <c r="AV120" s="50">
        <f>IFERROR(VLOOKUP($B120,[2]RptScheduleA_Inv!$A$3:$V$165,AV$3,),)</f>
        <v>0</v>
      </c>
      <c r="AW120" s="50">
        <f>IFERROR(VLOOKUP($B120,[1]RptScheduleA_Inv!$A$3:$V$165,AW$3,),)</f>
        <v>0</v>
      </c>
      <c r="AX120" s="51">
        <f t="shared" si="88"/>
        <v>0</v>
      </c>
      <c r="AY120" s="50">
        <f t="shared" ref="AY120:AY172" si="104">AW120+AX120</f>
        <v>0</v>
      </c>
      <c r="AZ120" s="50">
        <f>IFERROR(VLOOKUP($B120,[2]RptScheduleA_Inv!$A$3:$V$165,AZ$3,),)</f>
        <v>54895.14</v>
      </c>
      <c r="BA120" s="50">
        <f>IFERROR(VLOOKUP($B120,[1]RptScheduleA_Inv!$A$3:$V$165,BA$3,),)</f>
        <v>65017.760000000002</v>
      </c>
      <c r="BB120" s="51">
        <f t="shared" si="89"/>
        <v>10122.620000000003</v>
      </c>
      <c r="BC120" s="50">
        <f t="shared" ref="BC120:BC172" si="105">BA120+BB120</f>
        <v>75140.38</v>
      </c>
      <c r="BD120" s="50">
        <f>IFERROR(VLOOKUP($B120,[2]RptScheduleA_Inv!$A$3:$V$165,BD$3,),)</f>
        <v>-60200.78</v>
      </c>
      <c r="BE120" s="50">
        <f>IFERROR(VLOOKUP($B120,[1]RptScheduleA_Inv!$A$3:$V$165,BE$3,),)</f>
        <v>-16544.47</v>
      </c>
      <c r="BF120" s="51">
        <f t="shared" si="90"/>
        <v>43656.31</v>
      </c>
      <c r="BG120" s="50">
        <f t="shared" ref="BG120:BG172" si="106">BE120+BF120</f>
        <v>27111.839999999997</v>
      </c>
      <c r="BH120" s="50">
        <f>IFERROR(VLOOKUP($B120,[2]RptScheduleA_Inv!$A$3:$V$165,BH$3,),)</f>
        <v>0</v>
      </c>
      <c r="BI120" s="50">
        <f>IFERROR(VLOOKUP($B120,[1]RptScheduleA_Inv!$A$3:$V$165,BI$3,),)</f>
        <v>0</v>
      </c>
      <c r="BJ120" s="51">
        <f t="shared" si="91"/>
        <v>0</v>
      </c>
      <c r="BK120" s="50">
        <f t="shared" ref="BK120:BK172" si="107">BI120+BJ120</f>
        <v>0</v>
      </c>
      <c r="BL120" s="50">
        <f>IFERROR(VLOOKUP($B120,[2]RptScheduleA_Inv!$A$3:$V$165,BL$3,),)</f>
        <v>147658.26</v>
      </c>
      <c r="BM120" s="50">
        <f>IFERROR(VLOOKUP($B120,[1]RptScheduleA_Inv!$A$3:$V$165,BM$3,),)</f>
        <v>231056.56</v>
      </c>
      <c r="BN120" s="51">
        <f t="shared" si="92"/>
        <v>83398.299999999988</v>
      </c>
      <c r="BO120" s="50">
        <f t="shared" si="73"/>
        <v>314454.86</v>
      </c>
      <c r="BP120" s="50">
        <f>IFERROR(VLOOKUP($B120,[2]RptScheduleA_Inv!$A$3:$V$165,BP$3,),)</f>
        <v>108753.25</v>
      </c>
      <c r="BQ120" s="50">
        <f>IFERROR(VLOOKUP($B120,[1]RptScheduleA_Inv!$A$3:$V$165,BQ$3,),)</f>
        <v>107930.37</v>
      </c>
      <c r="BR120" s="51">
        <f t="shared" si="93"/>
        <v>-822.88000000000466</v>
      </c>
      <c r="BS120" s="50">
        <f t="shared" ref="BS120:BS172" si="108">BQ120+BR120</f>
        <v>107107.48999999999</v>
      </c>
    </row>
    <row r="121" spans="1:71" x14ac:dyDescent="0.2">
      <c r="A121" s="20" t="str">
        <f t="shared" si="60"/>
        <v>OHA</v>
      </c>
      <c r="B121" s="31" t="s">
        <v>120</v>
      </c>
      <c r="C121" s="20" t="str">
        <f t="shared" si="61"/>
        <v>OHA-MASS OFC ON DISABILITY</v>
      </c>
      <c r="D121" s="50">
        <f>IFERROR(VLOOKUP($B121,[2]RptScheduleA_Inv!$A$3:$V$165,D$3,),)</f>
        <v>10609.98</v>
      </c>
      <c r="E121" s="50">
        <f>IFERROR(VLOOKUP($B121,[1]RptScheduleA_Inv!$A$3:$V$165,E$3,),)</f>
        <v>17502.34</v>
      </c>
      <c r="F121" s="50">
        <f t="shared" si="74"/>
        <v>6892.3600000000006</v>
      </c>
      <c r="G121" s="50">
        <f t="shared" si="94"/>
        <v>24394.7</v>
      </c>
      <c r="H121" s="50">
        <f>IFERROR(VLOOKUP($B121,[2]RptScheduleA_Inv!$A$3:$V$165,H$3,),)</f>
        <v>133.1</v>
      </c>
      <c r="I121" s="50">
        <f>IFERROR(VLOOKUP($B121,[1]RptScheduleA_Inv!$A$3:$V$165,I$3,),)</f>
        <v>642.95000000000005</v>
      </c>
      <c r="J121" s="51">
        <f t="shared" si="75"/>
        <v>509.85</v>
      </c>
      <c r="K121" s="50">
        <f t="shared" si="95"/>
        <v>1152.8000000000002</v>
      </c>
      <c r="L121" s="50"/>
      <c r="M121" s="50">
        <f>IFERROR(VLOOKUP($B121,[1]RptScheduleA_Inv!$A$3:$V$165,M$3,),)</f>
        <v>0</v>
      </c>
      <c r="N121" s="50">
        <f t="shared" si="76"/>
        <v>0</v>
      </c>
      <c r="O121" s="50">
        <f t="shared" si="77"/>
        <v>0</v>
      </c>
      <c r="P121" s="50"/>
      <c r="Q121" s="50">
        <f>IFERROR(VLOOKUP($B121,[1]RptScheduleA_Inv!$A$3:$V$165,Q$3,),)</f>
        <v>0</v>
      </c>
      <c r="R121" s="50">
        <f t="shared" si="78"/>
        <v>0</v>
      </c>
      <c r="S121" s="50">
        <f t="shared" si="79"/>
        <v>0</v>
      </c>
      <c r="T121" s="50">
        <f>IFERROR(VLOOKUP($B121,[2]RptScheduleA_Inv!$A$3:$V$165,T$3,),)</f>
        <v>0</v>
      </c>
      <c r="U121" s="50">
        <f>IFERROR(VLOOKUP($B121,[1]RptScheduleA_Inv!$A$3:$V$165,U$3,),)</f>
        <v>0</v>
      </c>
      <c r="V121" s="50">
        <f t="shared" si="80"/>
        <v>0</v>
      </c>
      <c r="W121" s="50">
        <f t="shared" si="81"/>
        <v>0</v>
      </c>
      <c r="X121" s="50">
        <f>IFERROR(VLOOKUP($B121,[2]RptScheduleA_Inv!$A$3:$V$165,X$3,),)</f>
        <v>6097.51</v>
      </c>
      <c r="Y121" s="50">
        <f>IFERROR(VLOOKUP($B121,[1]RptScheduleA_Inv!$A$3:$V$165,Y$3,),)</f>
        <v>0</v>
      </c>
      <c r="Z121" s="51">
        <f t="shared" si="82"/>
        <v>-6097.51</v>
      </c>
      <c r="AA121" s="50">
        <f t="shared" si="67"/>
        <v>-6097.51</v>
      </c>
      <c r="AB121" s="50">
        <f>IFERROR(VLOOKUP($B121,[2]RptScheduleA_Inv!$A$3:$V$165,AB$3,),)</f>
        <v>2912.9</v>
      </c>
      <c r="AC121" s="50">
        <f>IFERROR(VLOOKUP($B121,[1]RptScheduleA_Inv!$A$3:$V$165,AC$3,),)</f>
        <v>3234.12</v>
      </c>
      <c r="AD121" s="51">
        <f t="shared" si="83"/>
        <v>321.2199999999998</v>
      </c>
      <c r="AE121" s="50">
        <f t="shared" si="68"/>
        <v>3555.3399999999997</v>
      </c>
      <c r="AF121" s="50">
        <f>IFERROR(VLOOKUP($B121,[2]RptScheduleA_Inv!$A$3:$V$165,AF$3,),)</f>
        <v>0</v>
      </c>
      <c r="AG121" s="50">
        <f>IFERROR(VLOOKUP($B121,[1]RptScheduleA_Inv!$A$3:$V$165,AG$3,),)</f>
        <v>0</v>
      </c>
      <c r="AH121" s="51">
        <f t="shared" si="84"/>
        <v>0</v>
      </c>
      <c r="AI121" s="50">
        <f t="shared" si="69"/>
        <v>0</v>
      </c>
      <c r="AJ121" s="50">
        <f>IFERROR(VLOOKUP($B121,[2]RptScheduleA_Inv!$A$3:$V$165,AJ$3,),)</f>
        <v>19.93</v>
      </c>
      <c r="AK121" s="50">
        <f>IFERROR(VLOOKUP($B121,[1]RptScheduleA_Inv!$A$3:$V$165,AK$3,),)</f>
        <v>28.06</v>
      </c>
      <c r="AL121" s="51">
        <f t="shared" si="85"/>
        <v>8.129999999999999</v>
      </c>
      <c r="AM121" s="50">
        <f t="shared" si="70"/>
        <v>36.19</v>
      </c>
      <c r="AN121" s="50">
        <f>IFERROR(VLOOKUP($B121,[2]RptScheduleA_Inv!$A$3:$V$165,AN$3,),)</f>
        <v>1040.48</v>
      </c>
      <c r="AO121" s="50">
        <f>IFERROR(VLOOKUP($B121,[1]RptScheduleA_Inv!$A$3:$V$165,AO$3,),)</f>
        <v>1264.2</v>
      </c>
      <c r="AP121" s="51">
        <f t="shared" si="86"/>
        <v>223.72000000000003</v>
      </c>
      <c r="AQ121" s="50">
        <f t="shared" si="71"/>
        <v>1487.92</v>
      </c>
      <c r="AR121" s="50">
        <f>IFERROR(VLOOKUP($B121,[2]RptScheduleA_Inv!$A$3:$V$165,AR$3,),)</f>
        <v>59155.14</v>
      </c>
      <c r="AS121" s="50">
        <f>IFERROR(VLOOKUP($B121,[1]RptScheduleA_Inv!$A$3:$V$165,AS$3,),)</f>
        <v>314240.46000000002</v>
      </c>
      <c r="AT121" s="51">
        <f t="shared" si="87"/>
        <v>255085.32</v>
      </c>
      <c r="AU121" s="50">
        <f t="shared" si="72"/>
        <v>569325.78</v>
      </c>
      <c r="AV121" s="50">
        <f>IFERROR(VLOOKUP($B121,[2]RptScheduleA_Inv!$A$3:$V$165,AV$3,),)</f>
        <v>0</v>
      </c>
      <c r="AW121" s="50">
        <f>IFERROR(VLOOKUP($B121,[1]RptScheduleA_Inv!$A$3:$V$165,AW$3,),)</f>
        <v>0</v>
      </c>
      <c r="AX121" s="51">
        <f t="shared" si="88"/>
        <v>0</v>
      </c>
      <c r="AY121" s="50">
        <f t="shared" si="104"/>
        <v>0</v>
      </c>
      <c r="AZ121" s="50">
        <f>IFERROR(VLOOKUP($B121,[2]RptScheduleA_Inv!$A$3:$V$165,AZ$3,),)</f>
        <v>2040.38</v>
      </c>
      <c r="BA121" s="50">
        <f>IFERROR(VLOOKUP($B121,[1]RptScheduleA_Inv!$A$3:$V$165,BA$3,),)</f>
        <v>2034.11</v>
      </c>
      <c r="BB121" s="51">
        <f t="shared" si="89"/>
        <v>-6.2700000000002092</v>
      </c>
      <c r="BC121" s="50">
        <f t="shared" si="105"/>
        <v>2027.8399999999997</v>
      </c>
      <c r="BD121" s="50">
        <f>IFERROR(VLOOKUP($B121,[2]RptScheduleA_Inv!$A$3:$V$165,BD$3,),)</f>
        <v>-6747.16</v>
      </c>
      <c r="BE121" s="50">
        <f>IFERROR(VLOOKUP($B121,[1]RptScheduleA_Inv!$A$3:$V$165,BE$3,),)</f>
        <v>-4211.93</v>
      </c>
      <c r="BF121" s="51">
        <f t="shared" si="90"/>
        <v>2535.2299999999996</v>
      </c>
      <c r="BG121" s="50">
        <f t="shared" si="106"/>
        <v>-1676.7000000000007</v>
      </c>
      <c r="BH121" s="50">
        <f>IFERROR(VLOOKUP($B121,[2]RptScheduleA_Inv!$A$3:$V$165,BH$3,),)</f>
        <v>9828.27</v>
      </c>
      <c r="BI121" s="50">
        <f>IFERROR(VLOOKUP($B121,[1]RptScheduleA_Inv!$A$3:$V$165,BI$3,),)</f>
        <v>12004.31</v>
      </c>
      <c r="BJ121" s="51">
        <f t="shared" si="91"/>
        <v>2176.0399999999991</v>
      </c>
      <c r="BK121" s="50">
        <f t="shared" si="107"/>
        <v>14180.349999999999</v>
      </c>
      <c r="BL121" s="50">
        <f>IFERROR(VLOOKUP($B121,[2]RptScheduleA_Inv!$A$3:$V$165,BL$3,),)</f>
        <v>2.8</v>
      </c>
      <c r="BM121" s="50">
        <f>IFERROR(VLOOKUP($B121,[1]RptScheduleA_Inv!$A$3:$V$165,BM$3,),)</f>
        <v>4.3899999999999997</v>
      </c>
      <c r="BN121" s="51">
        <f t="shared" si="92"/>
        <v>1.5899999999999999</v>
      </c>
      <c r="BO121" s="50">
        <f t="shared" si="73"/>
        <v>5.9799999999999995</v>
      </c>
      <c r="BP121" s="50">
        <f>IFERROR(VLOOKUP($B121,[2]RptScheduleA_Inv!$A$3:$V$165,BP$3,),)</f>
        <v>871.74</v>
      </c>
      <c r="BQ121" s="50">
        <f>IFERROR(VLOOKUP($B121,[1]RptScheduleA_Inv!$A$3:$V$165,BQ$3,),)</f>
        <v>1089.55</v>
      </c>
      <c r="BR121" s="51">
        <f t="shared" si="93"/>
        <v>217.80999999999995</v>
      </c>
      <c r="BS121" s="50">
        <f t="shared" si="108"/>
        <v>1307.3599999999999</v>
      </c>
    </row>
    <row r="122" spans="1:71" x14ac:dyDescent="0.2">
      <c r="A122" s="20" t="str">
        <f t="shared" ref="A122:A172" si="109">LEFT(B122,3)</f>
        <v>ORI</v>
      </c>
      <c r="B122" s="31" t="s">
        <v>121</v>
      </c>
      <c r="C122" s="20" t="str">
        <f t="shared" si="61"/>
        <v>ORI-OFC FOR REFUGEES AND IMMIGRANTS</v>
      </c>
      <c r="D122" s="50">
        <f>IFERROR(VLOOKUP($B122,[2]RptScheduleA_Inv!$A$3:$V$165,D$3,),)</f>
        <v>0</v>
      </c>
      <c r="E122" s="50">
        <f>IFERROR(VLOOKUP($B122,[1]RptScheduleA_Inv!$A$3:$V$165,E$3,),)</f>
        <v>0</v>
      </c>
      <c r="F122" s="50">
        <f t="shared" si="74"/>
        <v>0</v>
      </c>
      <c r="G122" s="50">
        <f t="shared" si="94"/>
        <v>0</v>
      </c>
      <c r="H122" s="50">
        <f>IFERROR(VLOOKUP($B122,[2]RptScheduleA_Inv!$A$3:$V$165,H$3,),)</f>
        <v>8172.51</v>
      </c>
      <c r="I122" s="50">
        <f>IFERROR(VLOOKUP($B122,[1]RptScheduleA_Inv!$A$3:$V$165,I$3,),)</f>
        <v>1061.27</v>
      </c>
      <c r="J122" s="51">
        <f t="shared" si="75"/>
        <v>-7111.24</v>
      </c>
      <c r="K122" s="50">
        <f t="shared" si="95"/>
        <v>-6049.9699999999993</v>
      </c>
      <c r="L122" s="50"/>
      <c r="M122" s="50">
        <f>IFERROR(VLOOKUP($B122,[1]RptScheduleA_Inv!$A$3:$V$165,M$3,),)</f>
        <v>0</v>
      </c>
      <c r="N122" s="50">
        <f t="shared" si="76"/>
        <v>0</v>
      </c>
      <c r="O122" s="50">
        <f t="shared" si="77"/>
        <v>0</v>
      </c>
      <c r="P122" s="50"/>
      <c r="Q122" s="50">
        <f>IFERROR(VLOOKUP($B122,[1]RptScheduleA_Inv!$A$3:$V$165,Q$3,),)</f>
        <v>0</v>
      </c>
      <c r="R122" s="50">
        <f t="shared" si="78"/>
        <v>0</v>
      </c>
      <c r="S122" s="50">
        <f t="shared" si="79"/>
        <v>0</v>
      </c>
      <c r="T122" s="50">
        <f>IFERROR(VLOOKUP($B122,[2]RptScheduleA_Inv!$A$3:$V$165,T$3,),)</f>
        <v>0</v>
      </c>
      <c r="U122" s="50">
        <f>IFERROR(VLOOKUP($B122,[1]RptScheduleA_Inv!$A$3:$V$165,U$3,),)</f>
        <v>0</v>
      </c>
      <c r="V122" s="50">
        <f t="shared" si="80"/>
        <v>0</v>
      </c>
      <c r="W122" s="50">
        <f t="shared" si="81"/>
        <v>0</v>
      </c>
      <c r="X122" s="50">
        <f>IFERROR(VLOOKUP($B122,[2]RptScheduleA_Inv!$A$3:$V$165,X$3,),)</f>
        <v>0</v>
      </c>
      <c r="Y122" s="50">
        <f>IFERROR(VLOOKUP($B122,[1]RptScheduleA_Inv!$A$3:$V$165,Y$3,),)</f>
        <v>0</v>
      </c>
      <c r="Z122" s="51">
        <f t="shared" si="82"/>
        <v>0</v>
      </c>
      <c r="AA122" s="50">
        <f t="shared" ref="AA122:AA172" si="110">Y122+Z122</f>
        <v>0</v>
      </c>
      <c r="AB122" s="50">
        <f>IFERROR(VLOOKUP($B122,[2]RptScheduleA_Inv!$A$3:$V$165,AB$3,),)</f>
        <v>11123.46</v>
      </c>
      <c r="AC122" s="50">
        <f>IFERROR(VLOOKUP($B122,[1]RptScheduleA_Inv!$A$3:$V$165,AC$3,),)</f>
        <v>16955.91</v>
      </c>
      <c r="AD122" s="51">
        <f t="shared" si="83"/>
        <v>5832.4500000000007</v>
      </c>
      <c r="AE122" s="50">
        <f t="shared" ref="AE122:AE172" si="111">AC122+AD122</f>
        <v>22788.36</v>
      </c>
      <c r="AF122" s="50">
        <f>IFERROR(VLOOKUP($B122,[2]RptScheduleA_Inv!$A$3:$V$165,AF$3,),)</f>
        <v>0</v>
      </c>
      <c r="AG122" s="50">
        <f>IFERROR(VLOOKUP($B122,[1]RptScheduleA_Inv!$A$3:$V$165,AG$3,),)</f>
        <v>0</v>
      </c>
      <c r="AH122" s="51">
        <f t="shared" si="84"/>
        <v>0</v>
      </c>
      <c r="AI122" s="50">
        <f t="shared" ref="AI122:AI172" si="112">AG122+AH122</f>
        <v>0</v>
      </c>
      <c r="AJ122" s="50">
        <f>IFERROR(VLOOKUP($B122,[2]RptScheduleA_Inv!$A$3:$V$165,AJ$3,),)</f>
        <v>14.46</v>
      </c>
      <c r="AK122" s="50">
        <f>IFERROR(VLOOKUP($B122,[1]RptScheduleA_Inv!$A$3:$V$165,AK$3,),)</f>
        <v>33.9</v>
      </c>
      <c r="AL122" s="51">
        <f t="shared" si="85"/>
        <v>19.439999999999998</v>
      </c>
      <c r="AM122" s="50">
        <f t="shared" ref="AM122:AM172" si="113">AK122+AL122</f>
        <v>53.339999999999996</v>
      </c>
      <c r="AN122" s="50">
        <f>IFERROR(VLOOKUP($B122,[2]RptScheduleA_Inv!$A$3:$V$165,AN$3,),)</f>
        <v>16337.66</v>
      </c>
      <c r="AO122" s="50">
        <f>IFERROR(VLOOKUP($B122,[1]RptScheduleA_Inv!$A$3:$V$165,AO$3,),)</f>
        <v>21038.44</v>
      </c>
      <c r="AP122" s="51">
        <f t="shared" si="86"/>
        <v>4700.7799999999988</v>
      </c>
      <c r="AQ122" s="50">
        <f t="shared" ref="AQ122:AQ172" si="114">AO122+AP122</f>
        <v>25739.219999999998</v>
      </c>
      <c r="AR122" s="50">
        <f>IFERROR(VLOOKUP($B122,[2]RptScheduleA_Inv!$A$3:$V$165,AR$3,),)</f>
        <v>6245.45</v>
      </c>
      <c r="AS122" s="50">
        <f>IFERROR(VLOOKUP($B122,[1]RptScheduleA_Inv!$A$3:$V$165,AS$3,),)</f>
        <v>10067.07</v>
      </c>
      <c r="AT122" s="51">
        <f t="shared" si="87"/>
        <v>3821.62</v>
      </c>
      <c r="AU122" s="50">
        <f t="shared" ref="AU122:AU172" si="115">AS122+AT122</f>
        <v>13888.689999999999</v>
      </c>
      <c r="AV122" s="50">
        <f>IFERROR(VLOOKUP($B122,[2]RptScheduleA_Inv!$A$3:$V$165,AV$3,),)</f>
        <v>0</v>
      </c>
      <c r="AW122" s="50">
        <f>IFERROR(VLOOKUP($B122,[1]RptScheduleA_Inv!$A$3:$V$165,AW$3,),)</f>
        <v>0</v>
      </c>
      <c r="AX122" s="51">
        <f t="shared" si="88"/>
        <v>0</v>
      </c>
      <c r="AY122" s="50">
        <f t="shared" si="104"/>
        <v>0</v>
      </c>
      <c r="AZ122" s="50">
        <f>IFERROR(VLOOKUP($B122,[2]RptScheduleA_Inv!$A$3:$V$165,AZ$3,),)</f>
        <v>2526.31</v>
      </c>
      <c r="BA122" s="50">
        <f>IFERROR(VLOOKUP($B122,[1]RptScheduleA_Inv!$A$3:$V$165,BA$3,),)</f>
        <v>3576.34</v>
      </c>
      <c r="BB122" s="51">
        <f t="shared" si="89"/>
        <v>1050.0300000000002</v>
      </c>
      <c r="BC122" s="50">
        <f t="shared" si="105"/>
        <v>4626.3700000000008</v>
      </c>
      <c r="BD122" s="50">
        <f>IFERROR(VLOOKUP($B122,[2]RptScheduleA_Inv!$A$3:$V$165,BD$3,),)</f>
        <v>-1956.49</v>
      </c>
      <c r="BE122" s="50">
        <f>IFERROR(VLOOKUP($B122,[1]RptScheduleA_Inv!$A$3:$V$165,BE$3,),)</f>
        <v>-406.01</v>
      </c>
      <c r="BF122" s="51">
        <f t="shared" si="90"/>
        <v>1550.48</v>
      </c>
      <c r="BG122" s="50">
        <f t="shared" si="106"/>
        <v>1144.47</v>
      </c>
      <c r="BH122" s="50">
        <f>IFERROR(VLOOKUP($B122,[2]RptScheduleA_Inv!$A$3:$V$165,BH$3,),)</f>
        <v>0</v>
      </c>
      <c r="BI122" s="50">
        <f>IFERROR(VLOOKUP($B122,[1]RptScheduleA_Inv!$A$3:$V$165,BI$3,),)</f>
        <v>0</v>
      </c>
      <c r="BJ122" s="51">
        <f t="shared" si="91"/>
        <v>0</v>
      </c>
      <c r="BK122" s="50">
        <f t="shared" si="107"/>
        <v>0</v>
      </c>
      <c r="BL122" s="50">
        <f>IFERROR(VLOOKUP($B122,[2]RptScheduleA_Inv!$A$3:$V$165,BL$3,),)</f>
        <v>965.02</v>
      </c>
      <c r="BM122" s="50">
        <f>IFERROR(VLOOKUP($B122,[1]RptScheduleA_Inv!$A$3:$V$165,BM$3,),)</f>
        <v>1510.13</v>
      </c>
      <c r="BN122" s="51">
        <f t="shared" si="92"/>
        <v>545.11000000000013</v>
      </c>
      <c r="BO122" s="50">
        <f t="shared" si="73"/>
        <v>2055.2400000000002</v>
      </c>
      <c r="BP122" s="50">
        <f>IFERROR(VLOOKUP($B122,[2]RptScheduleA_Inv!$A$3:$V$165,BP$3,),)</f>
        <v>1344.88</v>
      </c>
      <c r="BQ122" s="50">
        <f>IFERROR(VLOOKUP($B122,[1]RptScheduleA_Inv!$A$3:$V$165,BQ$3,),)</f>
        <v>2096.16</v>
      </c>
      <c r="BR122" s="51">
        <f t="shared" si="93"/>
        <v>751.27999999999975</v>
      </c>
      <c r="BS122" s="50">
        <f t="shared" si="108"/>
        <v>2847.4399999999996</v>
      </c>
    </row>
    <row r="123" spans="1:71" x14ac:dyDescent="0.2">
      <c r="A123" s="20" t="str">
        <f t="shared" si="109"/>
        <v>OST</v>
      </c>
      <c r="B123" s="31" t="s">
        <v>122</v>
      </c>
      <c r="C123" s="20" t="str">
        <f t="shared" ref="C123:C172" si="116">B123</f>
        <v>OST- THE ST TREASURER</v>
      </c>
      <c r="D123" s="50">
        <f>IFERROR(VLOOKUP($B123,[2]RptScheduleA_Inv!$A$3:$V$165,D$3,),)</f>
        <v>0</v>
      </c>
      <c r="E123" s="50">
        <f>IFERROR(VLOOKUP($B123,[1]RptScheduleA_Inv!$A$3:$V$165,E$3,),)</f>
        <v>0</v>
      </c>
      <c r="F123" s="50">
        <f t="shared" si="74"/>
        <v>0</v>
      </c>
      <c r="G123" s="50">
        <f t="shared" si="94"/>
        <v>0</v>
      </c>
      <c r="H123" s="50">
        <f>IFERROR(VLOOKUP($B123,[2]RptScheduleA_Inv!$A$3:$V$165,H$3,),)</f>
        <v>290.68</v>
      </c>
      <c r="I123" s="50">
        <f>IFERROR(VLOOKUP($B123,[1]RptScheduleA_Inv!$A$3:$V$165,I$3,),)</f>
        <v>0</v>
      </c>
      <c r="J123" s="51">
        <f t="shared" si="75"/>
        <v>-290.68</v>
      </c>
      <c r="K123" s="50">
        <f t="shared" si="95"/>
        <v>-290.68</v>
      </c>
      <c r="L123" s="50"/>
      <c r="M123" s="50">
        <f>IFERROR(VLOOKUP($B123,[1]RptScheduleA_Inv!$A$3:$V$165,M$3,),)</f>
        <v>0</v>
      </c>
      <c r="N123" s="50">
        <f t="shared" si="76"/>
        <v>0</v>
      </c>
      <c r="O123" s="50">
        <f t="shared" si="77"/>
        <v>0</v>
      </c>
      <c r="P123" s="50"/>
      <c r="Q123" s="50">
        <f>IFERROR(VLOOKUP($B123,[1]RptScheduleA_Inv!$A$3:$V$165,Q$3,),)</f>
        <v>0</v>
      </c>
      <c r="R123" s="50">
        <f t="shared" si="78"/>
        <v>0</v>
      </c>
      <c r="S123" s="50">
        <f t="shared" si="79"/>
        <v>0</v>
      </c>
      <c r="T123" s="50">
        <f>IFERROR(VLOOKUP($B123,[2]RptScheduleA_Inv!$A$3:$V$165,T$3,),)</f>
        <v>0</v>
      </c>
      <c r="U123" s="50">
        <f>IFERROR(VLOOKUP($B123,[1]RptScheduleA_Inv!$A$3:$V$165,U$3,),)</f>
        <v>0</v>
      </c>
      <c r="V123" s="50">
        <f t="shared" si="80"/>
        <v>0</v>
      </c>
      <c r="W123" s="50">
        <f t="shared" si="81"/>
        <v>0</v>
      </c>
      <c r="X123" s="50">
        <f>IFERROR(VLOOKUP($B123,[2]RptScheduleA_Inv!$A$3:$V$165,X$3,),)</f>
        <v>20481.169999999998</v>
      </c>
      <c r="Y123" s="50">
        <f>IFERROR(VLOOKUP($B123,[1]RptScheduleA_Inv!$A$3:$V$165,Y$3,),)</f>
        <v>27316.959999999999</v>
      </c>
      <c r="Z123" s="51">
        <f t="shared" si="82"/>
        <v>6835.7900000000009</v>
      </c>
      <c r="AA123" s="50">
        <f t="shared" si="110"/>
        <v>34152.75</v>
      </c>
      <c r="AB123" s="50">
        <f>IFERROR(VLOOKUP($B123,[2]RptScheduleA_Inv!$A$3:$V$165,AB$3,),)</f>
        <v>0</v>
      </c>
      <c r="AC123" s="50">
        <f>IFERROR(VLOOKUP($B123,[1]RptScheduleA_Inv!$A$3:$V$165,AC$3,),)</f>
        <v>0</v>
      </c>
      <c r="AD123" s="51">
        <f t="shared" si="83"/>
        <v>0</v>
      </c>
      <c r="AE123" s="50">
        <f t="shared" si="111"/>
        <v>0</v>
      </c>
      <c r="AF123" s="50">
        <f>IFERROR(VLOOKUP($B123,[2]RptScheduleA_Inv!$A$3:$V$165,AF$3,),)</f>
        <v>0</v>
      </c>
      <c r="AG123" s="50">
        <f>IFERROR(VLOOKUP($B123,[1]RptScheduleA_Inv!$A$3:$V$165,AG$3,),)</f>
        <v>0</v>
      </c>
      <c r="AH123" s="51">
        <f t="shared" si="84"/>
        <v>0</v>
      </c>
      <c r="AI123" s="50">
        <f t="shared" si="112"/>
        <v>0</v>
      </c>
      <c r="AJ123" s="50">
        <f>IFERROR(VLOOKUP($B123,[2]RptScheduleA_Inv!$A$3:$V$165,AJ$3,),)</f>
        <v>0</v>
      </c>
      <c r="AK123" s="50">
        <f>IFERROR(VLOOKUP($B123,[1]RptScheduleA_Inv!$A$3:$V$165,AK$3,),)</f>
        <v>0</v>
      </c>
      <c r="AL123" s="51">
        <f t="shared" si="85"/>
        <v>0</v>
      </c>
      <c r="AM123" s="50">
        <f t="shared" si="113"/>
        <v>0</v>
      </c>
      <c r="AN123" s="50">
        <f>IFERROR(VLOOKUP($B123,[2]RptScheduleA_Inv!$A$3:$V$165,AN$3,),)</f>
        <v>0</v>
      </c>
      <c r="AO123" s="50">
        <f>IFERROR(VLOOKUP($B123,[1]RptScheduleA_Inv!$A$3:$V$165,AO$3,),)</f>
        <v>0</v>
      </c>
      <c r="AP123" s="51">
        <f t="shared" si="86"/>
        <v>0</v>
      </c>
      <c r="AQ123" s="50">
        <f t="shared" si="114"/>
        <v>0</v>
      </c>
      <c r="AR123" s="50">
        <f>IFERROR(VLOOKUP($B123,[2]RptScheduleA_Inv!$A$3:$V$165,AR$3,),)</f>
        <v>0</v>
      </c>
      <c r="AS123" s="50">
        <f>IFERROR(VLOOKUP($B123,[1]RptScheduleA_Inv!$A$3:$V$165,AS$3,),)</f>
        <v>0</v>
      </c>
      <c r="AT123" s="51">
        <f t="shared" si="87"/>
        <v>0</v>
      </c>
      <c r="AU123" s="50">
        <f t="shared" si="115"/>
        <v>0</v>
      </c>
      <c r="AV123" s="50">
        <f>IFERROR(VLOOKUP($B123,[2]RptScheduleA_Inv!$A$3:$V$165,AV$3,),)</f>
        <v>0</v>
      </c>
      <c r="AW123" s="50">
        <f>IFERROR(VLOOKUP($B123,[1]RptScheduleA_Inv!$A$3:$V$165,AW$3,),)</f>
        <v>0</v>
      </c>
      <c r="AX123" s="51">
        <f t="shared" si="88"/>
        <v>0</v>
      </c>
      <c r="AY123" s="50">
        <f t="shared" si="104"/>
        <v>0</v>
      </c>
      <c r="AZ123" s="50">
        <f>IFERROR(VLOOKUP($B123,[2]RptScheduleA_Inv!$A$3:$V$165,AZ$3,),)</f>
        <v>0</v>
      </c>
      <c r="BA123" s="50">
        <f>IFERROR(VLOOKUP($B123,[1]RptScheduleA_Inv!$A$3:$V$165,BA$3,),)</f>
        <v>0</v>
      </c>
      <c r="BB123" s="51">
        <f t="shared" si="89"/>
        <v>0</v>
      </c>
      <c r="BC123" s="50">
        <f t="shared" si="105"/>
        <v>0</v>
      </c>
      <c r="BD123" s="50">
        <f>IFERROR(VLOOKUP($B123,[2]RptScheduleA_Inv!$A$3:$V$165,BD$3,),)</f>
        <v>0</v>
      </c>
      <c r="BE123" s="50">
        <f>IFERROR(VLOOKUP($B123,[1]RptScheduleA_Inv!$A$3:$V$165,BE$3,),)</f>
        <v>0</v>
      </c>
      <c r="BF123" s="51">
        <f t="shared" si="90"/>
        <v>0</v>
      </c>
      <c r="BG123" s="50">
        <f t="shared" si="106"/>
        <v>0</v>
      </c>
      <c r="BH123" s="50">
        <f>IFERROR(VLOOKUP($B123,[2]RptScheduleA_Inv!$A$3:$V$165,BH$3,),)</f>
        <v>0</v>
      </c>
      <c r="BI123" s="50">
        <f>IFERROR(VLOOKUP($B123,[1]RptScheduleA_Inv!$A$3:$V$165,BI$3,),)</f>
        <v>0</v>
      </c>
      <c r="BJ123" s="51">
        <f t="shared" si="91"/>
        <v>0</v>
      </c>
      <c r="BK123" s="50">
        <f t="shared" si="107"/>
        <v>0</v>
      </c>
      <c r="BL123" s="50">
        <f>IFERROR(VLOOKUP($B123,[2]RptScheduleA_Inv!$A$3:$V$165,BL$3,),)</f>
        <v>0</v>
      </c>
      <c r="BM123" s="50">
        <f>IFERROR(VLOOKUP($B123,[1]RptScheduleA_Inv!$A$3:$V$165,BM$3,),)</f>
        <v>0</v>
      </c>
      <c r="BN123" s="51">
        <f t="shared" si="92"/>
        <v>0</v>
      </c>
      <c r="BO123" s="50">
        <f t="shared" si="73"/>
        <v>0</v>
      </c>
      <c r="BP123" s="50">
        <f>IFERROR(VLOOKUP($B123,[2]RptScheduleA_Inv!$A$3:$V$165,BP$3,),)</f>
        <v>0</v>
      </c>
      <c r="BQ123" s="50">
        <f>IFERROR(VLOOKUP($B123,[1]RptScheduleA_Inv!$A$3:$V$165,BQ$3,),)</f>
        <v>0</v>
      </c>
      <c r="BR123" s="51">
        <f t="shared" si="93"/>
        <v>0</v>
      </c>
      <c r="BS123" s="50">
        <f t="shared" si="108"/>
        <v>0</v>
      </c>
    </row>
    <row r="124" spans="1:71" x14ac:dyDescent="0.2">
      <c r="A124" s="20" t="s">
        <v>259</v>
      </c>
      <c r="B124" s="31" t="s">
        <v>260</v>
      </c>
      <c r="C124" s="20" t="str">
        <f t="shared" ref="C124" si="117">B124</f>
        <v>OVA - OFFICE OF THE VETERAN ADVOCATE</v>
      </c>
      <c r="D124" s="50">
        <f>IFERROR(VLOOKUP($B124,[2]RptScheduleA_Inv!$A$3:$V$165,D$3,),)</f>
        <v>0</v>
      </c>
      <c r="E124" s="50">
        <f>IFERROR(VLOOKUP($B124,[1]RptScheduleA_Inv!$A$3:$V$165,E$3,),)</f>
        <v>0</v>
      </c>
      <c r="F124" s="50">
        <f t="shared" ref="F124" si="118">E124-D124</f>
        <v>0</v>
      </c>
      <c r="G124" s="50">
        <f t="shared" ref="G124" si="119">E124+F124</f>
        <v>0</v>
      </c>
      <c r="H124" s="50">
        <f>IFERROR(VLOOKUP($B124,[2]RptScheduleA_Inv!$A$3:$V$165,H$3,),)</f>
        <v>0</v>
      </c>
      <c r="I124" s="50">
        <f>IFERROR(VLOOKUP($B124,[1]RptScheduleA_Inv!$A$3:$V$165,I$3,),)</f>
        <v>165.76</v>
      </c>
      <c r="J124" s="51">
        <f t="shared" ref="J124" si="120">I124-H124</f>
        <v>165.76</v>
      </c>
      <c r="K124" s="50">
        <f t="shared" ref="K124" si="121">I124+J124</f>
        <v>331.52</v>
      </c>
      <c r="L124" s="50"/>
      <c r="M124" s="50">
        <f>IFERROR(VLOOKUP($B124,[1]RptScheduleA_Inv!$A$3:$V$165,M$3,),)</f>
        <v>0</v>
      </c>
      <c r="N124" s="50">
        <f t="shared" ref="N124" si="122">M124-L124</f>
        <v>0</v>
      </c>
      <c r="O124" s="50">
        <f t="shared" ref="O124" si="123">M124+N124</f>
        <v>0</v>
      </c>
      <c r="P124" s="50"/>
      <c r="Q124" s="50">
        <f>IFERROR(VLOOKUP($B124,[1]RptScheduleA_Inv!$A$3:$V$165,Q$3,),)</f>
        <v>0</v>
      </c>
      <c r="R124" s="50">
        <f t="shared" ref="R124" si="124">Q124-P124</f>
        <v>0</v>
      </c>
      <c r="S124" s="50">
        <f t="shared" ref="S124" si="125">Q124+R124</f>
        <v>0</v>
      </c>
      <c r="T124" s="50">
        <f>IFERROR(VLOOKUP($B124,[2]RptScheduleA_Inv!$A$3:$V$165,T$3,),)</f>
        <v>0</v>
      </c>
      <c r="U124" s="50">
        <f>IFERROR(VLOOKUP($B124,[1]RptScheduleA_Inv!$A$3:$V$165,U$3,),)</f>
        <v>0</v>
      </c>
      <c r="V124" s="50">
        <f t="shared" ref="V124" si="126">U124-T124</f>
        <v>0</v>
      </c>
      <c r="W124" s="50">
        <f t="shared" ref="W124" si="127">U124+V124</f>
        <v>0</v>
      </c>
      <c r="X124" s="50">
        <f>IFERROR(VLOOKUP($B124,[2]RptScheduleA_Inv!$A$3:$V$165,X$3,),)</f>
        <v>0</v>
      </c>
      <c r="Y124" s="50">
        <f>IFERROR(VLOOKUP($B124,[1]RptScheduleA_Inv!$A$3:$V$165,Y$3,),)</f>
        <v>0</v>
      </c>
      <c r="Z124" s="51">
        <f t="shared" ref="Z124" si="128">Y124-X124</f>
        <v>0</v>
      </c>
      <c r="AA124" s="50">
        <f t="shared" ref="AA124" si="129">Y124+Z124</f>
        <v>0</v>
      </c>
      <c r="AB124" s="50">
        <f>IFERROR(VLOOKUP($B124,[2]RptScheduleA_Inv!$A$3:$V$165,AB$3,),)</f>
        <v>0</v>
      </c>
      <c r="AC124" s="50">
        <f>IFERROR(VLOOKUP($B124,[1]RptScheduleA_Inv!$A$3:$V$165,AC$3,),)</f>
        <v>111.95</v>
      </c>
      <c r="AD124" s="51">
        <f t="shared" ref="AD124" si="130">AC124-AB124</f>
        <v>111.95</v>
      </c>
      <c r="AE124" s="50">
        <f t="shared" ref="AE124" si="131">AC124+AD124</f>
        <v>223.9</v>
      </c>
      <c r="AF124" s="50">
        <f>IFERROR(VLOOKUP($B124,[2]RptScheduleA_Inv!$A$3:$V$165,AF$3,),)</f>
        <v>0</v>
      </c>
      <c r="AG124" s="50">
        <f>IFERROR(VLOOKUP($B124,[1]RptScheduleA_Inv!$A$3:$V$165,AG$3,),)</f>
        <v>0</v>
      </c>
      <c r="AH124" s="51">
        <f t="shared" ref="AH124" si="132">AG124-AF124</f>
        <v>0</v>
      </c>
      <c r="AI124" s="50">
        <f t="shared" ref="AI124" si="133">AG124+AH124</f>
        <v>0</v>
      </c>
      <c r="AJ124" s="50">
        <f>IFERROR(VLOOKUP($B124,[2]RptScheduleA_Inv!$A$3:$V$165,AJ$3,),)</f>
        <v>0</v>
      </c>
      <c r="AK124" s="50">
        <f>IFERROR(VLOOKUP($B124,[1]RptScheduleA_Inv!$A$3:$V$165,AK$3,),)</f>
        <v>0</v>
      </c>
      <c r="AL124" s="51">
        <f t="shared" ref="AL124" si="134">AK124-AJ124</f>
        <v>0</v>
      </c>
      <c r="AM124" s="50">
        <f t="shared" ref="AM124" si="135">AK124+AL124</f>
        <v>0</v>
      </c>
      <c r="AN124" s="50">
        <f>IFERROR(VLOOKUP($B124,[2]RptScheduleA_Inv!$A$3:$V$165,AN$3,),)</f>
        <v>0</v>
      </c>
      <c r="AO124" s="50">
        <f>IFERROR(VLOOKUP($B124,[1]RptScheduleA_Inv!$A$3:$V$165,AO$3,),)</f>
        <v>218.66</v>
      </c>
      <c r="AP124" s="51">
        <f t="shared" ref="AP124" si="136">AO124-AN124</f>
        <v>218.66</v>
      </c>
      <c r="AQ124" s="50">
        <f t="shared" ref="AQ124" si="137">AO124+AP124</f>
        <v>437.32</v>
      </c>
      <c r="AR124" s="50">
        <f>IFERROR(VLOOKUP($B124,[2]RptScheduleA_Inv!$A$3:$V$165,AR$3,),)</f>
        <v>0</v>
      </c>
      <c r="AS124" s="50">
        <f>IFERROR(VLOOKUP($B124,[1]RptScheduleA_Inv!$A$3:$V$165,AS$3,),)</f>
        <v>0</v>
      </c>
      <c r="AT124" s="51">
        <f t="shared" ref="AT124" si="138">AS124-AR124</f>
        <v>0</v>
      </c>
      <c r="AU124" s="50">
        <f t="shared" ref="AU124" si="139">AS124+AT124</f>
        <v>0</v>
      </c>
      <c r="AV124" s="50">
        <f>IFERROR(VLOOKUP($B124,[2]RptScheduleA_Inv!$A$3:$V$165,AV$3,),)</f>
        <v>0</v>
      </c>
      <c r="AW124" s="50">
        <f>IFERROR(VLOOKUP($B124,[1]RptScheduleA_Inv!$A$3:$V$165,AW$3,),)</f>
        <v>0</v>
      </c>
      <c r="AX124" s="51">
        <f t="shared" ref="AX124" si="140">AW124-AV124</f>
        <v>0</v>
      </c>
      <c r="AY124" s="50">
        <f t="shared" ref="AY124" si="141">AW124+AX124</f>
        <v>0</v>
      </c>
      <c r="AZ124" s="50">
        <f>IFERROR(VLOOKUP($B124,[2]RptScheduleA_Inv!$A$3:$V$165,AZ$3,),)</f>
        <v>0</v>
      </c>
      <c r="BA124" s="50">
        <f>IFERROR(VLOOKUP($B124,[1]RptScheduleA_Inv!$A$3:$V$165,BA$3,),)</f>
        <v>463.27</v>
      </c>
      <c r="BB124" s="51">
        <f t="shared" ref="BB124" si="142">BA124-AZ124</f>
        <v>463.27</v>
      </c>
      <c r="BC124" s="50">
        <f t="shared" ref="BC124" si="143">BA124+BB124</f>
        <v>926.54</v>
      </c>
      <c r="BD124" s="50">
        <f>IFERROR(VLOOKUP($B124,[2]RptScheduleA_Inv!$A$3:$V$165,BD$3,),)</f>
        <v>0</v>
      </c>
      <c r="BE124" s="50">
        <f>IFERROR(VLOOKUP($B124,[1]RptScheduleA_Inv!$A$3:$V$165,BE$3,),)</f>
        <v>-322.66000000000003</v>
      </c>
      <c r="BF124" s="51">
        <f t="shared" ref="BF124" si="144">BE124-BD124</f>
        <v>-322.66000000000003</v>
      </c>
      <c r="BG124" s="50">
        <f t="shared" ref="BG124" si="145">BE124+BF124</f>
        <v>-645.32000000000005</v>
      </c>
      <c r="BH124" s="50">
        <f>IFERROR(VLOOKUP($B124,[2]RptScheduleA_Inv!$A$3:$V$165,BH$3,),)</f>
        <v>0</v>
      </c>
      <c r="BI124" s="50">
        <f>IFERROR(VLOOKUP($B124,[1]RptScheduleA_Inv!$A$3:$V$165,BI$3,),)</f>
        <v>0</v>
      </c>
      <c r="BJ124" s="51">
        <f t="shared" ref="BJ124" si="146">BI124-BH124</f>
        <v>0</v>
      </c>
      <c r="BK124" s="50">
        <f t="shared" ref="BK124" si="147">BI124+BJ124</f>
        <v>0</v>
      </c>
      <c r="BL124" s="50">
        <f>IFERROR(VLOOKUP($B124,[2]RptScheduleA_Inv!$A$3:$V$165,BL$3,),)</f>
        <v>0</v>
      </c>
      <c r="BM124" s="50">
        <f>IFERROR(VLOOKUP($B124,[1]RptScheduleA_Inv!$A$3:$V$165,BM$3,),)</f>
        <v>0</v>
      </c>
      <c r="BN124" s="51">
        <f t="shared" ref="BN124" si="148">BM124-BL124</f>
        <v>0</v>
      </c>
      <c r="BO124" s="50">
        <f t="shared" ref="BO124" si="149">BM124+BN124</f>
        <v>0</v>
      </c>
      <c r="BP124" s="50">
        <f>IFERROR(VLOOKUP($B124,[2]RptScheduleA_Inv!$A$3:$V$165,BP$3,),)</f>
        <v>0</v>
      </c>
      <c r="BQ124" s="50">
        <f>IFERROR(VLOOKUP($B124,[1]RptScheduleA_Inv!$A$3:$V$165,BQ$3,),)</f>
        <v>117.15</v>
      </c>
      <c r="BR124" s="51">
        <f t="shared" ref="BR124" si="150">BQ124-BP124</f>
        <v>117.15</v>
      </c>
      <c r="BS124" s="50">
        <f t="shared" ref="BS124" si="151">BQ124+BR124</f>
        <v>234.3</v>
      </c>
    </row>
    <row r="125" spans="1:71" x14ac:dyDescent="0.2">
      <c r="A125" s="20" t="str">
        <f t="shared" si="109"/>
        <v>PAR</v>
      </c>
      <c r="B125" s="31" t="s">
        <v>124</v>
      </c>
      <c r="C125" s="20" t="str">
        <f t="shared" si="116"/>
        <v>PAR-PAROLE BRD</v>
      </c>
      <c r="D125" s="50">
        <f>IFERROR(VLOOKUP($B125,[2]RptScheduleA_Inv!$A$3:$V$165,D$3,),)</f>
        <v>0</v>
      </c>
      <c r="E125" s="50">
        <f>IFERROR(VLOOKUP($B125,[1]RptScheduleA_Inv!$A$3:$V$165,E$3,),)</f>
        <v>32611.83</v>
      </c>
      <c r="F125" s="50">
        <f t="shared" si="74"/>
        <v>32611.83</v>
      </c>
      <c r="G125" s="50">
        <f t="shared" si="94"/>
        <v>65223.66</v>
      </c>
      <c r="H125" s="50">
        <f>IFERROR(VLOOKUP($B125,[2]RptScheduleA_Inv!$A$3:$V$165,H$3,),)</f>
        <v>536.69000000000005</v>
      </c>
      <c r="I125" s="50">
        <f>IFERROR(VLOOKUP($B125,[1]RptScheduleA_Inv!$A$3:$V$165,I$3,),)</f>
        <v>8805.93</v>
      </c>
      <c r="J125" s="51">
        <f t="shared" si="75"/>
        <v>8269.24</v>
      </c>
      <c r="K125" s="50">
        <f t="shared" si="95"/>
        <v>17075.169999999998</v>
      </c>
      <c r="L125" s="50"/>
      <c r="M125" s="50">
        <f>IFERROR(VLOOKUP($B125,[1]RptScheduleA_Inv!$A$3:$V$165,M$3,),)</f>
        <v>0</v>
      </c>
      <c r="N125" s="50">
        <f t="shared" si="76"/>
        <v>0</v>
      </c>
      <c r="O125" s="50">
        <f t="shared" si="77"/>
        <v>0</v>
      </c>
      <c r="P125" s="50"/>
      <c r="Q125" s="50">
        <f>IFERROR(VLOOKUP($B125,[1]RptScheduleA_Inv!$A$3:$V$165,Q$3,),)</f>
        <v>0</v>
      </c>
      <c r="R125" s="50">
        <f t="shared" si="78"/>
        <v>0</v>
      </c>
      <c r="S125" s="50">
        <f t="shared" si="79"/>
        <v>0</v>
      </c>
      <c r="T125" s="50">
        <f>IFERROR(VLOOKUP($B125,[2]RptScheduleA_Inv!$A$3:$V$165,T$3,),)</f>
        <v>0</v>
      </c>
      <c r="U125" s="50">
        <f>IFERROR(VLOOKUP($B125,[1]RptScheduleA_Inv!$A$3:$V$165,U$3,),)</f>
        <v>0</v>
      </c>
      <c r="V125" s="50">
        <f t="shared" si="80"/>
        <v>0</v>
      </c>
      <c r="W125" s="50">
        <f t="shared" si="81"/>
        <v>0</v>
      </c>
      <c r="X125" s="50">
        <f>IFERROR(VLOOKUP($B125,[2]RptScheduleA_Inv!$A$3:$V$165,X$3,),)</f>
        <v>2188.34</v>
      </c>
      <c r="Y125" s="50">
        <f>IFERROR(VLOOKUP($B125,[1]RptScheduleA_Inv!$A$3:$V$165,Y$3,),)</f>
        <v>4294.97</v>
      </c>
      <c r="Z125" s="51">
        <f t="shared" si="82"/>
        <v>2106.63</v>
      </c>
      <c r="AA125" s="50">
        <f t="shared" si="110"/>
        <v>6401.6</v>
      </c>
      <c r="AB125" s="50">
        <f>IFERROR(VLOOKUP($B125,[2]RptScheduleA_Inv!$A$3:$V$165,AB$3,),)</f>
        <v>10405.219999999999</v>
      </c>
      <c r="AC125" s="50">
        <f>IFERROR(VLOOKUP($B125,[1]RptScheduleA_Inv!$A$3:$V$165,AC$3,),)</f>
        <v>14348.13</v>
      </c>
      <c r="AD125" s="51">
        <f t="shared" si="83"/>
        <v>3942.91</v>
      </c>
      <c r="AE125" s="50">
        <f t="shared" si="111"/>
        <v>18291.04</v>
      </c>
      <c r="AF125" s="50">
        <f>IFERROR(VLOOKUP($B125,[2]RptScheduleA_Inv!$A$3:$V$165,AF$3,),)</f>
        <v>0</v>
      </c>
      <c r="AG125" s="50">
        <f>IFERROR(VLOOKUP($B125,[1]RptScheduleA_Inv!$A$3:$V$165,AG$3,),)</f>
        <v>0</v>
      </c>
      <c r="AH125" s="51">
        <f t="shared" si="84"/>
        <v>0</v>
      </c>
      <c r="AI125" s="50">
        <f t="shared" si="112"/>
        <v>0</v>
      </c>
      <c r="AJ125" s="50">
        <f>IFERROR(VLOOKUP($B125,[2]RptScheduleA_Inv!$A$3:$V$165,AJ$3,),)</f>
        <v>365.6</v>
      </c>
      <c r="AK125" s="50">
        <f>IFERROR(VLOOKUP($B125,[1]RptScheduleA_Inv!$A$3:$V$165,AK$3,),)</f>
        <v>457.11</v>
      </c>
      <c r="AL125" s="51">
        <f t="shared" si="85"/>
        <v>91.509999999999991</v>
      </c>
      <c r="AM125" s="50">
        <f t="shared" si="113"/>
        <v>548.62</v>
      </c>
      <c r="AN125" s="50">
        <f>IFERROR(VLOOKUP($B125,[2]RptScheduleA_Inv!$A$3:$V$165,AN$3,),)</f>
        <v>17946.04</v>
      </c>
      <c r="AO125" s="50">
        <f>IFERROR(VLOOKUP($B125,[1]RptScheduleA_Inv!$A$3:$V$165,AO$3,),)</f>
        <v>21779.74</v>
      </c>
      <c r="AP125" s="51">
        <f t="shared" si="86"/>
        <v>3833.7000000000007</v>
      </c>
      <c r="AQ125" s="50">
        <f t="shared" si="114"/>
        <v>25613.440000000002</v>
      </c>
      <c r="AR125" s="50">
        <f>IFERROR(VLOOKUP($B125,[2]RptScheduleA_Inv!$A$3:$V$165,AR$3,),)</f>
        <v>37472.949999999997</v>
      </c>
      <c r="AS125" s="50">
        <f>IFERROR(VLOOKUP($B125,[1]RptScheduleA_Inv!$A$3:$V$165,AS$3,),)</f>
        <v>50335.91</v>
      </c>
      <c r="AT125" s="51">
        <f t="shared" si="87"/>
        <v>12862.960000000006</v>
      </c>
      <c r="AU125" s="50">
        <f t="shared" si="115"/>
        <v>63198.87000000001</v>
      </c>
      <c r="AV125" s="50">
        <f>IFERROR(VLOOKUP($B125,[2]RptScheduleA_Inv!$A$3:$V$165,AV$3,),)</f>
        <v>0</v>
      </c>
      <c r="AW125" s="50">
        <f>IFERROR(VLOOKUP($B125,[1]RptScheduleA_Inv!$A$3:$V$165,AW$3,),)</f>
        <v>0</v>
      </c>
      <c r="AX125" s="51">
        <f t="shared" si="88"/>
        <v>0</v>
      </c>
      <c r="AY125" s="50">
        <f t="shared" si="104"/>
        <v>0</v>
      </c>
      <c r="AZ125" s="50">
        <f>IFERROR(VLOOKUP($B125,[2]RptScheduleA_Inv!$A$3:$V$165,AZ$3,),)</f>
        <v>32289.119999999999</v>
      </c>
      <c r="BA125" s="50">
        <f>IFERROR(VLOOKUP($B125,[1]RptScheduleA_Inv!$A$3:$V$165,BA$3,),)</f>
        <v>30868.12</v>
      </c>
      <c r="BB125" s="51">
        <f t="shared" si="89"/>
        <v>-1421</v>
      </c>
      <c r="BC125" s="50">
        <f t="shared" si="105"/>
        <v>29447.119999999999</v>
      </c>
      <c r="BD125" s="50">
        <f>IFERROR(VLOOKUP($B125,[2]RptScheduleA_Inv!$A$3:$V$165,BD$3,),)</f>
        <v>-5708.75</v>
      </c>
      <c r="BE125" s="50">
        <f>IFERROR(VLOOKUP($B125,[1]RptScheduleA_Inv!$A$3:$V$165,BE$3,),)</f>
        <v>-1676.06</v>
      </c>
      <c r="BF125" s="51">
        <f t="shared" si="90"/>
        <v>4032.69</v>
      </c>
      <c r="BG125" s="50">
        <f t="shared" si="106"/>
        <v>2356.63</v>
      </c>
      <c r="BH125" s="50">
        <f>IFERROR(VLOOKUP($B125,[2]RptScheduleA_Inv!$A$3:$V$165,BH$3,),)</f>
        <v>0</v>
      </c>
      <c r="BI125" s="50">
        <f>IFERROR(VLOOKUP($B125,[1]RptScheduleA_Inv!$A$3:$V$165,BI$3,),)</f>
        <v>0</v>
      </c>
      <c r="BJ125" s="51">
        <f t="shared" si="91"/>
        <v>0</v>
      </c>
      <c r="BK125" s="50">
        <f t="shared" si="107"/>
        <v>0</v>
      </c>
      <c r="BL125" s="50">
        <f>IFERROR(VLOOKUP($B125,[2]RptScheduleA_Inv!$A$3:$V$165,BL$3,),)</f>
        <v>319.23</v>
      </c>
      <c r="BM125" s="50">
        <f>IFERROR(VLOOKUP($B125,[1]RptScheduleA_Inv!$A$3:$V$165,BM$3,),)</f>
        <v>499.5</v>
      </c>
      <c r="BN125" s="51">
        <f t="shared" si="92"/>
        <v>180.26999999999998</v>
      </c>
      <c r="BO125" s="50">
        <f t="shared" si="73"/>
        <v>679.77</v>
      </c>
      <c r="BP125" s="50">
        <f>IFERROR(VLOOKUP($B125,[2]RptScheduleA_Inv!$A$3:$V$165,BP$3,),)</f>
        <v>5490.09</v>
      </c>
      <c r="BQ125" s="50">
        <f>IFERROR(VLOOKUP($B125,[1]RptScheduleA_Inv!$A$3:$V$165,BQ$3,),)</f>
        <v>6964.3</v>
      </c>
      <c r="BR125" s="51">
        <f t="shared" si="93"/>
        <v>1474.21</v>
      </c>
      <c r="BS125" s="50">
        <f t="shared" si="108"/>
        <v>8438.51</v>
      </c>
    </row>
    <row r="126" spans="1:71" x14ac:dyDescent="0.2">
      <c r="A126" s="20" t="str">
        <f t="shared" si="109"/>
        <v>PER</v>
      </c>
      <c r="B126" s="31" t="s">
        <v>125</v>
      </c>
      <c r="C126" s="20" t="str">
        <f t="shared" si="116"/>
        <v>PER-PUBLIC EMPLOYEE RETIRE ADMIN</v>
      </c>
      <c r="D126" s="50">
        <f>IFERROR(VLOOKUP($B126,[2]RptScheduleA_Inv!$A$3:$V$165,D$3,),)</f>
        <v>0</v>
      </c>
      <c r="E126" s="50">
        <f>IFERROR(VLOOKUP($B126,[1]RptScheduleA_Inv!$A$3:$V$165,E$3,),)</f>
        <v>0</v>
      </c>
      <c r="F126" s="50">
        <f t="shared" si="74"/>
        <v>0</v>
      </c>
      <c r="G126" s="50">
        <f t="shared" si="94"/>
        <v>0</v>
      </c>
      <c r="H126" s="50">
        <f>IFERROR(VLOOKUP($B126,[2]RptScheduleA_Inv!$A$3:$V$165,H$3,),)</f>
        <v>1597.26</v>
      </c>
      <c r="I126" s="50">
        <f>IFERROR(VLOOKUP($B126,[1]RptScheduleA_Inv!$A$3:$V$165,I$3,),)</f>
        <v>2370.0300000000002</v>
      </c>
      <c r="J126" s="51">
        <f t="shared" si="75"/>
        <v>772.77000000000021</v>
      </c>
      <c r="K126" s="50">
        <f t="shared" si="95"/>
        <v>3142.8</v>
      </c>
      <c r="L126" s="50"/>
      <c r="M126" s="50">
        <f>IFERROR(VLOOKUP($B126,[1]RptScheduleA_Inv!$A$3:$V$165,M$3,),)</f>
        <v>0</v>
      </c>
      <c r="N126" s="50">
        <f t="shared" si="76"/>
        <v>0</v>
      </c>
      <c r="O126" s="50">
        <f t="shared" si="77"/>
        <v>0</v>
      </c>
      <c r="P126" s="50"/>
      <c r="Q126" s="50">
        <f>IFERROR(VLOOKUP($B126,[1]RptScheduleA_Inv!$A$3:$V$165,Q$3,),)</f>
        <v>0</v>
      </c>
      <c r="R126" s="50">
        <f t="shared" si="78"/>
        <v>0</v>
      </c>
      <c r="S126" s="50">
        <f t="shared" si="79"/>
        <v>0</v>
      </c>
      <c r="T126" s="50">
        <f>IFERROR(VLOOKUP($B126,[2]RptScheduleA_Inv!$A$3:$V$165,T$3,),)</f>
        <v>0</v>
      </c>
      <c r="U126" s="50">
        <f>IFERROR(VLOOKUP($B126,[1]RptScheduleA_Inv!$A$3:$V$165,U$3,),)</f>
        <v>0</v>
      </c>
      <c r="V126" s="50">
        <f t="shared" si="80"/>
        <v>0</v>
      </c>
      <c r="W126" s="50">
        <f t="shared" si="81"/>
        <v>0</v>
      </c>
      <c r="X126" s="50">
        <f>IFERROR(VLOOKUP($B126,[2]RptScheduleA_Inv!$A$3:$V$165,X$3,),)</f>
        <v>23604.75</v>
      </c>
      <c r="Y126" s="50">
        <f>IFERROR(VLOOKUP($B126,[1]RptScheduleA_Inv!$A$3:$V$165,Y$3,),)</f>
        <v>30064.880000000001</v>
      </c>
      <c r="Z126" s="51">
        <f t="shared" si="82"/>
        <v>6460.130000000001</v>
      </c>
      <c r="AA126" s="50">
        <f t="shared" si="110"/>
        <v>36525.01</v>
      </c>
      <c r="AB126" s="50">
        <f>IFERROR(VLOOKUP($B126,[2]RptScheduleA_Inv!$A$3:$V$165,AB$3,),)</f>
        <v>14316.7</v>
      </c>
      <c r="AC126" s="50">
        <f>IFERROR(VLOOKUP($B126,[1]RptScheduleA_Inv!$A$3:$V$165,AC$3,),)</f>
        <v>15822.98</v>
      </c>
      <c r="AD126" s="51">
        <f t="shared" si="83"/>
        <v>1506.2799999999988</v>
      </c>
      <c r="AE126" s="50">
        <f t="shared" si="111"/>
        <v>17329.259999999998</v>
      </c>
      <c r="AF126" s="50">
        <f>IFERROR(VLOOKUP($B126,[2]RptScheduleA_Inv!$A$3:$V$165,AF$3,),)</f>
        <v>0</v>
      </c>
      <c r="AG126" s="50">
        <f>IFERROR(VLOOKUP($B126,[1]RptScheduleA_Inv!$A$3:$V$165,AG$3,),)</f>
        <v>0</v>
      </c>
      <c r="AH126" s="51">
        <f t="shared" si="84"/>
        <v>0</v>
      </c>
      <c r="AI126" s="50">
        <f t="shared" si="112"/>
        <v>0</v>
      </c>
      <c r="AJ126" s="50">
        <f>IFERROR(VLOOKUP($B126,[2]RptScheduleA_Inv!$A$3:$V$165,AJ$3,),)</f>
        <v>0</v>
      </c>
      <c r="AK126" s="50">
        <f>IFERROR(VLOOKUP($B126,[1]RptScheduleA_Inv!$A$3:$V$165,AK$3,),)</f>
        <v>0</v>
      </c>
      <c r="AL126" s="51">
        <f t="shared" si="85"/>
        <v>0</v>
      </c>
      <c r="AM126" s="50">
        <f t="shared" si="113"/>
        <v>0</v>
      </c>
      <c r="AN126" s="50">
        <f>IFERROR(VLOOKUP($B126,[2]RptScheduleA_Inv!$A$3:$V$165,AN$3,),)</f>
        <v>5663.51</v>
      </c>
      <c r="AO126" s="50">
        <f>IFERROR(VLOOKUP($B126,[1]RptScheduleA_Inv!$A$3:$V$165,AO$3,),)</f>
        <v>6474.41</v>
      </c>
      <c r="AP126" s="51">
        <f t="shared" si="86"/>
        <v>810.89999999999964</v>
      </c>
      <c r="AQ126" s="50">
        <f t="shared" si="114"/>
        <v>7285.3099999999995</v>
      </c>
      <c r="AR126" s="50">
        <f>IFERROR(VLOOKUP($B126,[2]RptScheduleA_Inv!$A$3:$V$165,AR$3,),)</f>
        <v>6245.45</v>
      </c>
      <c r="AS126" s="50">
        <f>IFERROR(VLOOKUP($B126,[1]RptScheduleA_Inv!$A$3:$V$165,AS$3,),)</f>
        <v>10067.07</v>
      </c>
      <c r="AT126" s="51">
        <f t="shared" si="87"/>
        <v>3821.62</v>
      </c>
      <c r="AU126" s="50">
        <f t="shared" si="115"/>
        <v>13888.689999999999</v>
      </c>
      <c r="AV126" s="50">
        <f>IFERROR(VLOOKUP($B126,[2]RptScheduleA_Inv!$A$3:$V$165,AV$3,),)</f>
        <v>0</v>
      </c>
      <c r="AW126" s="50">
        <f>IFERROR(VLOOKUP($B126,[1]RptScheduleA_Inv!$A$3:$V$165,AW$3,),)</f>
        <v>0</v>
      </c>
      <c r="AX126" s="51">
        <f t="shared" si="88"/>
        <v>0</v>
      </c>
      <c r="AY126" s="50">
        <f t="shared" si="104"/>
        <v>0</v>
      </c>
      <c r="AZ126" s="50">
        <f>IFERROR(VLOOKUP($B126,[2]RptScheduleA_Inv!$A$3:$V$165,AZ$3,),)</f>
        <v>7056.16</v>
      </c>
      <c r="BA126" s="50">
        <f>IFERROR(VLOOKUP($B126,[1]RptScheduleA_Inv!$A$3:$V$165,BA$3,),)</f>
        <v>6627.57</v>
      </c>
      <c r="BB126" s="51">
        <f t="shared" si="89"/>
        <v>-428.59000000000015</v>
      </c>
      <c r="BC126" s="50">
        <f t="shared" si="105"/>
        <v>6198.98</v>
      </c>
      <c r="BD126" s="50">
        <f>IFERROR(VLOOKUP($B126,[2]RptScheduleA_Inv!$A$3:$V$165,BD$3,),)</f>
        <v>-10927.48</v>
      </c>
      <c r="BE126" s="50">
        <f>IFERROR(VLOOKUP($B126,[1]RptScheduleA_Inv!$A$3:$V$165,BE$3,),)</f>
        <v>-4506.04</v>
      </c>
      <c r="BF126" s="51">
        <f t="shared" si="90"/>
        <v>6421.44</v>
      </c>
      <c r="BG126" s="50">
        <f t="shared" si="106"/>
        <v>1915.3999999999996</v>
      </c>
      <c r="BH126" s="50">
        <f>IFERROR(VLOOKUP($B126,[2]RptScheduleA_Inv!$A$3:$V$165,BH$3,),)</f>
        <v>0</v>
      </c>
      <c r="BI126" s="50">
        <f>IFERROR(VLOOKUP($B126,[1]RptScheduleA_Inv!$A$3:$V$165,BI$3,),)</f>
        <v>0</v>
      </c>
      <c r="BJ126" s="51">
        <f t="shared" si="91"/>
        <v>0</v>
      </c>
      <c r="BK126" s="50">
        <f t="shared" si="107"/>
        <v>0</v>
      </c>
      <c r="BL126" s="50">
        <f>IFERROR(VLOOKUP($B126,[2]RptScheduleA_Inv!$A$3:$V$165,BL$3,),)</f>
        <v>731.14</v>
      </c>
      <c r="BM126" s="50">
        <f>IFERROR(VLOOKUP($B126,[1]RptScheduleA_Inv!$A$3:$V$165,BM$3,),)</f>
        <v>1144.0999999999999</v>
      </c>
      <c r="BN126" s="51">
        <f t="shared" si="92"/>
        <v>412.95999999999992</v>
      </c>
      <c r="BO126" s="50">
        <f t="shared" si="73"/>
        <v>1557.06</v>
      </c>
      <c r="BP126" s="50">
        <f>IFERROR(VLOOKUP($B126,[2]RptScheduleA_Inv!$A$3:$V$165,BP$3,),)</f>
        <v>1617.12</v>
      </c>
      <c r="BQ126" s="50">
        <f>IFERROR(VLOOKUP($B126,[1]RptScheduleA_Inv!$A$3:$V$165,BQ$3,),)</f>
        <v>1906.59</v>
      </c>
      <c r="BR126" s="51">
        <f t="shared" si="93"/>
        <v>289.47000000000003</v>
      </c>
      <c r="BS126" s="50">
        <f t="shared" si="108"/>
        <v>2196.06</v>
      </c>
    </row>
    <row r="127" spans="1:71" x14ac:dyDescent="0.2">
      <c r="A127" s="20" t="str">
        <f t="shared" si="109"/>
        <v>PLY</v>
      </c>
      <c r="B127" s="31" t="s">
        <v>126</v>
      </c>
      <c r="C127" s="20" t="str">
        <f t="shared" si="116"/>
        <v>PLY-PLYMOUTH DISTRICT ATTY</v>
      </c>
      <c r="D127" s="50">
        <f>IFERROR(VLOOKUP($B127,[2]RptScheduleA_Inv!$A$3:$V$165,D$3,),)</f>
        <v>0</v>
      </c>
      <c r="E127" s="50">
        <f>IFERROR(VLOOKUP($B127,[1]RptScheduleA_Inv!$A$3:$V$165,E$3,),)</f>
        <v>0</v>
      </c>
      <c r="F127" s="50">
        <f t="shared" si="74"/>
        <v>0</v>
      </c>
      <c r="G127" s="50">
        <f t="shared" si="94"/>
        <v>0</v>
      </c>
      <c r="H127" s="50">
        <f>IFERROR(VLOOKUP($B127,[2]RptScheduleA_Inv!$A$3:$V$165,H$3,),)</f>
        <v>729.67</v>
      </c>
      <c r="I127" s="50">
        <f>IFERROR(VLOOKUP($B127,[1]RptScheduleA_Inv!$A$3:$V$165,I$3,),)</f>
        <v>6305.64</v>
      </c>
      <c r="J127" s="51">
        <f t="shared" si="75"/>
        <v>5575.97</v>
      </c>
      <c r="K127" s="50">
        <f t="shared" si="95"/>
        <v>11881.61</v>
      </c>
      <c r="L127" s="50"/>
      <c r="M127" s="50">
        <f>IFERROR(VLOOKUP($B127,[1]RptScheduleA_Inv!$A$3:$V$165,M$3,),)</f>
        <v>0</v>
      </c>
      <c r="N127" s="50">
        <f t="shared" si="76"/>
        <v>0</v>
      </c>
      <c r="O127" s="50">
        <f t="shared" si="77"/>
        <v>0</v>
      </c>
      <c r="P127" s="50"/>
      <c r="Q127" s="50">
        <f>IFERROR(VLOOKUP($B127,[1]RptScheduleA_Inv!$A$3:$V$165,Q$3,),)</f>
        <v>0</v>
      </c>
      <c r="R127" s="50">
        <f t="shared" si="78"/>
        <v>0</v>
      </c>
      <c r="S127" s="50">
        <f t="shared" si="79"/>
        <v>0</v>
      </c>
      <c r="T127" s="50">
        <f>IFERROR(VLOOKUP($B127,[2]RptScheduleA_Inv!$A$3:$V$165,T$3,),)</f>
        <v>0</v>
      </c>
      <c r="U127" s="50">
        <f>IFERROR(VLOOKUP($B127,[1]RptScheduleA_Inv!$A$3:$V$165,U$3,),)</f>
        <v>0</v>
      </c>
      <c r="V127" s="50">
        <f t="shared" si="80"/>
        <v>0</v>
      </c>
      <c r="W127" s="50">
        <f t="shared" si="81"/>
        <v>0</v>
      </c>
      <c r="X127" s="50">
        <f>IFERROR(VLOOKUP($B127,[2]RptScheduleA_Inv!$A$3:$V$165,X$3,),)</f>
        <v>0</v>
      </c>
      <c r="Y127" s="50">
        <f>IFERROR(VLOOKUP($B127,[1]RptScheduleA_Inv!$A$3:$V$165,Y$3,),)</f>
        <v>14432.01</v>
      </c>
      <c r="Z127" s="51">
        <f t="shared" si="82"/>
        <v>14432.01</v>
      </c>
      <c r="AA127" s="50">
        <f t="shared" si="110"/>
        <v>28864.02</v>
      </c>
      <c r="AB127" s="50">
        <f>IFERROR(VLOOKUP($B127,[2]RptScheduleA_Inv!$A$3:$V$165,AB$3,),)</f>
        <v>5941.41</v>
      </c>
      <c r="AC127" s="50">
        <f>IFERROR(VLOOKUP($B127,[1]RptScheduleA_Inv!$A$3:$V$165,AC$3,),)</f>
        <v>8113.18</v>
      </c>
      <c r="AD127" s="51">
        <f t="shared" si="83"/>
        <v>2171.7700000000004</v>
      </c>
      <c r="AE127" s="50">
        <f t="shared" si="111"/>
        <v>10284.950000000001</v>
      </c>
      <c r="AF127" s="50">
        <f>IFERROR(VLOOKUP($B127,[2]RptScheduleA_Inv!$A$3:$V$165,AF$3,),)</f>
        <v>0</v>
      </c>
      <c r="AG127" s="50">
        <f>IFERROR(VLOOKUP($B127,[1]RptScheduleA_Inv!$A$3:$V$165,AG$3,),)</f>
        <v>0</v>
      </c>
      <c r="AH127" s="51">
        <f t="shared" si="84"/>
        <v>0</v>
      </c>
      <c r="AI127" s="50">
        <f t="shared" si="112"/>
        <v>0</v>
      </c>
      <c r="AJ127" s="50">
        <f>IFERROR(VLOOKUP($B127,[2]RptScheduleA_Inv!$A$3:$V$165,AJ$3,),)</f>
        <v>0</v>
      </c>
      <c r="AK127" s="50">
        <f>IFERROR(VLOOKUP($B127,[1]RptScheduleA_Inv!$A$3:$V$165,AK$3,),)</f>
        <v>0</v>
      </c>
      <c r="AL127" s="51">
        <f t="shared" si="85"/>
        <v>0</v>
      </c>
      <c r="AM127" s="50">
        <f t="shared" si="113"/>
        <v>0</v>
      </c>
      <c r="AN127" s="50">
        <f>IFERROR(VLOOKUP($B127,[2]RptScheduleA_Inv!$A$3:$V$165,AN$3,),)</f>
        <v>10676.53</v>
      </c>
      <c r="AO127" s="50">
        <f>IFERROR(VLOOKUP($B127,[1]RptScheduleA_Inv!$A$3:$V$165,AO$3,),)</f>
        <v>12982.49</v>
      </c>
      <c r="AP127" s="51">
        <f t="shared" si="86"/>
        <v>2305.9599999999991</v>
      </c>
      <c r="AQ127" s="50">
        <f t="shared" si="114"/>
        <v>15288.449999999999</v>
      </c>
      <c r="AR127" s="50">
        <f>IFERROR(VLOOKUP($B127,[2]RptScheduleA_Inv!$A$3:$V$165,AR$3,),)</f>
        <v>6245.45</v>
      </c>
      <c r="AS127" s="50">
        <f>IFERROR(VLOOKUP($B127,[1]RptScheduleA_Inv!$A$3:$V$165,AS$3,),)</f>
        <v>10067.07</v>
      </c>
      <c r="AT127" s="51">
        <f t="shared" si="87"/>
        <v>3821.62</v>
      </c>
      <c r="AU127" s="50">
        <f t="shared" si="115"/>
        <v>13888.689999999999</v>
      </c>
      <c r="AV127" s="50">
        <f>IFERROR(VLOOKUP($B127,[2]RptScheduleA_Inv!$A$3:$V$165,AV$3,),)</f>
        <v>0</v>
      </c>
      <c r="AW127" s="50">
        <f>IFERROR(VLOOKUP($B127,[1]RptScheduleA_Inv!$A$3:$V$165,AW$3,),)</f>
        <v>0</v>
      </c>
      <c r="AX127" s="51">
        <f t="shared" si="88"/>
        <v>0</v>
      </c>
      <c r="AY127" s="50">
        <f t="shared" si="104"/>
        <v>0</v>
      </c>
      <c r="AZ127" s="50">
        <f>IFERROR(VLOOKUP($B127,[2]RptScheduleA_Inv!$A$3:$V$165,AZ$3,),)</f>
        <v>13839.69</v>
      </c>
      <c r="BA127" s="50">
        <f>IFERROR(VLOOKUP($B127,[1]RptScheduleA_Inv!$A$3:$V$165,BA$3,),)</f>
        <v>15148.5</v>
      </c>
      <c r="BB127" s="51">
        <f t="shared" si="89"/>
        <v>1308.8099999999995</v>
      </c>
      <c r="BC127" s="50">
        <f t="shared" si="105"/>
        <v>16457.309999999998</v>
      </c>
      <c r="BD127" s="50">
        <f>IFERROR(VLOOKUP($B127,[2]RptScheduleA_Inv!$A$3:$V$165,BD$3,),)</f>
        <v>-26333.360000000001</v>
      </c>
      <c r="BE127" s="50">
        <f>IFERROR(VLOOKUP($B127,[1]RptScheduleA_Inv!$A$3:$V$165,BE$3,),)</f>
        <v>-11318.12</v>
      </c>
      <c r="BF127" s="51">
        <f t="shared" si="90"/>
        <v>15015.24</v>
      </c>
      <c r="BG127" s="50">
        <f t="shared" si="106"/>
        <v>3697.119999999999</v>
      </c>
      <c r="BH127" s="50">
        <f>IFERROR(VLOOKUP($B127,[2]RptScheduleA_Inv!$A$3:$V$165,BH$3,),)</f>
        <v>0</v>
      </c>
      <c r="BI127" s="50">
        <f>IFERROR(VLOOKUP($B127,[1]RptScheduleA_Inv!$A$3:$V$165,BI$3,),)</f>
        <v>0</v>
      </c>
      <c r="BJ127" s="51">
        <f t="shared" si="91"/>
        <v>0</v>
      </c>
      <c r="BK127" s="50">
        <f t="shared" si="107"/>
        <v>0</v>
      </c>
      <c r="BL127" s="50">
        <f>IFERROR(VLOOKUP($B127,[2]RptScheduleA_Inv!$A$3:$V$165,BL$3,),)</f>
        <v>0</v>
      </c>
      <c r="BM127" s="50">
        <f>IFERROR(VLOOKUP($B127,[1]RptScheduleA_Inv!$A$3:$V$165,BM$3,),)</f>
        <v>0</v>
      </c>
      <c r="BN127" s="51">
        <f t="shared" si="92"/>
        <v>0</v>
      </c>
      <c r="BO127" s="50">
        <f t="shared" si="73"/>
        <v>0</v>
      </c>
      <c r="BP127" s="50">
        <f>IFERROR(VLOOKUP($B127,[2]RptScheduleA_Inv!$A$3:$V$165,BP$3,),)</f>
        <v>3804.93</v>
      </c>
      <c r="BQ127" s="50">
        <f>IFERROR(VLOOKUP($B127,[1]RptScheduleA_Inv!$A$3:$V$165,BQ$3,),)</f>
        <v>4782.28</v>
      </c>
      <c r="BR127" s="51">
        <f t="shared" si="93"/>
        <v>977.34999999999991</v>
      </c>
      <c r="BS127" s="50">
        <f t="shared" si="108"/>
        <v>5759.6299999999992</v>
      </c>
    </row>
    <row r="128" spans="1:71" x14ac:dyDescent="0.2">
      <c r="A128" s="20" t="str">
        <f t="shared" si="109"/>
        <v>POL</v>
      </c>
      <c r="B128" s="31" t="s">
        <v>127</v>
      </c>
      <c r="C128" s="20" t="str">
        <f t="shared" si="116"/>
        <v>POLICE - RECEIVING</v>
      </c>
      <c r="D128" s="50">
        <f>IFERROR(VLOOKUP($B128,[2]RptScheduleA_Inv!$A$3:$V$165,D$3,),)</f>
        <v>0</v>
      </c>
      <c r="E128" s="50">
        <f>IFERROR(VLOOKUP($B128,[1]RptScheduleA_Inv!$A$3:$V$165,E$3,),)</f>
        <v>0</v>
      </c>
      <c r="F128" s="50">
        <f t="shared" si="74"/>
        <v>0</v>
      </c>
      <c r="G128" s="50">
        <f t="shared" si="94"/>
        <v>0</v>
      </c>
      <c r="H128" s="50">
        <f>IFERROR(VLOOKUP($B128,[2]RptScheduleA_Inv!$A$3:$V$165,H$3,),)</f>
        <v>0</v>
      </c>
      <c r="I128" s="50">
        <f>IFERROR(VLOOKUP($B128,[1]RptScheduleA_Inv!$A$3:$V$165,I$3,),)</f>
        <v>0</v>
      </c>
      <c r="J128" s="51">
        <f t="shared" si="75"/>
        <v>0</v>
      </c>
      <c r="K128" s="50">
        <f t="shared" si="95"/>
        <v>0</v>
      </c>
      <c r="L128" s="50"/>
      <c r="M128" s="50">
        <f>IFERROR(VLOOKUP($B128,[1]RptScheduleA_Inv!$A$3:$V$165,M$3,),)</f>
        <v>0</v>
      </c>
      <c r="N128" s="50">
        <f t="shared" si="76"/>
        <v>0</v>
      </c>
      <c r="O128" s="50">
        <f t="shared" si="77"/>
        <v>0</v>
      </c>
      <c r="P128" s="50"/>
      <c r="Q128" s="50">
        <f>IFERROR(VLOOKUP($B128,[1]RptScheduleA_Inv!$A$3:$V$165,Q$3,),)</f>
        <v>0</v>
      </c>
      <c r="R128" s="50">
        <f t="shared" si="78"/>
        <v>0</v>
      </c>
      <c r="S128" s="50">
        <f t="shared" si="79"/>
        <v>0</v>
      </c>
      <c r="T128" s="50">
        <f>IFERROR(VLOOKUP($B128,[2]RptScheduleA_Inv!$A$3:$V$165,T$3,),)</f>
        <v>0</v>
      </c>
      <c r="U128" s="50">
        <f>IFERROR(VLOOKUP($B128,[1]RptScheduleA_Inv!$A$3:$V$165,U$3,),)</f>
        <v>0</v>
      </c>
      <c r="V128" s="50">
        <f t="shared" si="80"/>
        <v>0</v>
      </c>
      <c r="W128" s="50">
        <f t="shared" si="81"/>
        <v>0</v>
      </c>
      <c r="X128" s="50">
        <f>IFERROR(VLOOKUP($B128,[2]RptScheduleA_Inv!$A$3:$V$165,X$3,),)</f>
        <v>0</v>
      </c>
      <c r="Y128" s="50">
        <f>IFERROR(VLOOKUP($B128,[1]RptScheduleA_Inv!$A$3:$V$165,Y$3,),)</f>
        <v>0</v>
      </c>
      <c r="Z128" s="51">
        <f t="shared" si="82"/>
        <v>0</v>
      </c>
      <c r="AA128" s="50">
        <f t="shared" si="110"/>
        <v>0</v>
      </c>
      <c r="AB128" s="50">
        <f>IFERROR(VLOOKUP($B128,[2]RptScheduleA_Inv!$A$3:$V$165,AB$3,),)</f>
        <v>0</v>
      </c>
      <c r="AC128" s="50">
        <f>IFERROR(VLOOKUP($B128,[1]RptScheduleA_Inv!$A$3:$V$165,AC$3,),)</f>
        <v>0</v>
      </c>
      <c r="AD128" s="51">
        <f t="shared" si="83"/>
        <v>0</v>
      </c>
      <c r="AE128" s="50">
        <f t="shared" si="111"/>
        <v>0</v>
      </c>
      <c r="AF128" s="50">
        <f>IFERROR(VLOOKUP($B128,[2]RptScheduleA_Inv!$A$3:$V$165,AF$3,),)</f>
        <v>0</v>
      </c>
      <c r="AG128" s="50">
        <f>IFERROR(VLOOKUP($B128,[1]RptScheduleA_Inv!$A$3:$V$165,AG$3,),)</f>
        <v>0</v>
      </c>
      <c r="AH128" s="51">
        <f t="shared" si="84"/>
        <v>0</v>
      </c>
      <c r="AI128" s="50">
        <f t="shared" si="112"/>
        <v>0</v>
      </c>
      <c r="AJ128" s="50">
        <f>IFERROR(VLOOKUP($B128,[2]RptScheduleA_Inv!$A$3:$V$165,AJ$3,),)</f>
        <v>0</v>
      </c>
      <c r="AK128" s="50">
        <f>IFERROR(VLOOKUP($B128,[1]RptScheduleA_Inv!$A$3:$V$165,AK$3,),)</f>
        <v>0</v>
      </c>
      <c r="AL128" s="51">
        <f t="shared" si="85"/>
        <v>0</v>
      </c>
      <c r="AM128" s="50">
        <f t="shared" si="113"/>
        <v>0</v>
      </c>
      <c r="AN128" s="50">
        <f>IFERROR(VLOOKUP($B128,[2]RptScheduleA_Inv!$A$3:$V$165,AN$3,),)</f>
        <v>0</v>
      </c>
      <c r="AO128" s="50">
        <f>IFERROR(VLOOKUP($B128,[1]RptScheduleA_Inv!$A$3:$V$165,AO$3,),)</f>
        <v>0</v>
      </c>
      <c r="AP128" s="51">
        <f t="shared" si="86"/>
        <v>0</v>
      </c>
      <c r="AQ128" s="50">
        <f t="shared" si="114"/>
        <v>0</v>
      </c>
      <c r="AR128" s="50">
        <f>IFERROR(VLOOKUP($B128,[2]RptScheduleA_Inv!$A$3:$V$165,AR$3,),)</f>
        <v>0</v>
      </c>
      <c r="AS128" s="50">
        <f>IFERROR(VLOOKUP($B128,[1]RptScheduleA_Inv!$A$3:$V$165,AS$3,),)</f>
        <v>0</v>
      </c>
      <c r="AT128" s="51">
        <f t="shared" si="87"/>
        <v>0</v>
      </c>
      <c r="AU128" s="50">
        <f t="shared" si="115"/>
        <v>0</v>
      </c>
      <c r="AV128" s="50">
        <f>IFERROR(VLOOKUP($B128,[2]RptScheduleA_Inv!$A$3:$V$165,AV$3,),)</f>
        <v>0</v>
      </c>
      <c r="AW128" s="50">
        <f>IFERROR(VLOOKUP($B128,[1]RptScheduleA_Inv!$A$3:$V$165,AW$3,),)</f>
        <v>0</v>
      </c>
      <c r="AX128" s="51">
        <f t="shared" si="88"/>
        <v>0</v>
      </c>
      <c r="AY128" s="50">
        <f t="shared" si="104"/>
        <v>0</v>
      </c>
      <c r="AZ128" s="50">
        <f>IFERROR(VLOOKUP($B128,[2]RptScheduleA_Inv!$A$3:$V$165,AZ$3,),)</f>
        <v>0</v>
      </c>
      <c r="BA128" s="50">
        <f>IFERROR(VLOOKUP($B128,[1]RptScheduleA_Inv!$A$3:$V$165,BA$3,),)</f>
        <v>0</v>
      </c>
      <c r="BB128" s="51">
        <f t="shared" si="89"/>
        <v>0</v>
      </c>
      <c r="BC128" s="50">
        <f t="shared" si="105"/>
        <v>0</v>
      </c>
      <c r="BD128" s="50">
        <f>IFERROR(VLOOKUP($B128,[2]RptScheduleA_Inv!$A$3:$V$165,BD$3,),)</f>
        <v>0</v>
      </c>
      <c r="BE128" s="50">
        <f>IFERROR(VLOOKUP($B128,[1]RptScheduleA_Inv!$A$3:$V$165,BE$3,),)</f>
        <v>0</v>
      </c>
      <c r="BF128" s="51">
        <f t="shared" si="90"/>
        <v>0</v>
      </c>
      <c r="BG128" s="50">
        <f t="shared" si="106"/>
        <v>0</v>
      </c>
      <c r="BH128" s="50">
        <f>IFERROR(VLOOKUP($B128,[2]RptScheduleA_Inv!$A$3:$V$165,BH$3,),)</f>
        <v>4066683.44</v>
      </c>
      <c r="BI128" s="50">
        <f>IFERROR(VLOOKUP($B128,[1]RptScheduleA_Inv!$A$3:$V$165,BI$3,),)</f>
        <v>2620996.66</v>
      </c>
      <c r="BJ128" s="51">
        <f t="shared" si="91"/>
        <v>-1445686.7799999998</v>
      </c>
      <c r="BK128" s="50">
        <f t="shared" si="107"/>
        <v>1175309.8800000004</v>
      </c>
      <c r="BL128" s="50">
        <f>IFERROR(VLOOKUP($B128,[2]RptScheduleA_Inv!$A$3:$V$165,BL$3,),)</f>
        <v>0</v>
      </c>
      <c r="BM128" s="50">
        <f>IFERROR(VLOOKUP($B128,[1]RptScheduleA_Inv!$A$3:$V$165,BM$3,),)</f>
        <v>0</v>
      </c>
      <c r="BN128" s="51">
        <f t="shared" si="92"/>
        <v>0</v>
      </c>
      <c r="BO128" s="50">
        <f t="shared" si="73"/>
        <v>0</v>
      </c>
      <c r="BP128" s="50">
        <f>IFERROR(VLOOKUP($B128,[2]RptScheduleA_Inv!$A$3:$V$165,BP$3,),)</f>
        <v>0</v>
      </c>
      <c r="BQ128" s="50">
        <f>IFERROR(VLOOKUP($B128,[1]RptScheduleA_Inv!$A$3:$V$165,BQ$3,),)</f>
        <v>0</v>
      </c>
      <c r="BR128" s="51">
        <f t="shared" si="93"/>
        <v>0</v>
      </c>
      <c r="BS128" s="50">
        <f t="shared" si="108"/>
        <v>0</v>
      </c>
    </row>
    <row r="129" spans="1:71" x14ac:dyDescent="0.2">
      <c r="A129" s="20" t="str">
        <f t="shared" si="109"/>
        <v>PRM</v>
      </c>
      <c r="B129" s="31" t="s">
        <v>229</v>
      </c>
      <c r="C129" s="20" t="str">
        <f t="shared" si="116"/>
        <v>PRM-PENSION RESERVES BOARD</v>
      </c>
      <c r="D129" s="50">
        <f>IFERROR(VLOOKUP($B129,[2]RptScheduleA_Inv!$A$3:$V$165,D$3,),)</f>
        <v>0</v>
      </c>
      <c r="E129" s="50">
        <f>IFERROR(VLOOKUP($B129,[1]RptScheduleA_Inv!$A$3:$V$165,E$3,),)</f>
        <v>0</v>
      </c>
      <c r="F129" s="50">
        <f t="shared" si="74"/>
        <v>0</v>
      </c>
      <c r="G129" s="50">
        <f t="shared" si="94"/>
        <v>0</v>
      </c>
      <c r="H129" s="50">
        <f>IFERROR(VLOOKUP($B129,[2]RptScheduleA_Inv!$A$3:$V$165,H$3,),)</f>
        <v>0</v>
      </c>
      <c r="I129" s="50">
        <f>IFERROR(VLOOKUP($B129,[1]RptScheduleA_Inv!$A$3:$V$165,I$3,),)</f>
        <v>0</v>
      </c>
      <c r="J129" s="51">
        <f t="shared" si="75"/>
        <v>0</v>
      </c>
      <c r="K129" s="50">
        <f t="shared" si="95"/>
        <v>0</v>
      </c>
      <c r="L129" s="50"/>
      <c r="M129" s="50">
        <f>IFERROR(VLOOKUP($B129,[1]RptScheduleA_Inv!$A$3:$V$165,M$3,),)</f>
        <v>0</v>
      </c>
      <c r="N129" s="50">
        <f t="shared" si="76"/>
        <v>0</v>
      </c>
      <c r="O129" s="50">
        <f t="shared" si="77"/>
        <v>0</v>
      </c>
      <c r="P129" s="50"/>
      <c r="Q129" s="50">
        <f>IFERROR(VLOOKUP($B129,[1]RptScheduleA_Inv!$A$3:$V$165,Q$3,),)</f>
        <v>0</v>
      </c>
      <c r="R129" s="50">
        <f t="shared" si="78"/>
        <v>0</v>
      </c>
      <c r="S129" s="50">
        <f t="shared" si="79"/>
        <v>0</v>
      </c>
      <c r="T129" s="50">
        <f>IFERROR(VLOOKUP($B129,[2]RptScheduleA_Inv!$A$3:$V$165,T$3,),)</f>
        <v>0</v>
      </c>
      <c r="U129" s="50">
        <f>IFERROR(VLOOKUP($B129,[1]RptScheduleA_Inv!$A$3:$V$165,U$3,),)</f>
        <v>0</v>
      </c>
      <c r="V129" s="50">
        <f t="shared" si="80"/>
        <v>0</v>
      </c>
      <c r="W129" s="50">
        <f t="shared" si="81"/>
        <v>0</v>
      </c>
      <c r="X129" s="50">
        <f>IFERROR(VLOOKUP($B129,[2]RptScheduleA_Inv!$A$3:$V$165,X$3,),)</f>
        <v>0</v>
      </c>
      <c r="Y129" s="50">
        <f>IFERROR(VLOOKUP($B129,[1]RptScheduleA_Inv!$A$3:$V$165,Y$3,),)</f>
        <v>0</v>
      </c>
      <c r="Z129" s="51">
        <f t="shared" si="82"/>
        <v>0</v>
      </c>
      <c r="AA129" s="50">
        <f t="shared" si="110"/>
        <v>0</v>
      </c>
      <c r="AB129" s="50">
        <f>IFERROR(VLOOKUP($B129,[2]RptScheduleA_Inv!$A$3:$V$165,AB$3,),)</f>
        <v>0</v>
      </c>
      <c r="AC129" s="50">
        <f>IFERROR(VLOOKUP($B129,[1]RptScheduleA_Inv!$A$3:$V$165,AC$3,),)</f>
        <v>0</v>
      </c>
      <c r="AD129" s="51">
        <f t="shared" si="83"/>
        <v>0</v>
      </c>
      <c r="AE129" s="50">
        <f t="shared" si="111"/>
        <v>0</v>
      </c>
      <c r="AF129" s="50">
        <f>IFERROR(VLOOKUP($B129,[2]RptScheduleA_Inv!$A$3:$V$165,AF$3,),)</f>
        <v>0</v>
      </c>
      <c r="AG129" s="50">
        <f>IFERROR(VLOOKUP($B129,[1]RptScheduleA_Inv!$A$3:$V$165,AG$3,),)</f>
        <v>0</v>
      </c>
      <c r="AH129" s="51">
        <f t="shared" si="84"/>
        <v>0</v>
      </c>
      <c r="AI129" s="50">
        <f t="shared" si="112"/>
        <v>0</v>
      </c>
      <c r="AJ129" s="50">
        <f>IFERROR(VLOOKUP($B129,[2]RptScheduleA_Inv!$A$3:$V$165,AJ$3,),)</f>
        <v>0</v>
      </c>
      <c r="AK129" s="50">
        <f>IFERROR(VLOOKUP($B129,[1]RptScheduleA_Inv!$A$3:$V$165,AK$3,),)</f>
        <v>0</v>
      </c>
      <c r="AL129" s="51">
        <f t="shared" si="85"/>
        <v>0</v>
      </c>
      <c r="AM129" s="50">
        <f t="shared" si="113"/>
        <v>0</v>
      </c>
      <c r="AN129" s="50">
        <f>IFERROR(VLOOKUP($B129,[2]RptScheduleA_Inv!$A$3:$V$165,AN$3,),)</f>
        <v>0</v>
      </c>
      <c r="AO129" s="50">
        <f>IFERROR(VLOOKUP($B129,[1]RptScheduleA_Inv!$A$3:$V$165,AO$3,),)</f>
        <v>0</v>
      </c>
      <c r="AP129" s="51">
        <f t="shared" si="86"/>
        <v>0</v>
      </c>
      <c r="AQ129" s="50">
        <f t="shared" si="114"/>
        <v>0</v>
      </c>
      <c r="AR129" s="50">
        <f>IFERROR(VLOOKUP($B129,[2]RptScheduleA_Inv!$A$3:$V$165,AR$3,),)</f>
        <v>6245.45</v>
      </c>
      <c r="AS129" s="50">
        <f>IFERROR(VLOOKUP($B129,[1]RptScheduleA_Inv!$A$3:$V$165,AS$3,),)</f>
        <v>10067.07</v>
      </c>
      <c r="AT129" s="51">
        <f t="shared" si="87"/>
        <v>3821.62</v>
      </c>
      <c r="AU129" s="50">
        <f t="shared" si="115"/>
        <v>13888.689999999999</v>
      </c>
      <c r="AV129" s="50">
        <f>IFERROR(VLOOKUP($B129,[2]RptScheduleA_Inv!$A$3:$V$165,AV$3,),)</f>
        <v>0</v>
      </c>
      <c r="AW129" s="50">
        <f>IFERROR(VLOOKUP($B129,[1]RptScheduleA_Inv!$A$3:$V$165,AW$3,),)</f>
        <v>0</v>
      </c>
      <c r="AX129" s="51">
        <f t="shared" si="88"/>
        <v>0</v>
      </c>
      <c r="AY129" s="50">
        <f t="shared" si="104"/>
        <v>0</v>
      </c>
      <c r="AZ129" s="50">
        <f>IFERROR(VLOOKUP($B129,[2]RptScheduleA_Inv!$A$3:$V$165,AZ$3,),)</f>
        <v>0</v>
      </c>
      <c r="BA129" s="50">
        <f>IFERROR(VLOOKUP($B129,[1]RptScheduleA_Inv!$A$3:$V$165,BA$3,),)</f>
        <v>0</v>
      </c>
      <c r="BB129" s="51">
        <f t="shared" si="89"/>
        <v>0</v>
      </c>
      <c r="BC129" s="50">
        <f t="shared" si="105"/>
        <v>0</v>
      </c>
      <c r="BD129" s="50">
        <f>IFERROR(VLOOKUP($B129,[2]RptScheduleA_Inv!$A$3:$V$165,BD$3,),)</f>
        <v>0</v>
      </c>
      <c r="BE129" s="50">
        <f>IFERROR(VLOOKUP($B129,[1]RptScheduleA_Inv!$A$3:$V$165,BE$3,),)</f>
        <v>0</v>
      </c>
      <c r="BF129" s="51">
        <f t="shared" si="90"/>
        <v>0</v>
      </c>
      <c r="BG129" s="50">
        <f t="shared" si="106"/>
        <v>0</v>
      </c>
      <c r="BH129" s="50">
        <f>IFERROR(VLOOKUP($B129,[2]RptScheduleA_Inv!$A$3:$V$165,BH$3,),)</f>
        <v>0</v>
      </c>
      <c r="BI129" s="50">
        <f>IFERROR(VLOOKUP($B129,[1]RptScheduleA_Inv!$A$3:$V$165,BI$3,),)</f>
        <v>0</v>
      </c>
      <c r="BJ129" s="51">
        <f t="shared" si="91"/>
        <v>0</v>
      </c>
      <c r="BK129" s="50">
        <f t="shared" si="107"/>
        <v>0</v>
      </c>
      <c r="BL129" s="50">
        <f>IFERROR(VLOOKUP($B129,[2]RptScheduleA_Inv!$A$3:$V$165,BL$3,),)</f>
        <v>0</v>
      </c>
      <c r="BM129" s="50">
        <f>IFERROR(VLOOKUP($B129,[1]RptScheduleA_Inv!$A$3:$V$165,BM$3,),)</f>
        <v>0</v>
      </c>
      <c r="BN129" s="51">
        <f t="shared" si="92"/>
        <v>0</v>
      </c>
      <c r="BO129" s="50">
        <f t="shared" si="73"/>
        <v>0</v>
      </c>
      <c r="BP129" s="50">
        <f>IFERROR(VLOOKUP($B129,[2]RptScheduleA_Inv!$A$3:$V$165,BP$3,),)</f>
        <v>0</v>
      </c>
      <c r="BQ129" s="50">
        <f>IFERROR(VLOOKUP($B129,[1]RptScheduleA_Inv!$A$3:$V$165,BQ$3,),)</f>
        <v>0</v>
      </c>
      <c r="BR129" s="51">
        <f t="shared" si="93"/>
        <v>0</v>
      </c>
      <c r="BS129" s="50">
        <f t="shared" si="108"/>
        <v>0</v>
      </c>
    </row>
    <row r="130" spans="1:71" x14ac:dyDescent="0.2">
      <c r="A130" s="20" t="str">
        <f t="shared" si="109"/>
        <v>PST</v>
      </c>
      <c r="B130" s="31" t="s">
        <v>250</v>
      </c>
      <c r="C130" s="20" t="str">
        <f>B130</f>
        <v>PST-PEACE OFFICER STANDARDS</v>
      </c>
      <c r="D130" s="50">
        <f>IFERROR(VLOOKUP($B130,[2]RptScheduleA_Inv!$A$3:$V$165,D$3,),)</f>
        <v>0</v>
      </c>
      <c r="E130" s="50">
        <f>IFERROR(VLOOKUP($B130,[1]RptScheduleA_Inv!$A$3:$V$165,E$3,),)</f>
        <v>0</v>
      </c>
      <c r="F130" s="50">
        <f t="shared" ref="F130" si="152">E130-D130</f>
        <v>0</v>
      </c>
      <c r="G130" s="50">
        <f t="shared" ref="G130" si="153">E130+F130</f>
        <v>0</v>
      </c>
      <c r="H130" s="50">
        <f>IFERROR(VLOOKUP($B130,[2]RptScheduleA_Inv!$A$3:$V$165,H$3,),)</f>
        <v>55.18</v>
      </c>
      <c r="I130" s="50">
        <f>IFERROR(VLOOKUP($B130,[1]RptScheduleA_Inv!$A$3:$V$165,I$3,),)</f>
        <v>1891.47</v>
      </c>
      <c r="J130" s="51">
        <f t="shared" ref="J130" si="154">I130-H130</f>
        <v>1836.29</v>
      </c>
      <c r="K130" s="50">
        <f t="shared" ref="K130" si="155">I130+J130</f>
        <v>3727.76</v>
      </c>
      <c r="L130" s="50"/>
      <c r="M130" s="50">
        <f>IFERROR(VLOOKUP($B130,[1]RptScheduleA_Inv!$A$3:$V$165,M$3,),)</f>
        <v>0</v>
      </c>
      <c r="N130" s="50">
        <f t="shared" ref="N130" si="156">M130-L130</f>
        <v>0</v>
      </c>
      <c r="O130" s="50">
        <f t="shared" ref="O130" si="157">M130+N130</f>
        <v>0</v>
      </c>
      <c r="P130" s="50"/>
      <c r="Q130" s="50">
        <f>IFERROR(VLOOKUP($B130,[1]RptScheduleA_Inv!$A$3:$V$165,Q$3,),)</f>
        <v>0</v>
      </c>
      <c r="R130" s="50">
        <f t="shared" ref="R130" si="158">Q130-P130</f>
        <v>0</v>
      </c>
      <c r="S130" s="50">
        <f t="shared" ref="S130" si="159">Q130+R130</f>
        <v>0</v>
      </c>
      <c r="T130" s="50">
        <f>IFERROR(VLOOKUP($B130,[2]RptScheduleA_Inv!$A$3:$V$165,T$3,),)</f>
        <v>0</v>
      </c>
      <c r="U130" s="50">
        <f>IFERROR(VLOOKUP($B130,[1]RptScheduleA_Inv!$A$3:$V$165,U$3,),)</f>
        <v>0</v>
      </c>
      <c r="V130" s="50">
        <f t="shared" ref="V130" si="160">U130-T130</f>
        <v>0</v>
      </c>
      <c r="W130" s="50">
        <f t="shared" ref="W130" si="161">U130+V130</f>
        <v>0</v>
      </c>
      <c r="X130" s="50">
        <f>IFERROR(VLOOKUP($B130,[2]RptScheduleA_Inv!$A$3:$V$165,X$3,),)</f>
        <v>0</v>
      </c>
      <c r="Y130" s="50">
        <f>IFERROR(VLOOKUP($B130,[1]RptScheduleA_Inv!$A$3:$V$165,Y$3,),)</f>
        <v>12884.94</v>
      </c>
      <c r="Z130" s="51">
        <f t="shared" ref="Z130" si="162">Y130-X130</f>
        <v>12884.94</v>
      </c>
      <c r="AA130" s="50">
        <f t="shared" ref="AA130" si="163">Y130+Z130</f>
        <v>25769.88</v>
      </c>
      <c r="AB130" s="50">
        <f>IFERROR(VLOOKUP($B130,[2]RptScheduleA_Inv!$A$3:$V$165,AB$3,),)</f>
        <v>788.26</v>
      </c>
      <c r="AC130" s="50">
        <f>IFERROR(VLOOKUP($B130,[1]RptScheduleA_Inv!$A$3:$V$165,AC$3,),)</f>
        <v>4274.1400000000003</v>
      </c>
      <c r="AD130" s="51">
        <f t="shared" ref="AD130" si="164">AC130-AB130</f>
        <v>3485.88</v>
      </c>
      <c r="AE130" s="50">
        <f t="shared" ref="AE130" si="165">AC130+AD130</f>
        <v>7760.02</v>
      </c>
      <c r="AF130" s="50">
        <f>IFERROR(VLOOKUP($B130,[2]RptScheduleA_Inv!$A$3:$V$165,AF$3,),)</f>
        <v>0</v>
      </c>
      <c r="AG130" s="50">
        <f>IFERROR(VLOOKUP($B130,[1]RptScheduleA_Inv!$A$3:$V$165,AG$3,),)</f>
        <v>0</v>
      </c>
      <c r="AH130" s="51">
        <f t="shared" ref="AH130" si="166">AG130-AF130</f>
        <v>0</v>
      </c>
      <c r="AI130" s="50">
        <f t="shared" ref="AI130" si="167">AG130+AH130</f>
        <v>0</v>
      </c>
      <c r="AJ130" s="50">
        <f>IFERROR(VLOOKUP($B130,[2]RptScheduleA_Inv!$A$3:$V$165,AJ$3,),)</f>
        <v>0</v>
      </c>
      <c r="AK130" s="50">
        <f>IFERROR(VLOOKUP($B130,[1]RptScheduleA_Inv!$A$3:$V$165,AK$3,),)</f>
        <v>0</v>
      </c>
      <c r="AL130" s="51">
        <f t="shared" ref="AL130" si="168">AK130-AJ130</f>
        <v>0</v>
      </c>
      <c r="AM130" s="50">
        <f t="shared" ref="AM130" si="169">AK130+AL130</f>
        <v>0</v>
      </c>
      <c r="AN130" s="50">
        <f>IFERROR(VLOOKUP($B130,[2]RptScheduleA_Inv!$A$3:$V$165,AN$3,),)</f>
        <v>1276.58</v>
      </c>
      <c r="AO130" s="50">
        <f>IFERROR(VLOOKUP($B130,[1]RptScheduleA_Inv!$A$3:$V$165,AO$3,),)</f>
        <v>6119.79</v>
      </c>
      <c r="AP130" s="51">
        <f t="shared" ref="AP130" si="170">AO130-AN130</f>
        <v>4843.21</v>
      </c>
      <c r="AQ130" s="50">
        <f t="shared" ref="AQ130" si="171">AO130+AP130</f>
        <v>10963</v>
      </c>
      <c r="AR130" s="50">
        <f>IFERROR(VLOOKUP($B130,[2]RptScheduleA_Inv!$A$3:$V$165,AR$3,),)</f>
        <v>6245.45</v>
      </c>
      <c r="AS130" s="50">
        <f>IFERROR(VLOOKUP($B130,[1]RptScheduleA_Inv!$A$3:$V$165,AS$3,),)</f>
        <v>10067.07</v>
      </c>
      <c r="AT130" s="51">
        <f t="shared" ref="AT130" si="172">AS130-AR130</f>
        <v>3821.62</v>
      </c>
      <c r="AU130" s="50">
        <f t="shared" ref="AU130" si="173">AS130+AT130</f>
        <v>13888.689999999999</v>
      </c>
      <c r="AV130" s="50">
        <f>IFERROR(VLOOKUP($B130,[2]RptScheduleA_Inv!$A$3:$V$165,AV$3,),)</f>
        <v>0</v>
      </c>
      <c r="AW130" s="50">
        <f>IFERROR(VLOOKUP($B130,[1]RptScheduleA_Inv!$A$3:$V$165,AW$3,),)</f>
        <v>0</v>
      </c>
      <c r="AX130" s="51">
        <f t="shared" ref="AX130" si="174">AW130-AV130</f>
        <v>0</v>
      </c>
      <c r="AY130" s="50">
        <f t="shared" ref="AY130" si="175">AW130+AX130</f>
        <v>0</v>
      </c>
      <c r="AZ130" s="50">
        <f>IFERROR(VLOOKUP($B130,[2]RptScheduleA_Inv!$A$3:$V$165,AZ$3,),)</f>
        <v>1138.8699999999999</v>
      </c>
      <c r="BA130" s="50">
        <f>IFERROR(VLOOKUP($B130,[1]RptScheduleA_Inv!$A$3:$V$165,BA$3,),)</f>
        <v>5289.08</v>
      </c>
      <c r="BB130" s="51">
        <f t="shared" ref="BB130" si="176">BA130-AZ130</f>
        <v>4150.21</v>
      </c>
      <c r="BC130" s="50">
        <f t="shared" ref="BC130" si="177">BA130+BB130</f>
        <v>9439.2900000000009</v>
      </c>
      <c r="BD130" s="50">
        <f>IFERROR(VLOOKUP($B130,[2]RptScheduleA_Inv!$A$3:$V$165,BD$3,),)</f>
        <v>-2526.0300000000002</v>
      </c>
      <c r="BE130" s="50">
        <f>IFERROR(VLOOKUP($B130,[1]RptScheduleA_Inv!$A$3:$V$165,BE$3,),)</f>
        <v>-3652.42</v>
      </c>
      <c r="BF130" s="51">
        <f t="shared" ref="BF130" si="178">BE130-BD130</f>
        <v>-1126.3899999999999</v>
      </c>
      <c r="BG130" s="50">
        <f t="shared" ref="BG130" si="179">BE130+BF130</f>
        <v>-4778.8099999999995</v>
      </c>
      <c r="BH130" s="50">
        <f>IFERROR(VLOOKUP($B130,[2]RptScheduleA_Inv!$A$3:$V$165,BH$3,),)</f>
        <v>0</v>
      </c>
      <c r="BI130" s="50">
        <f>IFERROR(VLOOKUP($B130,[1]RptScheduleA_Inv!$A$3:$V$165,BI$3,),)</f>
        <v>0</v>
      </c>
      <c r="BJ130" s="51">
        <f t="shared" ref="BJ130" si="180">BI130-BH130</f>
        <v>0</v>
      </c>
      <c r="BK130" s="50">
        <f t="shared" ref="BK130" si="181">BI130+BJ130</f>
        <v>0</v>
      </c>
      <c r="BL130" s="50">
        <f>IFERROR(VLOOKUP($B130,[2]RptScheduleA_Inv!$A$3:$V$165,BL$3,),)</f>
        <v>0</v>
      </c>
      <c r="BM130" s="50">
        <f>IFERROR(VLOOKUP($B130,[1]RptScheduleA_Inv!$A$3:$V$165,BM$3,),)</f>
        <v>0</v>
      </c>
      <c r="BN130" s="51">
        <f t="shared" ref="BN130" si="182">BM130-BL130</f>
        <v>0</v>
      </c>
      <c r="BO130" s="50">
        <f t="shared" ref="BO130" si="183">BM130+BN130</f>
        <v>0</v>
      </c>
      <c r="BP130" s="50">
        <f>IFERROR(VLOOKUP($B130,[2]RptScheduleA_Inv!$A$3:$V$165,BP$3,),)</f>
        <v>283.36</v>
      </c>
      <c r="BQ130" s="50">
        <f>IFERROR(VLOOKUP($B130,[1]RptScheduleA_Inv!$A$3:$V$165,BQ$3,),)</f>
        <v>1586.9</v>
      </c>
      <c r="BR130" s="51">
        <f t="shared" ref="BR130" si="184">BQ130-BP130</f>
        <v>1303.54</v>
      </c>
      <c r="BS130" s="50">
        <f t="shared" ref="BS130" si="185">BQ130+BR130</f>
        <v>2890.44</v>
      </c>
    </row>
    <row r="131" spans="1:71" x14ac:dyDescent="0.2">
      <c r="A131" s="20" t="str">
        <f t="shared" si="109"/>
        <v>QCC</v>
      </c>
      <c r="B131" s="31" t="s">
        <v>128</v>
      </c>
      <c r="C131" s="20" t="str">
        <f t="shared" si="116"/>
        <v>QCC-QUINSIGAMOND COMM COLLEGE</v>
      </c>
      <c r="D131" s="50">
        <f>IFERROR(VLOOKUP($B131,[2]RptScheduleA_Inv!$A$3:$V$165,D$3,),)</f>
        <v>0</v>
      </c>
      <c r="E131" s="50">
        <f>IFERROR(VLOOKUP($B131,[1]RptScheduleA_Inv!$A$3:$V$165,E$3,),)</f>
        <v>0</v>
      </c>
      <c r="F131" s="50">
        <f t="shared" si="74"/>
        <v>0</v>
      </c>
      <c r="G131" s="50">
        <f t="shared" si="94"/>
        <v>0</v>
      </c>
      <c r="H131" s="50">
        <f>IFERROR(VLOOKUP($B131,[2]RptScheduleA_Inv!$A$3:$V$165,H$3,),)</f>
        <v>1561.15</v>
      </c>
      <c r="I131" s="50">
        <f>IFERROR(VLOOKUP($B131,[1]RptScheduleA_Inv!$A$3:$V$165,I$3,),)</f>
        <v>57395.09</v>
      </c>
      <c r="J131" s="51">
        <f t="shared" si="75"/>
        <v>55833.939999999995</v>
      </c>
      <c r="K131" s="50">
        <f t="shared" si="95"/>
        <v>113229.03</v>
      </c>
      <c r="L131" s="50"/>
      <c r="M131" s="50">
        <f>IFERROR(VLOOKUP($B131,[1]RptScheduleA_Inv!$A$3:$V$165,M$3,),)</f>
        <v>0</v>
      </c>
      <c r="N131" s="50">
        <f t="shared" si="76"/>
        <v>0</v>
      </c>
      <c r="O131" s="50">
        <f t="shared" si="77"/>
        <v>0</v>
      </c>
      <c r="P131" s="50"/>
      <c r="Q131" s="50">
        <f>IFERROR(VLOOKUP($B131,[1]RptScheduleA_Inv!$A$3:$V$165,Q$3,),)</f>
        <v>0</v>
      </c>
      <c r="R131" s="50">
        <f t="shared" si="78"/>
        <v>0</v>
      </c>
      <c r="S131" s="50">
        <f t="shared" si="79"/>
        <v>0</v>
      </c>
      <c r="T131" s="50">
        <f>IFERROR(VLOOKUP($B131,[2]RptScheduleA_Inv!$A$3:$V$165,T$3,),)</f>
        <v>0</v>
      </c>
      <c r="U131" s="50">
        <f>IFERROR(VLOOKUP($B131,[1]RptScheduleA_Inv!$A$3:$V$165,U$3,),)</f>
        <v>0</v>
      </c>
      <c r="V131" s="50">
        <f t="shared" si="80"/>
        <v>0</v>
      </c>
      <c r="W131" s="50">
        <f t="shared" si="81"/>
        <v>0</v>
      </c>
      <c r="X131" s="50">
        <f>IFERROR(VLOOKUP($B131,[2]RptScheduleA_Inv!$A$3:$V$165,X$3,),)</f>
        <v>0</v>
      </c>
      <c r="Y131" s="50">
        <f>IFERROR(VLOOKUP($B131,[1]RptScheduleA_Inv!$A$3:$V$165,Y$3,),)</f>
        <v>0</v>
      </c>
      <c r="Z131" s="51">
        <f t="shared" si="82"/>
        <v>0</v>
      </c>
      <c r="AA131" s="50">
        <f t="shared" si="110"/>
        <v>0</v>
      </c>
      <c r="AB131" s="50">
        <f>IFERROR(VLOOKUP($B131,[2]RptScheduleA_Inv!$A$3:$V$165,AB$3,),)</f>
        <v>14785.43</v>
      </c>
      <c r="AC131" s="50">
        <f>IFERROR(VLOOKUP($B131,[1]RptScheduleA_Inv!$A$3:$V$165,AC$3,),)</f>
        <v>32112.25</v>
      </c>
      <c r="AD131" s="51">
        <f t="shared" si="83"/>
        <v>17326.82</v>
      </c>
      <c r="AE131" s="50">
        <f t="shared" si="111"/>
        <v>49439.07</v>
      </c>
      <c r="AF131" s="50">
        <f>IFERROR(VLOOKUP($B131,[2]RptScheduleA_Inv!$A$3:$V$165,AF$3,),)</f>
        <v>0</v>
      </c>
      <c r="AG131" s="50">
        <f>IFERROR(VLOOKUP($B131,[1]RptScheduleA_Inv!$A$3:$V$165,AG$3,),)</f>
        <v>0</v>
      </c>
      <c r="AH131" s="51">
        <f t="shared" si="84"/>
        <v>0</v>
      </c>
      <c r="AI131" s="50">
        <f t="shared" si="112"/>
        <v>0</v>
      </c>
      <c r="AJ131" s="50">
        <f>IFERROR(VLOOKUP($B131,[2]RptScheduleA_Inv!$A$3:$V$165,AJ$3,),)</f>
        <v>0</v>
      </c>
      <c r="AK131" s="50">
        <f>IFERROR(VLOOKUP($B131,[1]RptScheduleA_Inv!$A$3:$V$165,AK$3,),)</f>
        <v>0</v>
      </c>
      <c r="AL131" s="51">
        <f t="shared" si="85"/>
        <v>0</v>
      </c>
      <c r="AM131" s="50">
        <f t="shared" si="113"/>
        <v>0</v>
      </c>
      <c r="AN131" s="50">
        <f>IFERROR(VLOOKUP($B131,[2]RptScheduleA_Inv!$A$3:$V$165,AN$3,),)</f>
        <v>39497.730000000003</v>
      </c>
      <c r="AO131" s="50">
        <f>IFERROR(VLOOKUP($B131,[1]RptScheduleA_Inv!$A$3:$V$165,AO$3,),)</f>
        <v>67698.259999999995</v>
      </c>
      <c r="AP131" s="51">
        <f t="shared" si="86"/>
        <v>28200.529999999992</v>
      </c>
      <c r="AQ131" s="50">
        <f t="shared" si="114"/>
        <v>95898.789999999979</v>
      </c>
      <c r="AR131" s="50">
        <f>IFERROR(VLOOKUP($B131,[2]RptScheduleA_Inv!$A$3:$V$165,AR$3,),)</f>
        <v>136054.39999999999</v>
      </c>
      <c r="AS131" s="50">
        <f>IFERROR(VLOOKUP($B131,[1]RptScheduleA_Inv!$A$3:$V$165,AS$3,),)</f>
        <v>193090.49</v>
      </c>
      <c r="AT131" s="51">
        <f t="shared" si="87"/>
        <v>57036.09</v>
      </c>
      <c r="AU131" s="50">
        <f t="shared" si="115"/>
        <v>250126.58</v>
      </c>
      <c r="AV131" s="50">
        <f>IFERROR(VLOOKUP($B131,[2]RptScheduleA_Inv!$A$3:$V$165,AV$3,),)</f>
        <v>0</v>
      </c>
      <c r="AW131" s="50">
        <f>IFERROR(VLOOKUP($B131,[1]RptScheduleA_Inv!$A$3:$V$165,AW$3,),)</f>
        <v>0</v>
      </c>
      <c r="AX131" s="51">
        <f t="shared" si="88"/>
        <v>0</v>
      </c>
      <c r="AY131" s="50">
        <f t="shared" si="104"/>
        <v>0</v>
      </c>
      <c r="AZ131" s="50">
        <f>IFERROR(VLOOKUP($B131,[2]RptScheduleA_Inv!$A$3:$V$165,AZ$3,),)</f>
        <v>121018.22</v>
      </c>
      <c r="BA131" s="50">
        <f>IFERROR(VLOOKUP($B131,[1]RptScheduleA_Inv!$A$3:$V$165,BA$3,),)</f>
        <v>133764.19</v>
      </c>
      <c r="BB131" s="51">
        <f t="shared" si="89"/>
        <v>12745.970000000001</v>
      </c>
      <c r="BC131" s="50">
        <f t="shared" si="105"/>
        <v>146510.16</v>
      </c>
      <c r="BD131" s="50">
        <f>IFERROR(VLOOKUP($B131,[2]RptScheduleA_Inv!$A$3:$V$165,BD$3,),)</f>
        <v>746.51</v>
      </c>
      <c r="BE131" s="50">
        <f>IFERROR(VLOOKUP($B131,[1]RptScheduleA_Inv!$A$3:$V$165,BE$3,),)</f>
        <v>9622.16</v>
      </c>
      <c r="BF131" s="51">
        <f t="shared" si="90"/>
        <v>8875.65</v>
      </c>
      <c r="BG131" s="50">
        <f t="shared" si="106"/>
        <v>18497.809999999998</v>
      </c>
      <c r="BH131" s="50">
        <f>IFERROR(VLOOKUP($B131,[2]RptScheduleA_Inv!$A$3:$V$165,BH$3,),)</f>
        <v>0</v>
      </c>
      <c r="BI131" s="50">
        <f>IFERROR(VLOOKUP($B131,[1]RptScheduleA_Inv!$A$3:$V$165,BI$3,),)</f>
        <v>0</v>
      </c>
      <c r="BJ131" s="51">
        <f t="shared" si="91"/>
        <v>0</v>
      </c>
      <c r="BK131" s="50">
        <f t="shared" si="107"/>
        <v>0</v>
      </c>
      <c r="BL131" s="50">
        <f>IFERROR(VLOOKUP($B131,[2]RptScheduleA_Inv!$A$3:$V$165,BL$3,),)</f>
        <v>0</v>
      </c>
      <c r="BM131" s="50">
        <f>IFERROR(VLOOKUP($B131,[1]RptScheduleA_Inv!$A$3:$V$165,BM$3,),)</f>
        <v>0</v>
      </c>
      <c r="BN131" s="51">
        <f t="shared" si="92"/>
        <v>0</v>
      </c>
      <c r="BO131" s="50">
        <f t="shared" si="73"/>
        <v>0</v>
      </c>
      <c r="BP131" s="50">
        <f>IFERROR(VLOOKUP($B131,[2]RptScheduleA_Inv!$A$3:$V$165,BP$3,),)</f>
        <v>30609.42</v>
      </c>
      <c r="BQ131" s="50">
        <f>IFERROR(VLOOKUP($B131,[1]RptScheduleA_Inv!$A$3:$V$165,BQ$3,),)</f>
        <v>40584.07</v>
      </c>
      <c r="BR131" s="51">
        <f t="shared" si="93"/>
        <v>9974.6500000000015</v>
      </c>
      <c r="BS131" s="50">
        <f t="shared" si="108"/>
        <v>50558.720000000001</v>
      </c>
    </row>
    <row r="132" spans="1:71" x14ac:dyDescent="0.2">
      <c r="A132" s="20" t="str">
        <f t="shared" si="109"/>
        <v>RCC</v>
      </c>
      <c r="B132" s="31" t="s">
        <v>129</v>
      </c>
      <c r="C132" s="20" t="str">
        <f t="shared" si="116"/>
        <v>RCC-ROXBURY COMM COLLEGE</v>
      </c>
      <c r="D132" s="50">
        <f>IFERROR(VLOOKUP($B132,[2]RptScheduleA_Inv!$A$3:$V$165,D$3,),)</f>
        <v>0</v>
      </c>
      <c r="E132" s="50">
        <f>IFERROR(VLOOKUP($B132,[1]RptScheduleA_Inv!$A$3:$V$165,E$3,),)</f>
        <v>0</v>
      </c>
      <c r="F132" s="50">
        <f t="shared" si="74"/>
        <v>0</v>
      </c>
      <c r="G132" s="50">
        <f t="shared" si="94"/>
        <v>0</v>
      </c>
      <c r="H132" s="50">
        <f>IFERROR(VLOOKUP($B132,[2]RptScheduleA_Inv!$A$3:$V$165,H$3,),)</f>
        <v>523.07000000000005</v>
      </c>
      <c r="I132" s="50">
        <f>IFERROR(VLOOKUP($B132,[1]RptScheduleA_Inv!$A$3:$V$165,I$3,),)</f>
        <v>28412.959999999999</v>
      </c>
      <c r="J132" s="51">
        <f t="shared" si="75"/>
        <v>27889.89</v>
      </c>
      <c r="K132" s="50">
        <f t="shared" si="95"/>
        <v>56302.85</v>
      </c>
      <c r="L132" s="50"/>
      <c r="M132" s="50">
        <f>IFERROR(VLOOKUP($B132,[1]RptScheduleA_Inv!$A$3:$V$165,M$3,),)</f>
        <v>0</v>
      </c>
      <c r="N132" s="50">
        <f t="shared" si="76"/>
        <v>0</v>
      </c>
      <c r="O132" s="50">
        <f t="shared" si="77"/>
        <v>0</v>
      </c>
      <c r="P132" s="50"/>
      <c r="Q132" s="50">
        <f>IFERROR(VLOOKUP($B132,[1]RptScheduleA_Inv!$A$3:$V$165,Q$3,),)</f>
        <v>0</v>
      </c>
      <c r="R132" s="50">
        <f t="shared" si="78"/>
        <v>0</v>
      </c>
      <c r="S132" s="50">
        <f t="shared" si="79"/>
        <v>0</v>
      </c>
      <c r="T132" s="50">
        <f>IFERROR(VLOOKUP($B132,[2]RptScheduleA_Inv!$A$3:$V$165,T$3,),)</f>
        <v>0</v>
      </c>
      <c r="U132" s="50">
        <f>IFERROR(VLOOKUP($B132,[1]RptScheduleA_Inv!$A$3:$V$165,U$3,),)</f>
        <v>0</v>
      </c>
      <c r="V132" s="50">
        <f t="shared" si="80"/>
        <v>0</v>
      </c>
      <c r="W132" s="50">
        <f t="shared" si="81"/>
        <v>0</v>
      </c>
      <c r="X132" s="50">
        <f>IFERROR(VLOOKUP($B132,[2]RptScheduleA_Inv!$A$3:$V$165,X$3,),)</f>
        <v>11727.58</v>
      </c>
      <c r="Y132" s="50">
        <f>IFERROR(VLOOKUP($B132,[1]RptScheduleA_Inv!$A$3:$V$165,Y$3,),)</f>
        <v>11684.09</v>
      </c>
      <c r="Z132" s="51">
        <f t="shared" si="82"/>
        <v>-43.489999999999782</v>
      </c>
      <c r="AA132" s="50">
        <f t="shared" si="110"/>
        <v>11640.6</v>
      </c>
      <c r="AB132" s="50">
        <f>IFERROR(VLOOKUP($B132,[2]RptScheduleA_Inv!$A$3:$V$165,AB$3,),)</f>
        <v>7065.65</v>
      </c>
      <c r="AC132" s="50">
        <f>IFERROR(VLOOKUP($B132,[1]RptScheduleA_Inv!$A$3:$V$165,AC$3,),)</f>
        <v>13394.86</v>
      </c>
      <c r="AD132" s="51">
        <f t="shared" si="83"/>
        <v>6329.2100000000009</v>
      </c>
      <c r="AE132" s="50">
        <f t="shared" si="111"/>
        <v>19724.07</v>
      </c>
      <c r="AF132" s="50">
        <f>IFERROR(VLOOKUP($B132,[2]RptScheduleA_Inv!$A$3:$V$165,AF$3,),)</f>
        <v>0</v>
      </c>
      <c r="AG132" s="50">
        <f>IFERROR(VLOOKUP($B132,[1]RptScheduleA_Inv!$A$3:$V$165,AG$3,),)</f>
        <v>0</v>
      </c>
      <c r="AH132" s="51">
        <f t="shared" si="84"/>
        <v>0</v>
      </c>
      <c r="AI132" s="50">
        <f t="shared" si="112"/>
        <v>0</v>
      </c>
      <c r="AJ132" s="50">
        <f>IFERROR(VLOOKUP($B132,[2]RptScheduleA_Inv!$A$3:$V$165,AJ$3,),)</f>
        <v>0</v>
      </c>
      <c r="AK132" s="50">
        <f>IFERROR(VLOOKUP($B132,[1]RptScheduleA_Inv!$A$3:$V$165,AK$3,),)</f>
        <v>0</v>
      </c>
      <c r="AL132" s="51">
        <f t="shared" si="85"/>
        <v>0</v>
      </c>
      <c r="AM132" s="50">
        <f t="shared" si="113"/>
        <v>0</v>
      </c>
      <c r="AN132" s="50">
        <f>IFERROR(VLOOKUP($B132,[2]RptScheduleA_Inv!$A$3:$V$165,AN$3,),)</f>
        <v>14827.95</v>
      </c>
      <c r="AO132" s="50">
        <f>IFERROR(VLOOKUP($B132,[1]RptScheduleA_Inv!$A$3:$V$165,AO$3,),)</f>
        <v>30487.53</v>
      </c>
      <c r="AP132" s="51">
        <f t="shared" si="86"/>
        <v>15659.579999999998</v>
      </c>
      <c r="AQ132" s="50">
        <f t="shared" si="114"/>
        <v>46147.11</v>
      </c>
      <c r="AR132" s="50">
        <f>IFERROR(VLOOKUP($B132,[2]RptScheduleA_Inv!$A$3:$V$165,AR$3,),)</f>
        <v>24179.81</v>
      </c>
      <c r="AS132" s="50">
        <f>IFERROR(VLOOKUP($B132,[1]RptScheduleA_Inv!$A$3:$V$165,AS$3,),)</f>
        <v>24379.43</v>
      </c>
      <c r="AT132" s="51">
        <f t="shared" si="87"/>
        <v>199.61999999999898</v>
      </c>
      <c r="AU132" s="50">
        <f t="shared" si="115"/>
        <v>24579.05</v>
      </c>
      <c r="AV132" s="50">
        <f>IFERROR(VLOOKUP($B132,[2]RptScheduleA_Inv!$A$3:$V$165,AV$3,),)</f>
        <v>0</v>
      </c>
      <c r="AW132" s="50">
        <f>IFERROR(VLOOKUP($B132,[1]RptScheduleA_Inv!$A$3:$V$165,AW$3,),)</f>
        <v>0</v>
      </c>
      <c r="AX132" s="51">
        <f t="shared" si="88"/>
        <v>0</v>
      </c>
      <c r="AY132" s="50">
        <f t="shared" si="104"/>
        <v>0</v>
      </c>
      <c r="AZ132" s="50">
        <f>IFERROR(VLOOKUP($B132,[2]RptScheduleA_Inv!$A$3:$V$165,AZ$3,),)</f>
        <v>30729.72</v>
      </c>
      <c r="BA132" s="50">
        <f>IFERROR(VLOOKUP($B132,[1]RptScheduleA_Inv!$A$3:$V$165,BA$3,),)</f>
        <v>66218.52</v>
      </c>
      <c r="BB132" s="51">
        <f t="shared" si="89"/>
        <v>35488.800000000003</v>
      </c>
      <c r="BC132" s="50">
        <f t="shared" si="105"/>
        <v>101707.32</v>
      </c>
      <c r="BD132" s="50">
        <f>IFERROR(VLOOKUP($B132,[2]RptScheduleA_Inv!$A$3:$V$165,BD$3,),)</f>
        <v>-1358</v>
      </c>
      <c r="BE132" s="50">
        <f>IFERROR(VLOOKUP($B132,[1]RptScheduleA_Inv!$A$3:$V$165,BE$3,),)</f>
        <v>1844.5</v>
      </c>
      <c r="BF132" s="51">
        <f t="shared" si="90"/>
        <v>3202.5</v>
      </c>
      <c r="BG132" s="50">
        <f t="shared" si="106"/>
        <v>5047</v>
      </c>
      <c r="BH132" s="50">
        <f>IFERROR(VLOOKUP($B132,[2]RptScheduleA_Inv!$A$3:$V$165,BH$3,),)</f>
        <v>0</v>
      </c>
      <c r="BI132" s="50">
        <f>IFERROR(VLOOKUP($B132,[1]RptScheduleA_Inv!$A$3:$V$165,BI$3,),)</f>
        <v>0</v>
      </c>
      <c r="BJ132" s="51">
        <f t="shared" si="91"/>
        <v>0</v>
      </c>
      <c r="BK132" s="50">
        <f t="shared" si="107"/>
        <v>0</v>
      </c>
      <c r="BL132" s="50">
        <f>IFERROR(VLOOKUP($B132,[2]RptScheduleA_Inv!$A$3:$V$165,BL$3,),)</f>
        <v>0</v>
      </c>
      <c r="BM132" s="50">
        <f>IFERROR(VLOOKUP($B132,[1]RptScheduleA_Inv!$A$3:$V$165,BM$3,),)</f>
        <v>0</v>
      </c>
      <c r="BN132" s="51">
        <f t="shared" si="92"/>
        <v>0</v>
      </c>
      <c r="BO132" s="50">
        <f t="shared" si="73"/>
        <v>0</v>
      </c>
      <c r="BP132" s="50">
        <f>IFERROR(VLOOKUP($B132,[2]RptScheduleA_Inv!$A$3:$V$165,BP$3,),)</f>
        <v>8064.14</v>
      </c>
      <c r="BQ132" s="50">
        <f>IFERROR(VLOOKUP($B132,[1]RptScheduleA_Inv!$A$3:$V$165,BQ$3,),)</f>
        <v>19718.12</v>
      </c>
      <c r="BR132" s="51">
        <f t="shared" si="93"/>
        <v>11653.98</v>
      </c>
      <c r="BS132" s="50">
        <f t="shared" si="108"/>
        <v>31372.1</v>
      </c>
    </row>
    <row r="133" spans="1:71" x14ac:dyDescent="0.2">
      <c r="A133" s="20" t="str">
        <f t="shared" si="109"/>
        <v>REG</v>
      </c>
      <c r="B133" s="31" t="s">
        <v>130</v>
      </c>
      <c r="C133" s="20" t="str">
        <f t="shared" si="116"/>
        <v>REG- PROF LICENSURE</v>
      </c>
      <c r="D133" s="50">
        <f>IFERROR(VLOOKUP($B133,[2]RptScheduleA_Inv!$A$3:$V$165,D$3,),)</f>
        <v>0</v>
      </c>
      <c r="E133" s="50">
        <f>IFERROR(VLOOKUP($B133,[1]RptScheduleA_Inv!$A$3:$V$165,E$3,),)</f>
        <v>3750.72</v>
      </c>
      <c r="F133" s="50">
        <f t="shared" si="74"/>
        <v>3750.72</v>
      </c>
      <c r="G133" s="50">
        <f t="shared" si="94"/>
        <v>7501.44</v>
      </c>
      <c r="H133" s="50">
        <f>IFERROR(VLOOKUP($B133,[2]RptScheduleA_Inv!$A$3:$V$165,H$3,),)</f>
        <v>1660.05</v>
      </c>
      <c r="I133" s="50">
        <f>IFERROR(VLOOKUP($B133,[1]RptScheduleA_Inv!$A$3:$V$165,I$3,),)</f>
        <v>12023.9</v>
      </c>
      <c r="J133" s="51">
        <f t="shared" si="75"/>
        <v>10363.85</v>
      </c>
      <c r="K133" s="50">
        <f t="shared" si="95"/>
        <v>22387.75</v>
      </c>
      <c r="L133" s="50"/>
      <c r="M133" s="50">
        <f>IFERROR(VLOOKUP($B133,[1]RptScheduleA_Inv!$A$3:$V$165,M$3,),)</f>
        <v>0</v>
      </c>
      <c r="N133" s="50">
        <f t="shared" si="76"/>
        <v>0</v>
      </c>
      <c r="O133" s="50">
        <f t="shared" si="77"/>
        <v>0</v>
      </c>
      <c r="P133" s="50"/>
      <c r="Q133" s="50">
        <f>IFERROR(VLOOKUP($B133,[1]RptScheduleA_Inv!$A$3:$V$165,Q$3,),)</f>
        <v>0</v>
      </c>
      <c r="R133" s="50">
        <f t="shared" si="78"/>
        <v>0</v>
      </c>
      <c r="S133" s="50">
        <f t="shared" si="79"/>
        <v>0</v>
      </c>
      <c r="T133" s="50">
        <f>IFERROR(VLOOKUP($B133,[2]RptScheduleA_Inv!$A$3:$V$165,T$3,),)</f>
        <v>0</v>
      </c>
      <c r="U133" s="50">
        <f>IFERROR(VLOOKUP($B133,[1]RptScheduleA_Inv!$A$3:$V$165,U$3,),)</f>
        <v>0</v>
      </c>
      <c r="V133" s="50">
        <f t="shared" si="80"/>
        <v>0</v>
      </c>
      <c r="W133" s="50">
        <f t="shared" si="81"/>
        <v>0</v>
      </c>
      <c r="X133" s="50">
        <f>IFERROR(VLOOKUP($B133,[2]RptScheduleA_Inv!$A$3:$V$165,X$3,),)</f>
        <v>142882.57999999999</v>
      </c>
      <c r="Y133" s="50">
        <f>IFERROR(VLOOKUP($B133,[1]RptScheduleA_Inv!$A$3:$V$165,Y$3,),)</f>
        <v>126448.29</v>
      </c>
      <c r="Z133" s="51">
        <f t="shared" si="82"/>
        <v>-16434.289999999994</v>
      </c>
      <c r="AA133" s="50">
        <f t="shared" si="110"/>
        <v>110014</v>
      </c>
      <c r="AB133" s="50">
        <f>IFERROR(VLOOKUP($B133,[2]RptScheduleA_Inv!$A$3:$V$165,AB$3,),)</f>
        <v>16250.7</v>
      </c>
      <c r="AC133" s="50">
        <f>IFERROR(VLOOKUP($B133,[1]RptScheduleA_Inv!$A$3:$V$165,AC$3,),)</f>
        <v>21054.36</v>
      </c>
      <c r="AD133" s="51">
        <f t="shared" si="83"/>
        <v>4803.66</v>
      </c>
      <c r="AE133" s="50">
        <f t="shared" si="111"/>
        <v>25858.02</v>
      </c>
      <c r="AF133" s="50">
        <f>IFERROR(VLOOKUP($B133,[2]RptScheduleA_Inv!$A$3:$V$165,AF$3,),)</f>
        <v>0</v>
      </c>
      <c r="AG133" s="50">
        <f>IFERROR(VLOOKUP($B133,[1]RptScheduleA_Inv!$A$3:$V$165,AG$3,),)</f>
        <v>0</v>
      </c>
      <c r="AH133" s="51">
        <f t="shared" si="84"/>
        <v>0</v>
      </c>
      <c r="AI133" s="50">
        <f t="shared" si="112"/>
        <v>0</v>
      </c>
      <c r="AJ133" s="50">
        <f>IFERROR(VLOOKUP($B133,[2]RptScheduleA_Inv!$A$3:$V$165,AJ$3,),)</f>
        <v>483.33</v>
      </c>
      <c r="AK133" s="50">
        <f>IFERROR(VLOOKUP($B133,[1]RptScheduleA_Inv!$A$3:$V$165,AK$3,),)</f>
        <v>655.48</v>
      </c>
      <c r="AL133" s="51">
        <f t="shared" si="85"/>
        <v>172.15000000000003</v>
      </c>
      <c r="AM133" s="50">
        <f t="shared" si="113"/>
        <v>827.63000000000011</v>
      </c>
      <c r="AN133" s="50">
        <f>IFERROR(VLOOKUP($B133,[2]RptScheduleA_Inv!$A$3:$V$165,AN$3,),)</f>
        <v>27837.84</v>
      </c>
      <c r="AO133" s="50">
        <f>IFERROR(VLOOKUP($B133,[1]RptScheduleA_Inv!$A$3:$V$165,AO$3,),)</f>
        <v>31508.15</v>
      </c>
      <c r="AP133" s="51">
        <f t="shared" si="86"/>
        <v>3670.3100000000013</v>
      </c>
      <c r="AQ133" s="50">
        <f t="shared" si="114"/>
        <v>35178.460000000006</v>
      </c>
      <c r="AR133" s="50">
        <f>IFERROR(VLOOKUP($B133,[2]RptScheduleA_Inv!$A$3:$V$165,AR$3,),)</f>
        <v>6245.45</v>
      </c>
      <c r="AS133" s="50">
        <f>IFERROR(VLOOKUP($B133,[1]RptScheduleA_Inv!$A$3:$V$165,AS$3,),)</f>
        <v>10067.07</v>
      </c>
      <c r="AT133" s="51">
        <f t="shared" si="87"/>
        <v>3821.62</v>
      </c>
      <c r="AU133" s="50">
        <f t="shared" si="115"/>
        <v>13888.689999999999</v>
      </c>
      <c r="AV133" s="50">
        <f>IFERROR(VLOOKUP($B133,[2]RptScheduleA_Inv!$A$3:$V$165,AV$3,),)</f>
        <v>0</v>
      </c>
      <c r="AW133" s="50">
        <f>IFERROR(VLOOKUP($B133,[1]RptScheduleA_Inv!$A$3:$V$165,AW$3,),)</f>
        <v>0</v>
      </c>
      <c r="AX133" s="51">
        <f t="shared" si="88"/>
        <v>0</v>
      </c>
      <c r="AY133" s="50">
        <f t="shared" si="104"/>
        <v>0</v>
      </c>
      <c r="AZ133" s="50">
        <f>IFERROR(VLOOKUP($B133,[2]RptScheduleA_Inv!$A$3:$V$165,AZ$3,),)</f>
        <v>46162.25</v>
      </c>
      <c r="BA133" s="50">
        <f>IFERROR(VLOOKUP($B133,[1]RptScheduleA_Inv!$A$3:$V$165,BA$3,),)</f>
        <v>40735.53</v>
      </c>
      <c r="BB133" s="51">
        <f t="shared" si="89"/>
        <v>-5426.7200000000012</v>
      </c>
      <c r="BC133" s="50">
        <f t="shared" si="105"/>
        <v>35308.81</v>
      </c>
      <c r="BD133" s="50">
        <f>IFERROR(VLOOKUP($B133,[2]RptScheduleA_Inv!$A$3:$V$165,BD$3,),)</f>
        <v>-21382.91</v>
      </c>
      <c r="BE133" s="50">
        <f>IFERROR(VLOOKUP($B133,[1]RptScheduleA_Inv!$A$3:$V$165,BE$3,),)</f>
        <v>-6390.1</v>
      </c>
      <c r="BF133" s="51">
        <f t="shared" si="90"/>
        <v>14992.81</v>
      </c>
      <c r="BG133" s="50">
        <f t="shared" si="106"/>
        <v>8602.7099999999991</v>
      </c>
      <c r="BH133" s="50">
        <f>IFERROR(VLOOKUP($B133,[2]RptScheduleA_Inv!$A$3:$V$165,BH$3,),)</f>
        <v>0</v>
      </c>
      <c r="BI133" s="50">
        <f>IFERROR(VLOOKUP($B133,[1]RptScheduleA_Inv!$A$3:$V$165,BI$3,),)</f>
        <v>0</v>
      </c>
      <c r="BJ133" s="51">
        <f t="shared" si="91"/>
        <v>0</v>
      </c>
      <c r="BK133" s="50">
        <f t="shared" si="107"/>
        <v>0</v>
      </c>
      <c r="BL133" s="50">
        <f>IFERROR(VLOOKUP($B133,[2]RptScheduleA_Inv!$A$3:$V$165,BL$3,),)</f>
        <v>1670.61</v>
      </c>
      <c r="BM133" s="50">
        <f>IFERROR(VLOOKUP($B133,[1]RptScheduleA_Inv!$A$3:$V$165,BM$3,),)</f>
        <v>2614.25</v>
      </c>
      <c r="BN133" s="51">
        <f t="shared" si="92"/>
        <v>943.6400000000001</v>
      </c>
      <c r="BO133" s="50">
        <f t="shared" si="73"/>
        <v>3557.8900000000003</v>
      </c>
      <c r="BP133" s="50">
        <f>IFERROR(VLOOKUP($B133,[2]RptScheduleA_Inv!$A$3:$V$165,BP$3,),)</f>
        <v>8247.31</v>
      </c>
      <c r="BQ133" s="50">
        <f>IFERROR(VLOOKUP($B133,[1]RptScheduleA_Inv!$A$3:$V$165,BQ$3,),)</f>
        <v>9581.9699999999993</v>
      </c>
      <c r="BR133" s="51">
        <f t="shared" si="93"/>
        <v>1334.6599999999999</v>
      </c>
      <c r="BS133" s="50">
        <f t="shared" si="108"/>
        <v>10916.63</v>
      </c>
    </row>
    <row r="134" spans="1:71" x14ac:dyDescent="0.2">
      <c r="A134" s="20" t="str">
        <f t="shared" si="109"/>
        <v>RGT</v>
      </c>
      <c r="B134" s="31" t="s">
        <v>131</v>
      </c>
      <c r="C134" s="20" t="str">
        <f t="shared" si="116"/>
        <v>RGT-BRD OF HIGHER ED</v>
      </c>
      <c r="D134" s="50">
        <f>IFERROR(VLOOKUP($B134,[2]RptScheduleA_Inv!$A$3:$V$165,D$3,),)</f>
        <v>26604.18</v>
      </c>
      <c r="E134" s="50">
        <f>IFERROR(VLOOKUP($B134,[1]RptScheduleA_Inv!$A$3:$V$165,E$3,),)</f>
        <v>39666.97</v>
      </c>
      <c r="F134" s="50">
        <f t="shared" si="74"/>
        <v>13062.79</v>
      </c>
      <c r="G134" s="50">
        <f t="shared" si="94"/>
        <v>52729.760000000002</v>
      </c>
      <c r="H134" s="50">
        <f>IFERROR(VLOOKUP($B134,[2]RptScheduleA_Inv!$A$3:$V$165,H$3,),)</f>
        <v>2098.89</v>
      </c>
      <c r="I134" s="50">
        <f>IFERROR(VLOOKUP($B134,[1]RptScheduleA_Inv!$A$3:$V$165,I$3,),)</f>
        <v>2939.68</v>
      </c>
      <c r="J134" s="51">
        <f t="shared" si="75"/>
        <v>840.79</v>
      </c>
      <c r="K134" s="50">
        <f t="shared" si="95"/>
        <v>3780.47</v>
      </c>
      <c r="L134" s="50"/>
      <c r="M134" s="50">
        <f>IFERROR(VLOOKUP($B134,[1]RptScheduleA_Inv!$A$3:$V$165,M$3,),)</f>
        <v>0</v>
      </c>
      <c r="N134" s="50">
        <f t="shared" si="76"/>
        <v>0</v>
      </c>
      <c r="O134" s="50">
        <f t="shared" si="77"/>
        <v>0</v>
      </c>
      <c r="P134" s="50"/>
      <c r="Q134" s="50">
        <f>IFERROR(VLOOKUP($B134,[1]RptScheduleA_Inv!$A$3:$V$165,Q$3,),)</f>
        <v>0</v>
      </c>
      <c r="R134" s="50">
        <f t="shared" si="78"/>
        <v>0</v>
      </c>
      <c r="S134" s="50">
        <f t="shared" si="79"/>
        <v>0</v>
      </c>
      <c r="T134" s="50">
        <f>IFERROR(VLOOKUP($B134,[2]RptScheduleA_Inv!$A$3:$V$165,T$3,),)</f>
        <v>0</v>
      </c>
      <c r="U134" s="50">
        <f>IFERROR(VLOOKUP($B134,[1]RptScheduleA_Inv!$A$3:$V$165,U$3,),)</f>
        <v>0</v>
      </c>
      <c r="V134" s="50">
        <f t="shared" si="80"/>
        <v>0</v>
      </c>
      <c r="W134" s="50">
        <f t="shared" si="81"/>
        <v>0</v>
      </c>
      <c r="X134" s="50">
        <f>IFERROR(VLOOKUP($B134,[2]RptScheduleA_Inv!$A$3:$V$165,X$3,),)</f>
        <v>39559.65</v>
      </c>
      <c r="Y134" s="50">
        <f>IFERROR(VLOOKUP($B134,[1]RptScheduleA_Inv!$A$3:$V$165,Y$3,),)</f>
        <v>31958.21</v>
      </c>
      <c r="Z134" s="51">
        <f t="shared" si="82"/>
        <v>-7601.4400000000023</v>
      </c>
      <c r="AA134" s="50">
        <f t="shared" si="110"/>
        <v>24356.769999999997</v>
      </c>
      <c r="AB134" s="50">
        <f>IFERROR(VLOOKUP($B134,[2]RptScheduleA_Inv!$A$3:$V$165,AB$3,),)</f>
        <v>4683.34</v>
      </c>
      <c r="AC134" s="50">
        <f>IFERROR(VLOOKUP($B134,[1]RptScheduleA_Inv!$A$3:$V$165,AC$3,),)</f>
        <v>6269.92</v>
      </c>
      <c r="AD134" s="51">
        <f t="shared" si="83"/>
        <v>1586.58</v>
      </c>
      <c r="AE134" s="50">
        <f t="shared" si="111"/>
        <v>7856.5</v>
      </c>
      <c r="AF134" s="50">
        <f>IFERROR(VLOOKUP($B134,[2]RptScheduleA_Inv!$A$3:$V$165,AF$3,),)</f>
        <v>0</v>
      </c>
      <c r="AG134" s="50">
        <f>IFERROR(VLOOKUP($B134,[1]RptScheduleA_Inv!$A$3:$V$165,AG$3,),)</f>
        <v>0</v>
      </c>
      <c r="AH134" s="51">
        <f t="shared" si="84"/>
        <v>0</v>
      </c>
      <c r="AI134" s="50">
        <f t="shared" si="112"/>
        <v>0</v>
      </c>
      <c r="AJ134" s="50">
        <f>IFERROR(VLOOKUP($B134,[2]RptScheduleA_Inv!$A$3:$V$165,AJ$3,),)</f>
        <v>4.55</v>
      </c>
      <c r="AK134" s="50">
        <f>IFERROR(VLOOKUP($B134,[1]RptScheduleA_Inv!$A$3:$V$165,AK$3,),)</f>
        <v>0</v>
      </c>
      <c r="AL134" s="51">
        <f t="shared" si="85"/>
        <v>-4.55</v>
      </c>
      <c r="AM134" s="50">
        <f t="shared" si="113"/>
        <v>-4.55</v>
      </c>
      <c r="AN134" s="50">
        <f>IFERROR(VLOOKUP($B134,[2]RptScheduleA_Inv!$A$3:$V$165,AN$3,),)</f>
        <v>7850.72</v>
      </c>
      <c r="AO134" s="50">
        <f>IFERROR(VLOOKUP($B134,[1]RptScheduleA_Inv!$A$3:$V$165,AO$3,),)</f>
        <v>9060.5400000000009</v>
      </c>
      <c r="AP134" s="51">
        <f t="shared" si="86"/>
        <v>1209.8200000000006</v>
      </c>
      <c r="AQ134" s="50">
        <f t="shared" si="114"/>
        <v>10270.36</v>
      </c>
      <c r="AR134" s="50">
        <f>IFERROR(VLOOKUP($B134,[2]RptScheduleA_Inv!$A$3:$V$165,AR$3,),)</f>
        <v>148329.76999999999</v>
      </c>
      <c r="AS134" s="50">
        <f>IFERROR(VLOOKUP($B134,[1]RptScheduleA_Inv!$A$3:$V$165,AS$3,),)</f>
        <v>210234.88</v>
      </c>
      <c r="AT134" s="51">
        <f t="shared" si="87"/>
        <v>61905.110000000015</v>
      </c>
      <c r="AU134" s="50">
        <f t="shared" si="115"/>
        <v>272139.99</v>
      </c>
      <c r="AV134" s="50">
        <f>IFERROR(VLOOKUP($B134,[2]RptScheduleA_Inv!$A$3:$V$165,AV$3,),)</f>
        <v>0</v>
      </c>
      <c r="AW134" s="50">
        <f>IFERROR(VLOOKUP($B134,[1]RptScheduleA_Inv!$A$3:$V$165,AW$3,),)</f>
        <v>0</v>
      </c>
      <c r="AX134" s="51">
        <f t="shared" si="88"/>
        <v>0</v>
      </c>
      <c r="AY134" s="50">
        <f t="shared" si="104"/>
        <v>0</v>
      </c>
      <c r="AZ134" s="50">
        <f>IFERROR(VLOOKUP($B134,[2]RptScheduleA_Inv!$A$3:$V$165,AZ$3,),)</f>
        <v>8944.67</v>
      </c>
      <c r="BA134" s="50">
        <f>IFERROR(VLOOKUP($B134,[1]RptScheduleA_Inv!$A$3:$V$165,BA$3,),)</f>
        <v>8220.6</v>
      </c>
      <c r="BB134" s="51">
        <f t="shared" si="89"/>
        <v>-724.06999999999971</v>
      </c>
      <c r="BC134" s="50">
        <f t="shared" si="105"/>
        <v>7496.5300000000007</v>
      </c>
      <c r="BD134" s="50">
        <f>IFERROR(VLOOKUP($B134,[2]RptScheduleA_Inv!$A$3:$V$165,BD$3,),)</f>
        <v>-22743.57</v>
      </c>
      <c r="BE134" s="50">
        <f>IFERROR(VLOOKUP($B134,[1]RptScheduleA_Inv!$A$3:$V$165,BE$3,),)</f>
        <v>-11765.72</v>
      </c>
      <c r="BF134" s="51">
        <f t="shared" si="90"/>
        <v>10977.85</v>
      </c>
      <c r="BG134" s="50">
        <f t="shared" si="106"/>
        <v>-787.86999999999898</v>
      </c>
      <c r="BH134" s="50">
        <f>IFERROR(VLOOKUP($B134,[2]RptScheduleA_Inv!$A$3:$V$165,BH$3,),)</f>
        <v>24644.34</v>
      </c>
      <c r="BI134" s="50">
        <f>IFERROR(VLOOKUP($B134,[1]RptScheduleA_Inv!$A$3:$V$165,BI$3,),)</f>
        <v>27206.53</v>
      </c>
      <c r="BJ134" s="51">
        <f t="shared" si="91"/>
        <v>2562.1899999999987</v>
      </c>
      <c r="BK134" s="50">
        <f t="shared" si="107"/>
        <v>29768.719999999998</v>
      </c>
      <c r="BL134" s="50">
        <f>IFERROR(VLOOKUP($B134,[2]RptScheduleA_Inv!$A$3:$V$165,BL$3,),)</f>
        <v>281.29000000000002</v>
      </c>
      <c r="BM134" s="50">
        <f>IFERROR(VLOOKUP($B134,[1]RptScheduleA_Inv!$A$3:$V$165,BM$3,),)</f>
        <v>440.16</v>
      </c>
      <c r="BN134" s="51">
        <f t="shared" si="92"/>
        <v>158.87</v>
      </c>
      <c r="BO134" s="50">
        <f t="shared" si="73"/>
        <v>599.03</v>
      </c>
      <c r="BP134" s="50">
        <f>IFERROR(VLOOKUP($B134,[2]RptScheduleA_Inv!$A$3:$V$165,BP$3,),)</f>
        <v>2104.67</v>
      </c>
      <c r="BQ134" s="50">
        <f>IFERROR(VLOOKUP($B134,[1]RptScheduleA_Inv!$A$3:$V$165,BQ$3,),)</f>
        <v>2451.6999999999998</v>
      </c>
      <c r="BR134" s="51">
        <f t="shared" si="93"/>
        <v>347.02999999999975</v>
      </c>
      <c r="BS134" s="50">
        <f t="shared" si="108"/>
        <v>2798.7299999999996</v>
      </c>
    </row>
    <row r="135" spans="1:71" x14ac:dyDescent="0.2">
      <c r="A135" s="20" t="str">
        <f t="shared" si="109"/>
        <v>SAO</v>
      </c>
      <c r="B135" s="31" t="s">
        <v>132</v>
      </c>
      <c r="C135" s="20" t="str">
        <f t="shared" si="116"/>
        <v>SAO-ST AUDITORS OFC</v>
      </c>
      <c r="D135" s="50">
        <f>IFERROR(VLOOKUP($B135,[2]RptScheduleA_Inv!$A$3:$V$165,D$3,),)</f>
        <v>43959.79</v>
      </c>
      <c r="E135" s="50">
        <f>IFERROR(VLOOKUP($B135,[1]RptScheduleA_Inv!$A$3:$V$165,E$3,),)</f>
        <v>72516.509999999995</v>
      </c>
      <c r="F135" s="50">
        <f t="shared" si="74"/>
        <v>28556.719999999994</v>
      </c>
      <c r="G135" s="50">
        <f t="shared" si="94"/>
        <v>101073.22999999998</v>
      </c>
      <c r="H135" s="50">
        <f>IFERROR(VLOOKUP($B135,[2]RptScheduleA_Inv!$A$3:$V$165,H$3,),)</f>
        <v>378.22</v>
      </c>
      <c r="I135" s="50">
        <f>IFERROR(VLOOKUP($B135,[1]RptScheduleA_Inv!$A$3:$V$165,I$3,),)</f>
        <v>9563.26</v>
      </c>
      <c r="J135" s="51">
        <f t="shared" si="75"/>
        <v>9185.0400000000009</v>
      </c>
      <c r="K135" s="50">
        <f t="shared" si="95"/>
        <v>18748.300000000003</v>
      </c>
      <c r="L135" s="50"/>
      <c r="M135" s="50">
        <f>IFERROR(VLOOKUP($B135,[1]RptScheduleA_Inv!$A$3:$V$165,M$3,),)</f>
        <v>0</v>
      </c>
      <c r="N135" s="50">
        <f t="shared" si="76"/>
        <v>0</v>
      </c>
      <c r="O135" s="50">
        <f t="shared" si="77"/>
        <v>0</v>
      </c>
      <c r="P135" s="50"/>
      <c r="Q135" s="50">
        <f>IFERROR(VLOOKUP($B135,[1]RptScheduleA_Inv!$A$3:$V$165,Q$3,),)</f>
        <v>0</v>
      </c>
      <c r="R135" s="50">
        <f t="shared" si="78"/>
        <v>0</v>
      </c>
      <c r="S135" s="50">
        <f t="shared" si="79"/>
        <v>0</v>
      </c>
      <c r="T135" s="50">
        <f>IFERROR(VLOOKUP($B135,[2]RptScheduleA_Inv!$A$3:$V$165,T$3,),)</f>
        <v>0</v>
      </c>
      <c r="U135" s="50">
        <f>IFERROR(VLOOKUP($B135,[1]RptScheduleA_Inv!$A$3:$V$165,U$3,),)</f>
        <v>0</v>
      </c>
      <c r="V135" s="50">
        <f t="shared" si="80"/>
        <v>0</v>
      </c>
      <c r="W135" s="50">
        <f t="shared" si="81"/>
        <v>0</v>
      </c>
      <c r="X135" s="50">
        <f>IFERROR(VLOOKUP($B135,[2]RptScheduleA_Inv!$A$3:$V$165,X$3,),)</f>
        <v>2188.34</v>
      </c>
      <c r="Y135" s="50">
        <f>IFERROR(VLOOKUP($B135,[1]RptScheduleA_Inv!$A$3:$V$165,Y$3,),)</f>
        <v>8589.9500000000007</v>
      </c>
      <c r="Z135" s="51">
        <f t="shared" si="82"/>
        <v>6401.6100000000006</v>
      </c>
      <c r="AA135" s="50">
        <f t="shared" si="110"/>
        <v>14991.560000000001</v>
      </c>
      <c r="AB135" s="50">
        <f>IFERROR(VLOOKUP($B135,[2]RptScheduleA_Inv!$A$3:$V$165,AB$3,),)</f>
        <v>10476.030000000001</v>
      </c>
      <c r="AC135" s="50">
        <f>IFERROR(VLOOKUP($B135,[1]RptScheduleA_Inv!$A$3:$V$165,AC$3,),)</f>
        <v>13403.45</v>
      </c>
      <c r="AD135" s="51">
        <f t="shared" si="83"/>
        <v>2927.42</v>
      </c>
      <c r="AE135" s="50">
        <f t="shared" si="111"/>
        <v>16330.87</v>
      </c>
      <c r="AF135" s="50">
        <f>IFERROR(VLOOKUP($B135,[2]RptScheduleA_Inv!$A$3:$V$165,AF$3,),)</f>
        <v>37640.980000000003</v>
      </c>
      <c r="AG135" s="50">
        <f>IFERROR(VLOOKUP($B135,[1]RptScheduleA_Inv!$A$3:$V$165,AG$3,),)</f>
        <v>42245.17</v>
      </c>
      <c r="AH135" s="51">
        <f t="shared" si="84"/>
        <v>4604.1899999999951</v>
      </c>
      <c r="AI135" s="50">
        <f t="shared" si="112"/>
        <v>46849.359999999993</v>
      </c>
      <c r="AJ135" s="50">
        <f>IFERROR(VLOOKUP($B135,[2]RptScheduleA_Inv!$A$3:$V$165,AJ$3,),)</f>
        <v>0</v>
      </c>
      <c r="AK135" s="50">
        <f>IFERROR(VLOOKUP($B135,[1]RptScheduleA_Inv!$A$3:$V$165,AK$3,),)</f>
        <v>0</v>
      </c>
      <c r="AL135" s="51">
        <f t="shared" si="85"/>
        <v>0</v>
      </c>
      <c r="AM135" s="50">
        <f t="shared" si="113"/>
        <v>0</v>
      </c>
      <c r="AN135" s="50">
        <f>IFERROR(VLOOKUP($B135,[2]RptScheduleA_Inv!$A$3:$V$165,AN$3,),)</f>
        <v>18540.82</v>
      </c>
      <c r="AO135" s="50">
        <f>IFERROR(VLOOKUP($B135,[1]RptScheduleA_Inv!$A$3:$V$165,AO$3,),)</f>
        <v>21018.36</v>
      </c>
      <c r="AP135" s="51">
        <f t="shared" si="86"/>
        <v>2477.5400000000009</v>
      </c>
      <c r="AQ135" s="50">
        <f t="shared" si="114"/>
        <v>23495.9</v>
      </c>
      <c r="AR135" s="50">
        <f>IFERROR(VLOOKUP($B135,[2]RptScheduleA_Inv!$A$3:$V$165,AR$3,),)</f>
        <v>281340.63</v>
      </c>
      <c r="AS135" s="50">
        <f>IFERROR(VLOOKUP($B135,[1]RptScheduleA_Inv!$A$3:$V$165,AS$3,),)</f>
        <v>465865.8</v>
      </c>
      <c r="AT135" s="51">
        <f t="shared" si="87"/>
        <v>184525.16999999998</v>
      </c>
      <c r="AU135" s="50">
        <f t="shared" si="115"/>
        <v>650390.97</v>
      </c>
      <c r="AV135" s="50">
        <f>IFERROR(VLOOKUP($B135,[2]RptScheduleA_Inv!$A$3:$V$165,AV$3,),)</f>
        <v>31839.59</v>
      </c>
      <c r="AW135" s="50">
        <f>IFERROR(VLOOKUP($B135,[1]RptScheduleA_Inv!$A$3:$V$165,AW$3,),)</f>
        <v>38210.800000000003</v>
      </c>
      <c r="AX135" s="51">
        <f t="shared" si="88"/>
        <v>6371.2100000000028</v>
      </c>
      <c r="AY135" s="50">
        <f t="shared" si="104"/>
        <v>44582.010000000009</v>
      </c>
      <c r="AZ135" s="50">
        <f>IFERROR(VLOOKUP($B135,[2]RptScheduleA_Inv!$A$3:$V$165,AZ$3,),)</f>
        <v>22496.87</v>
      </c>
      <c r="BA135" s="50">
        <f>IFERROR(VLOOKUP($B135,[1]RptScheduleA_Inv!$A$3:$V$165,BA$3,),)</f>
        <v>22287.62</v>
      </c>
      <c r="BB135" s="51">
        <f t="shared" si="89"/>
        <v>-209.25</v>
      </c>
      <c r="BC135" s="50">
        <f t="shared" si="105"/>
        <v>22078.37</v>
      </c>
      <c r="BD135" s="50">
        <f>IFERROR(VLOOKUP($B135,[2]RptScheduleA_Inv!$A$3:$V$165,BD$3,),)</f>
        <v>-33283.07</v>
      </c>
      <c r="BE135" s="50">
        <f>IFERROR(VLOOKUP($B135,[1]RptScheduleA_Inv!$A$3:$V$165,BE$3,),)</f>
        <v>-14741.18</v>
      </c>
      <c r="BF135" s="51">
        <f t="shared" si="90"/>
        <v>18541.89</v>
      </c>
      <c r="BG135" s="50">
        <f t="shared" si="106"/>
        <v>3800.7099999999991</v>
      </c>
      <c r="BH135" s="50">
        <f>IFERROR(VLOOKUP($B135,[2]RptScheduleA_Inv!$A$3:$V$165,BH$3,),)</f>
        <v>40721.519999999997</v>
      </c>
      <c r="BI135" s="50">
        <f>IFERROR(VLOOKUP($B135,[1]RptScheduleA_Inv!$A$3:$V$165,BI$3,),)</f>
        <v>49737.3</v>
      </c>
      <c r="BJ135" s="51">
        <f t="shared" si="91"/>
        <v>9015.7800000000061</v>
      </c>
      <c r="BK135" s="50">
        <f t="shared" si="107"/>
        <v>58753.080000000009</v>
      </c>
      <c r="BL135" s="50">
        <f>IFERROR(VLOOKUP($B135,[2]RptScheduleA_Inv!$A$3:$V$165,BL$3,),)</f>
        <v>0</v>
      </c>
      <c r="BM135" s="50">
        <f>IFERROR(VLOOKUP($B135,[1]RptScheduleA_Inv!$A$3:$V$165,BM$3,),)</f>
        <v>0</v>
      </c>
      <c r="BN135" s="51">
        <f t="shared" si="92"/>
        <v>0</v>
      </c>
      <c r="BO135" s="50">
        <f t="shared" si="73"/>
        <v>0</v>
      </c>
      <c r="BP135" s="50">
        <f>IFERROR(VLOOKUP($B135,[2]RptScheduleA_Inv!$A$3:$V$165,BP$3,),)</f>
        <v>6323.15</v>
      </c>
      <c r="BQ135" s="50">
        <f>IFERROR(VLOOKUP($B135,[1]RptScheduleA_Inv!$A$3:$V$165,BQ$3,),)</f>
        <v>7373.96</v>
      </c>
      <c r="BR135" s="51">
        <f t="shared" si="93"/>
        <v>1050.8100000000004</v>
      </c>
      <c r="BS135" s="50">
        <f t="shared" si="108"/>
        <v>8424.77</v>
      </c>
    </row>
    <row r="136" spans="1:71" x14ac:dyDescent="0.2">
      <c r="A136" s="20" t="str">
        <f t="shared" si="109"/>
        <v>SBA</v>
      </c>
      <c r="B136" s="31" t="s">
        <v>241</v>
      </c>
      <c r="C136" s="20" t="s">
        <v>241</v>
      </c>
      <c r="D136" s="50">
        <f>IFERROR(VLOOKUP($B136,[2]RptScheduleA_Inv!$A$3:$V$165,D$3,),)</f>
        <v>0</v>
      </c>
      <c r="E136" s="50">
        <f>IFERROR(VLOOKUP($B136,[1]RptScheduleA_Inv!$A$3:$V$165,E$3,),)</f>
        <v>0</v>
      </c>
      <c r="F136" s="50">
        <f t="shared" si="74"/>
        <v>0</v>
      </c>
      <c r="G136" s="50">
        <f t="shared" ref="G136" si="186">E136+F136</f>
        <v>0</v>
      </c>
      <c r="H136" s="50">
        <f>IFERROR(VLOOKUP($B136,[2]RptScheduleA_Inv!$A$3:$V$165,H$3,),)</f>
        <v>70.87</v>
      </c>
      <c r="I136" s="50">
        <f>IFERROR(VLOOKUP($B136,[1]RptScheduleA_Inv!$A$3:$V$165,I$3,),)</f>
        <v>3857.15</v>
      </c>
      <c r="J136" s="51">
        <f t="shared" si="75"/>
        <v>3786.28</v>
      </c>
      <c r="K136" s="50">
        <f t="shared" ref="K136" si="187">I136+J136</f>
        <v>7643.43</v>
      </c>
      <c r="L136" s="50"/>
      <c r="M136" s="50">
        <f>IFERROR(VLOOKUP($B136,[1]RptScheduleA_Inv!$A$3:$V$165,M$3,),)</f>
        <v>0</v>
      </c>
      <c r="N136" s="50">
        <f t="shared" si="76"/>
        <v>0</v>
      </c>
      <c r="O136" s="50">
        <f t="shared" si="77"/>
        <v>0</v>
      </c>
      <c r="P136" s="50"/>
      <c r="Q136" s="50">
        <f>IFERROR(VLOOKUP($B136,[1]RptScheduleA_Inv!$A$3:$V$165,Q$3,),)</f>
        <v>0</v>
      </c>
      <c r="R136" s="50">
        <f t="shared" si="78"/>
        <v>0</v>
      </c>
      <c r="S136" s="50">
        <f t="shared" si="79"/>
        <v>0</v>
      </c>
      <c r="T136" s="50">
        <f>IFERROR(VLOOKUP($B136,[2]RptScheduleA_Inv!$A$3:$V$165,T$3,),)</f>
        <v>0</v>
      </c>
      <c r="U136" s="50">
        <f>IFERROR(VLOOKUP($B136,[1]RptScheduleA_Inv!$A$3:$V$165,U$3,),)</f>
        <v>0</v>
      </c>
      <c r="V136" s="50">
        <f t="shared" si="80"/>
        <v>0</v>
      </c>
      <c r="W136" s="50">
        <f t="shared" si="81"/>
        <v>0</v>
      </c>
      <c r="X136" s="50">
        <f>IFERROR(VLOOKUP($B136,[2]RptScheduleA_Inv!$A$3:$V$165,X$3,),)</f>
        <v>0</v>
      </c>
      <c r="Y136" s="50">
        <f>IFERROR(VLOOKUP($B136,[1]RptScheduleA_Inv!$A$3:$V$165,Y$3,),)</f>
        <v>0</v>
      </c>
      <c r="Z136" s="51">
        <f t="shared" si="82"/>
        <v>0</v>
      </c>
      <c r="AA136" s="50">
        <f t="shared" si="110"/>
        <v>0</v>
      </c>
      <c r="AB136" s="50">
        <f>IFERROR(VLOOKUP($B136,[2]RptScheduleA_Inv!$A$3:$V$165,AB$3,),)</f>
        <v>4147.3599999999997</v>
      </c>
      <c r="AC136" s="50">
        <f>IFERROR(VLOOKUP($B136,[1]RptScheduleA_Inv!$A$3:$V$165,AC$3,),)</f>
        <v>5674.71</v>
      </c>
      <c r="AD136" s="51">
        <f t="shared" si="83"/>
        <v>1527.3500000000004</v>
      </c>
      <c r="AE136" s="50">
        <f t="shared" si="111"/>
        <v>7202.06</v>
      </c>
      <c r="AF136" s="50">
        <f>IFERROR(VLOOKUP($B136,[2]RptScheduleA_Inv!$A$3:$V$165,AF$3,),)</f>
        <v>0</v>
      </c>
      <c r="AG136" s="50">
        <f>IFERROR(VLOOKUP($B136,[1]RptScheduleA_Inv!$A$3:$V$165,AG$3,),)</f>
        <v>0</v>
      </c>
      <c r="AH136" s="51">
        <f t="shared" si="84"/>
        <v>0</v>
      </c>
      <c r="AI136" s="50">
        <f t="shared" si="112"/>
        <v>0</v>
      </c>
      <c r="AJ136" s="50">
        <f>IFERROR(VLOOKUP($B136,[2]RptScheduleA_Inv!$A$3:$V$165,AJ$3,),)</f>
        <v>0</v>
      </c>
      <c r="AK136" s="50">
        <f>IFERROR(VLOOKUP($B136,[1]RptScheduleA_Inv!$A$3:$V$165,AK$3,),)</f>
        <v>0</v>
      </c>
      <c r="AL136" s="51">
        <f t="shared" si="85"/>
        <v>0</v>
      </c>
      <c r="AM136" s="50">
        <f t="shared" si="113"/>
        <v>0</v>
      </c>
      <c r="AN136" s="50">
        <f>IFERROR(VLOOKUP($B136,[2]RptScheduleA_Inv!$A$3:$V$165,AN$3,),)</f>
        <v>7214.12</v>
      </c>
      <c r="AO136" s="50">
        <f>IFERROR(VLOOKUP($B136,[1]RptScheduleA_Inv!$A$3:$V$165,AO$3,),)</f>
        <v>8802.0499999999993</v>
      </c>
      <c r="AP136" s="51">
        <f t="shared" si="86"/>
        <v>1587.9299999999994</v>
      </c>
      <c r="AQ136" s="50">
        <f t="shared" si="114"/>
        <v>10389.98</v>
      </c>
      <c r="AR136" s="50">
        <f>IFERROR(VLOOKUP($B136,[2]RptScheduleA_Inv!$A$3:$V$165,AR$3,),)</f>
        <v>0</v>
      </c>
      <c r="AS136" s="50">
        <f>IFERROR(VLOOKUP($B136,[1]RptScheduleA_Inv!$A$3:$V$165,AS$3,),)</f>
        <v>0</v>
      </c>
      <c r="AT136" s="51">
        <f t="shared" si="87"/>
        <v>0</v>
      </c>
      <c r="AU136" s="50">
        <f t="shared" si="115"/>
        <v>0</v>
      </c>
      <c r="AV136" s="50">
        <f>IFERROR(VLOOKUP($B136,[2]RptScheduleA_Inv!$A$3:$V$165,AV$3,),)</f>
        <v>0</v>
      </c>
      <c r="AW136" s="50">
        <f>IFERROR(VLOOKUP($B136,[1]RptScheduleA_Inv!$A$3:$V$165,AW$3,),)</f>
        <v>0</v>
      </c>
      <c r="AX136" s="51">
        <f t="shared" si="88"/>
        <v>0</v>
      </c>
      <c r="AY136" s="50">
        <f t="shared" si="104"/>
        <v>0</v>
      </c>
      <c r="AZ136" s="50">
        <f>IFERROR(VLOOKUP($B136,[2]RptScheduleA_Inv!$A$3:$V$165,AZ$3,),)</f>
        <v>10205.4</v>
      </c>
      <c r="BA136" s="50">
        <f>IFERROR(VLOOKUP($B136,[1]RptScheduleA_Inv!$A$3:$V$165,BA$3,),)</f>
        <v>10786.45</v>
      </c>
      <c r="BB136" s="51">
        <f t="shared" si="89"/>
        <v>581.05000000000109</v>
      </c>
      <c r="BC136" s="50">
        <f t="shared" si="105"/>
        <v>11367.500000000002</v>
      </c>
      <c r="BD136" s="50">
        <f>IFERROR(VLOOKUP($B136,[2]RptScheduleA_Inv!$A$3:$V$165,BD$3,),)</f>
        <v>87.21</v>
      </c>
      <c r="BE136" s="50">
        <f>IFERROR(VLOOKUP($B136,[1]RptScheduleA_Inv!$A$3:$V$165,BE$3,),)</f>
        <v>646.57000000000005</v>
      </c>
      <c r="BF136" s="51">
        <f t="shared" si="90"/>
        <v>559.36</v>
      </c>
      <c r="BG136" s="50">
        <f t="shared" si="106"/>
        <v>1205.93</v>
      </c>
      <c r="BH136" s="50">
        <f>IFERROR(VLOOKUP($B136,[2]RptScheduleA_Inv!$A$3:$V$165,BH$3,),)</f>
        <v>0</v>
      </c>
      <c r="BI136" s="50">
        <f>IFERROR(VLOOKUP($B136,[1]RptScheduleA_Inv!$A$3:$V$165,BI$3,),)</f>
        <v>0</v>
      </c>
      <c r="BJ136" s="51">
        <f t="shared" si="91"/>
        <v>0</v>
      </c>
      <c r="BK136" s="50">
        <f t="shared" si="107"/>
        <v>0</v>
      </c>
      <c r="BL136" s="50">
        <f>IFERROR(VLOOKUP($B136,[2]RptScheduleA_Inv!$A$3:$V$165,BL$3,),)</f>
        <v>0</v>
      </c>
      <c r="BM136" s="50">
        <f>IFERROR(VLOOKUP($B136,[1]RptScheduleA_Inv!$A$3:$V$165,BM$3,),)</f>
        <v>0</v>
      </c>
      <c r="BN136" s="51">
        <f t="shared" si="92"/>
        <v>0</v>
      </c>
      <c r="BO136" s="50">
        <f t="shared" si="73"/>
        <v>0</v>
      </c>
      <c r="BP136" s="50">
        <f>IFERROR(VLOOKUP($B136,[2]RptScheduleA_Inv!$A$3:$V$165,BP$3,),)</f>
        <v>2278.31</v>
      </c>
      <c r="BQ136" s="50">
        <f>IFERROR(VLOOKUP($B136,[1]RptScheduleA_Inv!$A$3:$V$165,BQ$3,),)</f>
        <v>2984.14</v>
      </c>
      <c r="BR136" s="51">
        <f t="shared" si="93"/>
        <v>705.82999999999993</v>
      </c>
      <c r="BS136" s="50">
        <f t="shared" si="108"/>
        <v>3689.97</v>
      </c>
    </row>
    <row r="137" spans="1:71" x14ac:dyDescent="0.2">
      <c r="A137" s="20" t="str">
        <f t="shared" si="109"/>
        <v>SCA</v>
      </c>
      <c r="B137" s="31" t="s">
        <v>133</v>
      </c>
      <c r="C137" s="20" t="str">
        <f t="shared" si="116"/>
        <v>SCA- CONSUMER AFFAIRS &amp; BUS REG</v>
      </c>
      <c r="D137" s="50">
        <f>IFERROR(VLOOKUP($B137,[2]RptScheduleA_Inv!$A$3:$V$165,D$3,),)</f>
        <v>0</v>
      </c>
      <c r="E137" s="50">
        <f>IFERROR(VLOOKUP($B137,[1]RptScheduleA_Inv!$A$3:$V$165,E$3,),)</f>
        <v>0</v>
      </c>
      <c r="F137" s="50">
        <f t="shared" si="74"/>
        <v>0</v>
      </c>
      <c r="G137" s="50">
        <f t="shared" si="94"/>
        <v>0</v>
      </c>
      <c r="H137" s="50">
        <f>IFERROR(VLOOKUP($B137,[2]RptScheduleA_Inv!$A$3:$V$165,H$3,),)</f>
        <v>159.52000000000001</v>
      </c>
      <c r="I137" s="50">
        <f>IFERROR(VLOOKUP($B137,[1]RptScheduleA_Inv!$A$3:$V$165,I$3,),)</f>
        <v>1209.3</v>
      </c>
      <c r="J137" s="51">
        <f t="shared" si="75"/>
        <v>1049.78</v>
      </c>
      <c r="K137" s="50">
        <f t="shared" si="95"/>
        <v>2259.08</v>
      </c>
      <c r="L137" s="50"/>
      <c r="M137" s="50">
        <f>IFERROR(VLOOKUP($B137,[1]RptScheduleA_Inv!$A$3:$V$165,M$3,),)</f>
        <v>0</v>
      </c>
      <c r="N137" s="50">
        <f t="shared" si="76"/>
        <v>0</v>
      </c>
      <c r="O137" s="50">
        <f t="shared" si="77"/>
        <v>0</v>
      </c>
      <c r="P137" s="50"/>
      <c r="Q137" s="50">
        <f>IFERROR(VLOOKUP($B137,[1]RptScheduleA_Inv!$A$3:$V$165,Q$3,),)</f>
        <v>0</v>
      </c>
      <c r="R137" s="50">
        <f t="shared" si="78"/>
        <v>0</v>
      </c>
      <c r="S137" s="50">
        <f t="shared" si="79"/>
        <v>0</v>
      </c>
      <c r="T137" s="50">
        <f>IFERROR(VLOOKUP($B137,[2]RptScheduleA_Inv!$A$3:$V$165,T$3,),)</f>
        <v>0</v>
      </c>
      <c r="U137" s="50">
        <f>IFERROR(VLOOKUP($B137,[1]RptScheduleA_Inv!$A$3:$V$165,U$3,),)</f>
        <v>0</v>
      </c>
      <c r="V137" s="50">
        <f t="shared" si="80"/>
        <v>0</v>
      </c>
      <c r="W137" s="50">
        <f t="shared" si="81"/>
        <v>0</v>
      </c>
      <c r="X137" s="50">
        <f>IFERROR(VLOOKUP($B137,[2]RptScheduleA_Inv!$A$3:$V$165,X$3,),)</f>
        <v>17507.25</v>
      </c>
      <c r="Y137" s="50">
        <f>IFERROR(VLOOKUP($B137,[1]RptScheduleA_Inv!$A$3:$V$165,Y$3,),)</f>
        <v>42950</v>
      </c>
      <c r="Z137" s="51">
        <f t="shared" si="82"/>
        <v>25442.75</v>
      </c>
      <c r="AA137" s="50">
        <f t="shared" si="110"/>
        <v>68392.75</v>
      </c>
      <c r="AB137" s="50">
        <f>IFERROR(VLOOKUP($B137,[2]RptScheduleA_Inv!$A$3:$V$165,AB$3,),)</f>
        <v>1550.19</v>
      </c>
      <c r="AC137" s="50">
        <f>IFERROR(VLOOKUP($B137,[1]RptScheduleA_Inv!$A$3:$V$165,AC$3,),)</f>
        <v>1562.13</v>
      </c>
      <c r="AD137" s="51">
        <f t="shared" si="83"/>
        <v>11.940000000000055</v>
      </c>
      <c r="AE137" s="50">
        <f t="shared" si="111"/>
        <v>1574.0700000000002</v>
      </c>
      <c r="AF137" s="50">
        <f>IFERROR(VLOOKUP($B137,[2]RptScheduleA_Inv!$A$3:$V$165,AF$3,),)</f>
        <v>0</v>
      </c>
      <c r="AG137" s="50">
        <f>IFERROR(VLOOKUP($B137,[1]RptScheduleA_Inv!$A$3:$V$165,AG$3,),)</f>
        <v>0</v>
      </c>
      <c r="AH137" s="51">
        <f t="shared" si="84"/>
        <v>0</v>
      </c>
      <c r="AI137" s="50">
        <f t="shared" si="112"/>
        <v>0</v>
      </c>
      <c r="AJ137" s="50">
        <f>IFERROR(VLOOKUP($B137,[2]RptScheduleA_Inv!$A$3:$V$165,AJ$3,),)</f>
        <v>12.33</v>
      </c>
      <c r="AK137" s="50">
        <f>IFERROR(VLOOKUP($B137,[1]RptScheduleA_Inv!$A$3:$V$165,AK$3,),)</f>
        <v>15.72</v>
      </c>
      <c r="AL137" s="51">
        <f t="shared" si="85"/>
        <v>3.3900000000000006</v>
      </c>
      <c r="AM137" s="50">
        <f t="shared" si="113"/>
        <v>19.11</v>
      </c>
      <c r="AN137" s="50">
        <f>IFERROR(VLOOKUP($B137,[2]RptScheduleA_Inv!$A$3:$V$165,AN$3,),)</f>
        <v>2714.43</v>
      </c>
      <c r="AO137" s="50">
        <f>IFERROR(VLOOKUP($B137,[1]RptScheduleA_Inv!$A$3:$V$165,AO$3,),)</f>
        <v>2497.1</v>
      </c>
      <c r="AP137" s="51">
        <f t="shared" si="86"/>
        <v>-217.32999999999993</v>
      </c>
      <c r="AQ137" s="50">
        <f t="shared" si="114"/>
        <v>2279.77</v>
      </c>
      <c r="AR137" s="50">
        <f>IFERROR(VLOOKUP($B137,[2]RptScheduleA_Inv!$A$3:$V$165,AR$3,),)</f>
        <v>6245.45</v>
      </c>
      <c r="AS137" s="50">
        <f>IFERROR(VLOOKUP($B137,[1]RptScheduleA_Inv!$A$3:$V$165,AS$3,),)</f>
        <v>10067.07</v>
      </c>
      <c r="AT137" s="51">
        <f t="shared" si="87"/>
        <v>3821.62</v>
      </c>
      <c r="AU137" s="50">
        <f t="shared" si="115"/>
        <v>13888.689999999999</v>
      </c>
      <c r="AV137" s="50">
        <f>IFERROR(VLOOKUP($B137,[2]RptScheduleA_Inv!$A$3:$V$165,AV$3,),)</f>
        <v>0</v>
      </c>
      <c r="AW137" s="50">
        <f>IFERROR(VLOOKUP($B137,[1]RptScheduleA_Inv!$A$3:$V$165,AW$3,),)</f>
        <v>0</v>
      </c>
      <c r="AX137" s="51">
        <f t="shared" si="88"/>
        <v>0</v>
      </c>
      <c r="AY137" s="50">
        <f t="shared" si="104"/>
        <v>0</v>
      </c>
      <c r="AZ137" s="50">
        <f>IFERROR(VLOOKUP($B137,[2]RptScheduleA_Inv!$A$3:$V$165,AZ$3,),)</f>
        <v>5054.1000000000004</v>
      </c>
      <c r="BA137" s="50">
        <f>IFERROR(VLOOKUP($B137,[1]RptScheduleA_Inv!$A$3:$V$165,BA$3,),)</f>
        <v>3931.31</v>
      </c>
      <c r="BB137" s="51">
        <f t="shared" si="89"/>
        <v>-1122.7900000000004</v>
      </c>
      <c r="BC137" s="50">
        <f t="shared" si="105"/>
        <v>2808.5199999999995</v>
      </c>
      <c r="BD137" s="50">
        <f>IFERROR(VLOOKUP($B137,[2]RptScheduleA_Inv!$A$3:$V$165,BD$3,),)</f>
        <v>-1656.67</v>
      </c>
      <c r="BE137" s="50">
        <f>IFERROR(VLOOKUP($B137,[1]RptScheduleA_Inv!$A$3:$V$165,BE$3,),)</f>
        <v>-1198.3699999999999</v>
      </c>
      <c r="BF137" s="51">
        <f t="shared" si="90"/>
        <v>458.30000000000018</v>
      </c>
      <c r="BG137" s="50">
        <f t="shared" si="106"/>
        <v>-740.06999999999971</v>
      </c>
      <c r="BH137" s="50">
        <f>IFERROR(VLOOKUP($B137,[2]RptScheduleA_Inv!$A$3:$V$165,BH$3,),)</f>
        <v>0</v>
      </c>
      <c r="BI137" s="50">
        <f>IFERROR(VLOOKUP($B137,[1]RptScheduleA_Inv!$A$3:$V$165,BI$3,),)</f>
        <v>0</v>
      </c>
      <c r="BJ137" s="51">
        <f t="shared" si="91"/>
        <v>0</v>
      </c>
      <c r="BK137" s="50">
        <f t="shared" si="107"/>
        <v>0</v>
      </c>
      <c r="BL137" s="50">
        <f>IFERROR(VLOOKUP($B137,[2]RptScheduleA_Inv!$A$3:$V$165,BL$3,),)</f>
        <v>18.61</v>
      </c>
      <c r="BM137" s="50">
        <f>IFERROR(VLOOKUP($B137,[1]RptScheduleA_Inv!$A$3:$V$165,BM$3,),)</f>
        <v>29.1</v>
      </c>
      <c r="BN137" s="51">
        <f t="shared" si="92"/>
        <v>10.490000000000002</v>
      </c>
      <c r="BO137" s="50">
        <f t="shared" ref="BO137:BO172" si="188">BM137+BN137</f>
        <v>39.590000000000003</v>
      </c>
      <c r="BP137" s="50">
        <f>IFERROR(VLOOKUP($B137,[2]RptScheduleA_Inv!$A$3:$V$165,BP$3,),)</f>
        <v>879.99</v>
      </c>
      <c r="BQ137" s="50">
        <f>IFERROR(VLOOKUP($B137,[1]RptScheduleA_Inv!$A$3:$V$165,BQ$3,),)</f>
        <v>917.49</v>
      </c>
      <c r="BR137" s="51">
        <f t="shared" si="93"/>
        <v>37.5</v>
      </c>
      <c r="BS137" s="50">
        <f t="shared" si="108"/>
        <v>954.99</v>
      </c>
    </row>
    <row r="138" spans="1:71" x14ac:dyDescent="0.2">
      <c r="A138" s="20" t="str">
        <f t="shared" si="109"/>
        <v>SDA</v>
      </c>
      <c r="B138" s="31" t="s">
        <v>134</v>
      </c>
      <c r="C138" s="20" t="str">
        <f t="shared" si="116"/>
        <v>SDA-SHERIFFS DEPT ASSC</v>
      </c>
      <c r="D138" s="50">
        <f>IFERROR(VLOOKUP($B138,[2]RptScheduleA_Inv!$A$3:$V$165,D$3,),)</f>
        <v>0</v>
      </c>
      <c r="E138" s="50">
        <f>IFERROR(VLOOKUP($B138,[1]RptScheduleA_Inv!$A$3:$V$165,E$3,),)</f>
        <v>0</v>
      </c>
      <c r="F138" s="50">
        <f t="shared" ref="F138:F172" si="189">E138-D138</f>
        <v>0</v>
      </c>
      <c r="G138" s="50">
        <f t="shared" si="94"/>
        <v>0</v>
      </c>
      <c r="H138" s="50">
        <f>IFERROR(VLOOKUP($B138,[2]RptScheduleA_Inv!$A$3:$V$165,H$3,),)</f>
        <v>69.53</v>
      </c>
      <c r="I138" s="50">
        <f>IFERROR(VLOOKUP($B138,[1]RptScheduleA_Inv!$A$3:$V$165,I$3,),)</f>
        <v>186.78</v>
      </c>
      <c r="J138" s="51">
        <f t="shared" si="75"/>
        <v>117.25</v>
      </c>
      <c r="K138" s="50">
        <f t="shared" si="95"/>
        <v>304.02999999999997</v>
      </c>
      <c r="L138" s="50"/>
      <c r="M138" s="50">
        <f>IFERROR(VLOOKUP($B138,[1]RptScheduleA_Inv!$A$3:$V$165,M$3,),)</f>
        <v>0</v>
      </c>
      <c r="N138" s="50">
        <f t="shared" si="76"/>
        <v>0</v>
      </c>
      <c r="O138" s="50">
        <f t="shared" si="77"/>
        <v>0</v>
      </c>
      <c r="P138" s="50"/>
      <c r="Q138" s="50">
        <f>IFERROR(VLOOKUP($B138,[1]RptScheduleA_Inv!$A$3:$V$165,Q$3,),)</f>
        <v>0</v>
      </c>
      <c r="R138" s="50">
        <f t="shared" si="78"/>
        <v>0</v>
      </c>
      <c r="S138" s="50">
        <f t="shared" si="79"/>
        <v>0</v>
      </c>
      <c r="T138" s="50">
        <f>IFERROR(VLOOKUP($B138,[2]RptScheduleA_Inv!$A$3:$V$165,T$3,),)</f>
        <v>0</v>
      </c>
      <c r="U138" s="50">
        <f>IFERROR(VLOOKUP($B138,[1]RptScheduleA_Inv!$A$3:$V$165,U$3,),)</f>
        <v>0</v>
      </c>
      <c r="V138" s="50">
        <f t="shared" si="80"/>
        <v>0</v>
      </c>
      <c r="W138" s="50">
        <f t="shared" si="81"/>
        <v>0</v>
      </c>
      <c r="X138" s="50">
        <f>IFERROR(VLOOKUP($B138,[2]RptScheduleA_Inv!$A$3:$V$165,X$3,),)</f>
        <v>0</v>
      </c>
      <c r="Y138" s="50">
        <f>IFERROR(VLOOKUP($B138,[1]RptScheduleA_Inv!$A$3:$V$165,Y$3,),)</f>
        <v>0</v>
      </c>
      <c r="Z138" s="51">
        <f t="shared" si="82"/>
        <v>0</v>
      </c>
      <c r="AA138" s="50">
        <f t="shared" si="110"/>
        <v>0</v>
      </c>
      <c r="AB138" s="50">
        <f>IFERROR(VLOOKUP($B138,[2]RptScheduleA_Inv!$A$3:$V$165,AB$3,),)</f>
        <v>204.17</v>
      </c>
      <c r="AC138" s="50">
        <f>IFERROR(VLOOKUP($B138,[1]RptScheduleA_Inv!$A$3:$V$165,AC$3,),)</f>
        <v>441.35</v>
      </c>
      <c r="AD138" s="51">
        <f t="shared" si="83"/>
        <v>237.18000000000004</v>
      </c>
      <c r="AE138" s="50">
        <f t="shared" si="111"/>
        <v>678.53000000000009</v>
      </c>
      <c r="AF138" s="50">
        <f>IFERROR(VLOOKUP($B138,[2]RptScheduleA_Inv!$A$3:$V$165,AF$3,),)</f>
        <v>0</v>
      </c>
      <c r="AG138" s="50">
        <f>IFERROR(VLOOKUP($B138,[1]RptScheduleA_Inv!$A$3:$V$165,AG$3,),)</f>
        <v>0</v>
      </c>
      <c r="AH138" s="51">
        <f t="shared" si="84"/>
        <v>0</v>
      </c>
      <c r="AI138" s="50">
        <f t="shared" si="112"/>
        <v>0</v>
      </c>
      <c r="AJ138" s="50">
        <f>IFERROR(VLOOKUP($B138,[2]RptScheduleA_Inv!$A$3:$V$165,AJ$3,),)</f>
        <v>2.63</v>
      </c>
      <c r="AK138" s="50">
        <f>IFERROR(VLOOKUP($B138,[1]RptScheduleA_Inv!$A$3:$V$165,AK$3,),)</f>
        <v>3.5</v>
      </c>
      <c r="AL138" s="51">
        <f t="shared" si="85"/>
        <v>0.87000000000000011</v>
      </c>
      <c r="AM138" s="50">
        <f t="shared" si="113"/>
        <v>4.37</v>
      </c>
      <c r="AN138" s="50">
        <f>IFERROR(VLOOKUP($B138,[2]RptScheduleA_Inv!$A$3:$V$165,AN$3,),)</f>
        <v>374</v>
      </c>
      <c r="AO138" s="50">
        <f>IFERROR(VLOOKUP($B138,[1]RptScheduleA_Inv!$A$3:$V$165,AO$3,),)</f>
        <v>627.59</v>
      </c>
      <c r="AP138" s="51">
        <f t="shared" si="86"/>
        <v>253.59000000000003</v>
      </c>
      <c r="AQ138" s="50">
        <f t="shared" si="114"/>
        <v>881.18000000000006</v>
      </c>
      <c r="AR138" s="50">
        <f>IFERROR(VLOOKUP($B138,[2]RptScheduleA_Inv!$A$3:$V$165,AR$3,),)</f>
        <v>0</v>
      </c>
      <c r="AS138" s="50">
        <f>IFERROR(VLOOKUP($B138,[1]RptScheduleA_Inv!$A$3:$V$165,AS$3,),)</f>
        <v>10067.07</v>
      </c>
      <c r="AT138" s="51">
        <f t="shared" si="87"/>
        <v>10067.07</v>
      </c>
      <c r="AU138" s="50">
        <f t="shared" si="115"/>
        <v>20134.14</v>
      </c>
      <c r="AV138" s="50">
        <f>IFERROR(VLOOKUP($B138,[2]RptScheduleA_Inv!$A$3:$V$165,AV$3,),)</f>
        <v>0</v>
      </c>
      <c r="AW138" s="50">
        <f>IFERROR(VLOOKUP($B138,[1]RptScheduleA_Inv!$A$3:$V$165,AW$3,),)</f>
        <v>0</v>
      </c>
      <c r="AX138" s="51">
        <f t="shared" si="88"/>
        <v>0</v>
      </c>
      <c r="AY138" s="50">
        <f t="shared" si="104"/>
        <v>0</v>
      </c>
      <c r="AZ138" s="50">
        <f>IFERROR(VLOOKUP($B138,[2]RptScheduleA_Inv!$A$3:$V$165,AZ$3,),)</f>
        <v>481.77</v>
      </c>
      <c r="BA138" s="50">
        <f>IFERROR(VLOOKUP($B138,[1]RptScheduleA_Inv!$A$3:$V$165,BA$3,),)</f>
        <v>405.05</v>
      </c>
      <c r="BB138" s="51">
        <f t="shared" si="89"/>
        <v>-76.71999999999997</v>
      </c>
      <c r="BC138" s="50">
        <f t="shared" si="105"/>
        <v>328.33000000000004</v>
      </c>
      <c r="BD138" s="50">
        <f>IFERROR(VLOOKUP($B138,[2]RptScheduleA_Inv!$A$3:$V$165,BD$3,),)</f>
        <v>-3093.56</v>
      </c>
      <c r="BE138" s="50">
        <f>IFERROR(VLOOKUP($B138,[1]RptScheduleA_Inv!$A$3:$V$165,BE$3,),)</f>
        <v>-1019.54</v>
      </c>
      <c r="BF138" s="51">
        <f t="shared" si="90"/>
        <v>2074.02</v>
      </c>
      <c r="BG138" s="50">
        <f t="shared" si="106"/>
        <v>1054.48</v>
      </c>
      <c r="BH138" s="50">
        <f>IFERROR(VLOOKUP($B138,[2]RptScheduleA_Inv!$A$3:$V$165,BH$3,),)</f>
        <v>0</v>
      </c>
      <c r="BI138" s="50">
        <f>IFERROR(VLOOKUP($B138,[1]RptScheduleA_Inv!$A$3:$V$165,BI$3,),)</f>
        <v>0</v>
      </c>
      <c r="BJ138" s="51">
        <f t="shared" si="91"/>
        <v>0</v>
      </c>
      <c r="BK138" s="50">
        <f t="shared" si="107"/>
        <v>0</v>
      </c>
      <c r="BL138" s="50">
        <f>IFERROR(VLOOKUP($B138,[2]RptScheduleA_Inv!$A$3:$V$165,BL$3,),)</f>
        <v>0</v>
      </c>
      <c r="BM138" s="50">
        <f>IFERROR(VLOOKUP($B138,[1]RptScheduleA_Inv!$A$3:$V$165,BM$3,),)</f>
        <v>0</v>
      </c>
      <c r="BN138" s="51">
        <f t="shared" si="92"/>
        <v>0</v>
      </c>
      <c r="BO138" s="50">
        <f t="shared" si="188"/>
        <v>0</v>
      </c>
      <c r="BP138" s="50">
        <f>IFERROR(VLOOKUP($B138,[2]RptScheduleA_Inv!$A$3:$V$165,BP$3,),)</f>
        <v>142.08000000000001</v>
      </c>
      <c r="BQ138" s="50">
        <f>IFERROR(VLOOKUP($B138,[1]RptScheduleA_Inv!$A$3:$V$165,BQ$3,),)</f>
        <v>158.09</v>
      </c>
      <c r="BR138" s="51">
        <f t="shared" si="93"/>
        <v>16.009999999999991</v>
      </c>
      <c r="BS138" s="50">
        <f t="shared" si="108"/>
        <v>174.1</v>
      </c>
    </row>
    <row r="139" spans="1:71" x14ac:dyDescent="0.2">
      <c r="A139" s="20" t="str">
        <f t="shared" si="109"/>
        <v>SDB</v>
      </c>
      <c r="B139" s="31" t="s">
        <v>135</v>
      </c>
      <c r="C139" s="20" t="str">
        <f t="shared" si="116"/>
        <v>SDB-SHERIFF DEPT BERKSHIRE</v>
      </c>
      <c r="D139" s="50">
        <f>IFERROR(VLOOKUP($B139,[2]RptScheduleA_Inv!$A$3:$V$165,D$3,),)</f>
        <v>0</v>
      </c>
      <c r="E139" s="50">
        <f>IFERROR(VLOOKUP($B139,[1]RptScheduleA_Inv!$A$3:$V$165,E$3,),)</f>
        <v>0</v>
      </c>
      <c r="F139" s="50">
        <f t="shared" si="189"/>
        <v>0</v>
      </c>
      <c r="G139" s="50">
        <f t="shared" si="94"/>
        <v>0</v>
      </c>
      <c r="H139" s="50">
        <f>IFERROR(VLOOKUP($B139,[2]RptScheduleA_Inv!$A$3:$V$165,H$3,),)</f>
        <v>1340.46</v>
      </c>
      <c r="I139" s="50">
        <f>IFERROR(VLOOKUP($B139,[1]RptScheduleA_Inv!$A$3:$V$165,I$3,),)</f>
        <v>11268.42</v>
      </c>
      <c r="J139" s="51">
        <f t="shared" ref="J139:J172" si="190">I139-H139</f>
        <v>9927.9599999999991</v>
      </c>
      <c r="K139" s="50">
        <f t="shared" si="95"/>
        <v>21196.379999999997</v>
      </c>
      <c r="L139" s="50"/>
      <c r="M139" s="50">
        <f>IFERROR(VLOOKUP($B139,[1]RptScheduleA_Inv!$A$3:$V$165,M$3,),)</f>
        <v>0</v>
      </c>
      <c r="N139" s="50">
        <f t="shared" ref="N139:N172" si="191">M139-L139</f>
        <v>0</v>
      </c>
      <c r="O139" s="50">
        <f t="shared" ref="O139:O172" si="192">M139+N139</f>
        <v>0</v>
      </c>
      <c r="P139" s="50"/>
      <c r="Q139" s="50">
        <f>IFERROR(VLOOKUP($B139,[1]RptScheduleA_Inv!$A$3:$V$165,Q$3,),)</f>
        <v>0</v>
      </c>
      <c r="R139" s="50">
        <f t="shared" ref="R139:R172" si="193">Q139-P139</f>
        <v>0</v>
      </c>
      <c r="S139" s="50">
        <f t="shared" ref="S139:S172" si="194">Q139+R139</f>
        <v>0</v>
      </c>
      <c r="T139" s="50">
        <f>IFERROR(VLOOKUP($B139,[2]RptScheduleA_Inv!$A$3:$V$165,T$3,),)</f>
        <v>0</v>
      </c>
      <c r="U139" s="50">
        <f>IFERROR(VLOOKUP($B139,[1]RptScheduleA_Inv!$A$3:$V$165,U$3,),)</f>
        <v>0</v>
      </c>
      <c r="V139" s="50">
        <f t="shared" ref="V139:V172" si="195">U139-T139</f>
        <v>0</v>
      </c>
      <c r="W139" s="50">
        <f t="shared" ref="W139:W172" si="196">U139+V139</f>
        <v>0</v>
      </c>
      <c r="X139" s="50">
        <f>IFERROR(VLOOKUP($B139,[2]RptScheduleA_Inv!$A$3:$V$165,X$3,),)</f>
        <v>23455.22</v>
      </c>
      <c r="Y139" s="50">
        <f>IFERROR(VLOOKUP($B139,[1]RptScheduleA_Inv!$A$3:$V$165,Y$3,),)</f>
        <v>17526.22</v>
      </c>
      <c r="Z139" s="51">
        <f t="shared" ref="Z139:Z172" si="197">Y139-X139</f>
        <v>-5929</v>
      </c>
      <c r="AA139" s="50">
        <f t="shared" si="110"/>
        <v>11597.220000000001</v>
      </c>
      <c r="AB139" s="50">
        <f>IFERROR(VLOOKUP($B139,[2]RptScheduleA_Inv!$A$3:$V$165,AB$3,),)</f>
        <v>10618.84</v>
      </c>
      <c r="AC139" s="50">
        <f>IFERROR(VLOOKUP($B139,[1]RptScheduleA_Inv!$A$3:$V$165,AC$3,),)</f>
        <v>13699.73</v>
      </c>
      <c r="AD139" s="51">
        <f t="shared" ref="AD139:AD172" si="198">AC139-AB139</f>
        <v>3080.8899999999994</v>
      </c>
      <c r="AE139" s="50">
        <f t="shared" si="111"/>
        <v>16780.62</v>
      </c>
      <c r="AF139" s="50">
        <f>IFERROR(VLOOKUP($B139,[2]RptScheduleA_Inv!$A$3:$V$165,AF$3,),)</f>
        <v>0</v>
      </c>
      <c r="AG139" s="50">
        <f>IFERROR(VLOOKUP($B139,[1]RptScheduleA_Inv!$A$3:$V$165,AG$3,),)</f>
        <v>0</v>
      </c>
      <c r="AH139" s="51">
        <f t="shared" ref="AH139:AH172" si="199">AG139-AF139</f>
        <v>0</v>
      </c>
      <c r="AI139" s="50">
        <f t="shared" si="112"/>
        <v>0</v>
      </c>
      <c r="AJ139" s="50">
        <f>IFERROR(VLOOKUP($B139,[2]RptScheduleA_Inv!$A$3:$V$165,AJ$3,),)</f>
        <v>0</v>
      </c>
      <c r="AK139" s="50">
        <f>IFERROR(VLOOKUP($B139,[1]RptScheduleA_Inv!$A$3:$V$165,AK$3,),)</f>
        <v>0</v>
      </c>
      <c r="AL139" s="51">
        <f t="shared" ref="AL139:AL172" si="200">AK139-AJ139</f>
        <v>0</v>
      </c>
      <c r="AM139" s="50">
        <f t="shared" si="113"/>
        <v>0</v>
      </c>
      <c r="AN139" s="50">
        <f>IFERROR(VLOOKUP($B139,[2]RptScheduleA_Inv!$A$3:$V$165,AN$3,),)</f>
        <v>19111.59</v>
      </c>
      <c r="AO139" s="50">
        <f>IFERROR(VLOOKUP($B139,[1]RptScheduleA_Inv!$A$3:$V$165,AO$3,),)</f>
        <v>22234.09</v>
      </c>
      <c r="AP139" s="51">
        <f t="shared" ref="AP139:AP172" si="201">AO139-AN139</f>
        <v>3122.5</v>
      </c>
      <c r="AQ139" s="50">
        <f t="shared" si="114"/>
        <v>25356.59</v>
      </c>
      <c r="AR139" s="50">
        <f>IFERROR(VLOOKUP($B139,[2]RptScheduleA_Inv!$A$3:$V$165,AR$3,),)</f>
        <v>8318.18</v>
      </c>
      <c r="AS139" s="50">
        <f>IFERROR(VLOOKUP($B139,[1]RptScheduleA_Inv!$A$3:$V$165,AS$3,),)</f>
        <v>45582.41</v>
      </c>
      <c r="AT139" s="51">
        <f t="shared" ref="AT139:AT172" si="202">AS139-AR139</f>
        <v>37264.230000000003</v>
      </c>
      <c r="AU139" s="50">
        <f t="shared" si="115"/>
        <v>82846.640000000014</v>
      </c>
      <c r="AV139" s="50">
        <f>IFERROR(VLOOKUP($B139,[2]RptScheduleA_Inv!$A$3:$V$165,AV$3,),)</f>
        <v>0</v>
      </c>
      <c r="AW139" s="50">
        <f>IFERROR(VLOOKUP($B139,[1]RptScheduleA_Inv!$A$3:$V$165,AW$3,),)</f>
        <v>0</v>
      </c>
      <c r="AX139" s="51">
        <f t="shared" ref="AX139:AX172" si="203">AW139-AV139</f>
        <v>0</v>
      </c>
      <c r="AY139" s="50">
        <f t="shared" si="104"/>
        <v>0</v>
      </c>
      <c r="AZ139" s="50">
        <f>IFERROR(VLOOKUP($B139,[2]RptScheduleA_Inv!$A$3:$V$165,AZ$3,),)</f>
        <v>24933.58</v>
      </c>
      <c r="BA139" s="50">
        <f>IFERROR(VLOOKUP($B139,[1]RptScheduleA_Inv!$A$3:$V$165,BA$3,),)</f>
        <v>26261.69</v>
      </c>
      <c r="BB139" s="51">
        <f t="shared" ref="BB139:BB172" si="204">BA139-AZ139</f>
        <v>1328.1099999999969</v>
      </c>
      <c r="BC139" s="50">
        <f t="shared" si="105"/>
        <v>27589.799999999996</v>
      </c>
      <c r="BD139" s="50">
        <f>IFERROR(VLOOKUP($B139,[2]RptScheduleA_Inv!$A$3:$V$165,BD$3,),)</f>
        <v>-33820.19</v>
      </c>
      <c r="BE139" s="50">
        <f>IFERROR(VLOOKUP($B139,[1]RptScheduleA_Inv!$A$3:$V$165,BE$3,),)</f>
        <v>-11420.03</v>
      </c>
      <c r="BF139" s="51">
        <f t="shared" ref="BF139:BF172" si="205">BE139-BD139</f>
        <v>22400.160000000003</v>
      </c>
      <c r="BG139" s="50">
        <f t="shared" si="106"/>
        <v>10980.130000000003</v>
      </c>
      <c r="BH139" s="50">
        <f>IFERROR(VLOOKUP($B139,[2]RptScheduleA_Inv!$A$3:$V$165,BH$3,),)</f>
        <v>0</v>
      </c>
      <c r="BI139" s="50">
        <f>IFERROR(VLOOKUP($B139,[1]RptScheduleA_Inv!$A$3:$V$165,BI$3,),)</f>
        <v>0</v>
      </c>
      <c r="BJ139" s="51">
        <f t="shared" ref="BJ139:BJ172" si="206">BI139-BH139</f>
        <v>0</v>
      </c>
      <c r="BK139" s="50">
        <f t="shared" si="107"/>
        <v>0</v>
      </c>
      <c r="BL139" s="50">
        <f>IFERROR(VLOOKUP($B139,[2]RptScheduleA_Inv!$A$3:$V$165,BL$3,),)</f>
        <v>0</v>
      </c>
      <c r="BM139" s="50">
        <f>IFERROR(VLOOKUP($B139,[1]RptScheduleA_Inv!$A$3:$V$165,BM$3,),)</f>
        <v>0</v>
      </c>
      <c r="BN139" s="51">
        <f t="shared" ref="BN139:BN172" si="207">BM139-BL139</f>
        <v>0</v>
      </c>
      <c r="BO139" s="50">
        <f t="shared" si="188"/>
        <v>0</v>
      </c>
      <c r="BP139" s="50">
        <f>IFERROR(VLOOKUP($B139,[2]RptScheduleA_Inv!$A$3:$V$165,BP$3,),)</f>
        <v>6904.62</v>
      </c>
      <c r="BQ139" s="50">
        <f>IFERROR(VLOOKUP($B139,[1]RptScheduleA_Inv!$A$3:$V$165,BQ$3,),)</f>
        <v>8642.85</v>
      </c>
      <c r="BR139" s="51">
        <f t="shared" ref="BR139:BR172" si="208">BQ139-BP139</f>
        <v>1738.2300000000005</v>
      </c>
      <c r="BS139" s="50">
        <f t="shared" si="108"/>
        <v>10381.080000000002</v>
      </c>
    </row>
    <row r="140" spans="1:71" x14ac:dyDescent="0.2">
      <c r="A140" s="20" t="str">
        <f t="shared" si="109"/>
        <v>SDC</v>
      </c>
      <c r="B140" s="31" t="s">
        <v>204</v>
      </c>
      <c r="C140" s="20" t="str">
        <f t="shared" si="116"/>
        <v>SDC-SHERIFF DEPT BARNSTABLE</v>
      </c>
      <c r="D140" s="50">
        <f>IFERROR(VLOOKUP($B140,[2]RptScheduleA_Inv!$A$3:$V$165,D$3,),)</f>
        <v>0</v>
      </c>
      <c r="E140" s="50">
        <f>IFERROR(VLOOKUP($B140,[1]RptScheduleA_Inv!$A$3:$V$165,E$3,),)</f>
        <v>0</v>
      </c>
      <c r="F140" s="50">
        <f t="shared" si="189"/>
        <v>0</v>
      </c>
      <c r="G140" s="50">
        <f t="shared" si="94"/>
        <v>0</v>
      </c>
      <c r="H140" s="50">
        <f>IFERROR(VLOOKUP($B140,[2]RptScheduleA_Inv!$A$3:$V$165,H$3,),)</f>
        <v>1545.68</v>
      </c>
      <c r="I140" s="50">
        <f>IFERROR(VLOOKUP($B140,[1]RptScheduleA_Inv!$A$3:$V$165,I$3,),)</f>
        <v>13165.95</v>
      </c>
      <c r="J140" s="51">
        <f t="shared" si="190"/>
        <v>11620.27</v>
      </c>
      <c r="K140" s="50">
        <f t="shared" si="95"/>
        <v>24786.22</v>
      </c>
      <c r="L140" s="50"/>
      <c r="M140" s="50">
        <f>IFERROR(VLOOKUP($B140,[1]RptScheduleA_Inv!$A$3:$V$165,M$3,),)</f>
        <v>0</v>
      </c>
      <c r="N140" s="50">
        <f t="shared" si="191"/>
        <v>0</v>
      </c>
      <c r="O140" s="50">
        <f t="shared" si="192"/>
        <v>0</v>
      </c>
      <c r="P140" s="50"/>
      <c r="Q140" s="50">
        <f>IFERROR(VLOOKUP($B140,[1]RptScheduleA_Inv!$A$3:$V$165,Q$3,),)</f>
        <v>0</v>
      </c>
      <c r="R140" s="50">
        <f t="shared" si="193"/>
        <v>0</v>
      </c>
      <c r="S140" s="50">
        <f t="shared" si="194"/>
        <v>0</v>
      </c>
      <c r="T140" s="50">
        <f>IFERROR(VLOOKUP($B140,[2]RptScheduleA_Inv!$A$3:$V$165,T$3,),)</f>
        <v>0</v>
      </c>
      <c r="U140" s="50">
        <f>IFERROR(VLOOKUP($B140,[1]RptScheduleA_Inv!$A$3:$V$165,U$3,),)</f>
        <v>0</v>
      </c>
      <c r="V140" s="50">
        <f t="shared" si="195"/>
        <v>0</v>
      </c>
      <c r="W140" s="50">
        <f t="shared" si="196"/>
        <v>0</v>
      </c>
      <c r="X140" s="50">
        <f>IFERROR(VLOOKUP($B140,[2]RptScheduleA_Inv!$A$3:$V$165,X$3,),)</f>
        <v>15636.77</v>
      </c>
      <c r="Y140" s="50">
        <f>IFERROR(VLOOKUP($B140,[1]RptScheduleA_Inv!$A$3:$V$165,Y$3,),)</f>
        <v>29210.37</v>
      </c>
      <c r="Z140" s="51">
        <f t="shared" si="197"/>
        <v>13573.599999999999</v>
      </c>
      <c r="AA140" s="50">
        <f t="shared" si="110"/>
        <v>42783.97</v>
      </c>
      <c r="AB140" s="50">
        <f>IFERROR(VLOOKUP($B140,[2]RptScheduleA_Inv!$A$3:$V$165,AB$3,),)</f>
        <v>15347.91</v>
      </c>
      <c r="AC140" s="50">
        <f>IFERROR(VLOOKUP($B140,[1]RptScheduleA_Inv!$A$3:$V$165,AC$3,),)</f>
        <v>19531.37</v>
      </c>
      <c r="AD140" s="51">
        <f t="shared" si="198"/>
        <v>4183.4599999999991</v>
      </c>
      <c r="AE140" s="50">
        <f t="shared" si="111"/>
        <v>23714.829999999998</v>
      </c>
      <c r="AF140" s="50">
        <f>IFERROR(VLOOKUP($B140,[2]RptScheduleA_Inv!$A$3:$V$165,AF$3,),)</f>
        <v>0</v>
      </c>
      <c r="AG140" s="50">
        <f>IFERROR(VLOOKUP($B140,[1]RptScheduleA_Inv!$A$3:$V$165,AG$3,),)</f>
        <v>0</v>
      </c>
      <c r="AH140" s="51">
        <f t="shared" si="199"/>
        <v>0</v>
      </c>
      <c r="AI140" s="50">
        <f t="shared" si="112"/>
        <v>0</v>
      </c>
      <c r="AJ140" s="50">
        <f>IFERROR(VLOOKUP($B140,[2]RptScheduleA_Inv!$A$3:$V$165,AJ$3,),)</f>
        <v>0</v>
      </c>
      <c r="AK140" s="50">
        <f>IFERROR(VLOOKUP($B140,[1]RptScheduleA_Inv!$A$3:$V$165,AK$3,),)</f>
        <v>0</v>
      </c>
      <c r="AL140" s="51">
        <f t="shared" si="200"/>
        <v>0</v>
      </c>
      <c r="AM140" s="50">
        <f t="shared" si="113"/>
        <v>0</v>
      </c>
      <c r="AN140" s="50">
        <f>IFERROR(VLOOKUP($B140,[2]RptScheduleA_Inv!$A$3:$V$165,AN$3,),)</f>
        <v>26513.439999999999</v>
      </c>
      <c r="AO140" s="50">
        <f>IFERROR(VLOOKUP($B140,[1]RptScheduleA_Inv!$A$3:$V$165,AO$3,),)</f>
        <v>30240.78</v>
      </c>
      <c r="AP140" s="51">
        <f t="shared" si="201"/>
        <v>3727.34</v>
      </c>
      <c r="AQ140" s="50">
        <f t="shared" si="114"/>
        <v>33968.119999999995</v>
      </c>
      <c r="AR140" s="50">
        <f>IFERROR(VLOOKUP($B140,[2]RptScheduleA_Inv!$A$3:$V$165,AR$3,),)</f>
        <v>48370.44</v>
      </c>
      <c r="AS140" s="50">
        <f>IFERROR(VLOOKUP($B140,[1]RptScheduleA_Inv!$A$3:$V$165,AS$3,),)</f>
        <v>10067.07</v>
      </c>
      <c r="AT140" s="51">
        <f t="shared" si="202"/>
        <v>-38303.370000000003</v>
      </c>
      <c r="AU140" s="50">
        <f t="shared" si="115"/>
        <v>-28236.300000000003</v>
      </c>
      <c r="AV140" s="50">
        <f>IFERROR(VLOOKUP($B140,[2]RptScheduleA_Inv!$A$3:$V$165,AV$3,),)</f>
        <v>0</v>
      </c>
      <c r="AW140" s="50">
        <f>IFERROR(VLOOKUP($B140,[1]RptScheduleA_Inv!$A$3:$V$165,AW$3,),)</f>
        <v>0</v>
      </c>
      <c r="AX140" s="51">
        <f t="shared" si="203"/>
        <v>0</v>
      </c>
      <c r="AY140" s="50">
        <f t="shared" si="104"/>
        <v>0</v>
      </c>
      <c r="AZ140" s="50">
        <f>IFERROR(VLOOKUP($B140,[2]RptScheduleA_Inv!$A$3:$V$165,AZ$3,),)</f>
        <v>28605.68</v>
      </c>
      <c r="BA140" s="50">
        <f>IFERROR(VLOOKUP($B140,[1]RptScheduleA_Inv!$A$3:$V$165,BA$3,),)</f>
        <v>30683.919999999998</v>
      </c>
      <c r="BB140" s="51">
        <f t="shared" si="204"/>
        <v>2078.239999999998</v>
      </c>
      <c r="BC140" s="50">
        <f t="shared" si="105"/>
        <v>32762.159999999996</v>
      </c>
      <c r="BD140" s="50">
        <f>IFERROR(VLOOKUP($B140,[2]RptScheduleA_Inv!$A$3:$V$165,BD$3,),)</f>
        <v>-41950.74</v>
      </c>
      <c r="BE140" s="50">
        <f>IFERROR(VLOOKUP($B140,[1]RptScheduleA_Inv!$A$3:$V$165,BE$3,),)</f>
        <v>-19157.21</v>
      </c>
      <c r="BF140" s="51">
        <f t="shared" si="205"/>
        <v>22793.53</v>
      </c>
      <c r="BG140" s="50">
        <f t="shared" si="106"/>
        <v>3636.3199999999997</v>
      </c>
      <c r="BH140" s="50">
        <f>IFERROR(VLOOKUP($B140,[2]RptScheduleA_Inv!$A$3:$V$165,BH$3,),)</f>
        <v>0</v>
      </c>
      <c r="BI140" s="50">
        <f>IFERROR(VLOOKUP($B140,[1]RptScheduleA_Inv!$A$3:$V$165,BI$3,),)</f>
        <v>0</v>
      </c>
      <c r="BJ140" s="51">
        <f t="shared" si="206"/>
        <v>0</v>
      </c>
      <c r="BK140" s="50">
        <f t="shared" si="107"/>
        <v>0</v>
      </c>
      <c r="BL140" s="50">
        <f>IFERROR(VLOOKUP($B140,[2]RptScheduleA_Inv!$A$3:$V$165,BL$3,),)</f>
        <v>0</v>
      </c>
      <c r="BM140" s="50">
        <f>IFERROR(VLOOKUP($B140,[1]RptScheduleA_Inv!$A$3:$V$165,BM$3,),)</f>
        <v>0</v>
      </c>
      <c r="BN140" s="51">
        <f t="shared" si="207"/>
        <v>0</v>
      </c>
      <c r="BO140" s="50">
        <f t="shared" si="188"/>
        <v>0</v>
      </c>
      <c r="BP140" s="50">
        <f>IFERROR(VLOOKUP($B140,[2]RptScheduleA_Inv!$A$3:$V$165,BP$3,),)</f>
        <v>8430.49</v>
      </c>
      <c r="BQ140" s="50">
        <f>IFERROR(VLOOKUP($B140,[1]RptScheduleA_Inv!$A$3:$V$165,BQ$3,),)</f>
        <v>10200.299999999999</v>
      </c>
      <c r="BR140" s="51">
        <f t="shared" si="208"/>
        <v>1769.8099999999995</v>
      </c>
      <c r="BS140" s="50">
        <f t="shared" si="108"/>
        <v>11970.109999999999</v>
      </c>
    </row>
    <row r="141" spans="1:71" x14ac:dyDescent="0.2">
      <c r="A141" s="20" t="str">
        <f t="shared" si="109"/>
        <v>SDD</v>
      </c>
      <c r="B141" s="31" t="s">
        <v>205</v>
      </c>
      <c r="C141" s="20" t="str">
        <f t="shared" si="116"/>
        <v>SDD-SHERIFF DEPT DUKES</v>
      </c>
      <c r="D141" s="50">
        <f>IFERROR(VLOOKUP($B141,[2]RptScheduleA_Inv!$A$3:$V$165,D$3,),)</f>
        <v>0</v>
      </c>
      <c r="E141" s="50">
        <f>IFERROR(VLOOKUP($B141,[1]RptScheduleA_Inv!$A$3:$V$165,E$3,),)</f>
        <v>0</v>
      </c>
      <c r="F141" s="50">
        <f t="shared" si="189"/>
        <v>0</v>
      </c>
      <c r="G141" s="50">
        <f t="shared" si="94"/>
        <v>0</v>
      </c>
      <c r="H141" s="50">
        <f>IFERROR(VLOOKUP($B141,[2]RptScheduleA_Inv!$A$3:$V$165,H$3,),)</f>
        <v>534.9</v>
      </c>
      <c r="I141" s="50">
        <f>IFERROR(VLOOKUP($B141,[1]RptScheduleA_Inv!$A$3:$V$165,I$3,),)</f>
        <v>2149.65</v>
      </c>
      <c r="J141" s="51">
        <f t="shared" si="190"/>
        <v>1614.75</v>
      </c>
      <c r="K141" s="50">
        <f t="shared" si="95"/>
        <v>3764.4</v>
      </c>
      <c r="L141" s="50"/>
      <c r="M141" s="50">
        <f>IFERROR(VLOOKUP($B141,[1]RptScheduleA_Inv!$A$3:$V$165,M$3,),)</f>
        <v>0</v>
      </c>
      <c r="N141" s="50">
        <f t="shared" si="191"/>
        <v>0</v>
      </c>
      <c r="O141" s="50">
        <f t="shared" si="192"/>
        <v>0</v>
      </c>
      <c r="P141" s="50"/>
      <c r="Q141" s="50">
        <f>IFERROR(VLOOKUP($B141,[1]RptScheduleA_Inv!$A$3:$V$165,Q$3,),)</f>
        <v>0</v>
      </c>
      <c r="R141" s="50">
        <f t="shared" si="193"/>
        <v>0</v>
      </c>
      <c r="S141" s="50">
        <f t="shared" si="194"/>
        <v>0</v>
      </c>
      <c r="T141" s="50">
        <f>IFERROR(VLOOKUP($B141,[2]RptScheduleA_Inv!$A$3:$V$165,T$3,),)</f>
        <v>0</v>
      </c>
      <c r="U141" s="50">
        <f>IFERROR(VLOOKUP($B141,[1]RptScheduleA_Inv!$A$3:$V$165,U$3,),)</f>
        <v>0</v>
      </c>
      <c r="V141" s="50">
        <f t="shared" si="195"/>
        <v>0</v>
      </c>
      <c r="W141" s="50">
        <f t="shared" si="196"/>
        <v>0</v>
      </c>
      <c r="X141" s="50">
        <f>IFERROR(VLOOKUP($B141,[2]RptScheduleA_Inv!$A$3:$V$165,X$3,),)</f>
        <v>0</v>
      </c>
      <c r="Y141" s="50">
        <f>IFERROR(VLOOKUP($B141,[1]RptScheduleA_Inv!$A$3:$V$165,Y$3,),)</f>
        <v>0</v>
      </c>
      <c r="Z141" s="51">
        <f t="shared" si="197"/>
        <v>0</v>
      </c>
      <c r="AA141" s="50">
        <f t="shared" si="110"/>
        <v>0</v>
      </c>
      <c r="AB141" s="50">
        <f>IFERROR(VLOOKUP($B141,[2]RptScheduleA_Inv!$A$3:$V$165,AB$3,),)</f>
        <v>1858.09</v>
      </c>
      <c r="AC141" s="50">
        <f>IFERROR(VLOOKUP($B141,[1]RptScheduleA_Inv!$A$3:$V$165,AC$3,),)</f>
        <v>2361.9899999999998</v>
      </c>
      <c r="AD141" s="51">
        <f t="shared" si="198"/>
        <v>503.89999999999986</v>
      </c>
      <c r="AE141" s="50">
        <f t="shared" si="111"/>
        <v>2865.8899999999994</v>
      </c>
      <c r="AF141" s="50">
        <f>IFERROR(VLOOKUP($B141,[2]RptScheduleA_Inv!$A$3:$V$165,AF$3,),)</f>
        <v>0</v>
      </c>
      <c r="AG141" s="50">
        <f>IFERROR(VLOOKUP($B141,[1]RptScheduleA_Inv!$A$3:$V$165,AG$3,),)</f>
        <v>0</v>
      </c>
      <c r="AH141" s="51">
        <f t="shared" si="199"/>
        <v>0</v>
      </c>
      <c r="AI141" s="50">
        <f t="shared" si="112"/>
        <v>0</v>
      </c>
      <c r="AJ141" s="50">
        <f>IFERROR(VLOOKUP($B141,[2]RptScheduleA_Inv!$A$3:$V$165,AJ$3,),)</f>
        <v>0</v>
      </c>
      <c r="AK141" s="50">
        <f>IFERROR(VLOOKUP($B141,[1]RptScheduleA_Inv!$A$3:$V$165,AK$3,),)</f>
        <v>0</v>
      </c>
      <c r="AL141" s="51">
        <f t="shared" si="200"/>
        <v>0</v>
      </c>
      <c r="AM141" s="50">
        <f t="shared" si="113"/>
        <v>0</v>
      </c>
      <c r="AN141" s="50">
        <f>IFERROR(VLOOKUP($B141,[2]RptScheduleA_Inv!$A$3:$V$165,AN$3,),)</f>
        <v>3299.75</v>
      </c>
      <c r="AO141" s="50">
        <f>IFERROR(VLOOKUP($B141,[1]RptScheduleA_Inv!$A$3:$V$165,AO$3,),)</f>
        <v>3937.41</v>
      </c>
      <c r="AP141" s="51">
        <f t="shared" si="201"/>
        <v>637.65999999999985</v>
      </c>
      <c r="AQ141" s="50">
        <f t="shared" si="114"/>
        <v>4575.07</v>
      </c>
      <c r="AR141" s="50">
        <f>IFERROR(VLOOKUP($B141,[2]RptScheduleA_Inv!$A$3:$V$165,AR$3,),)</f>
        <v>0</v>
      </c>
      <c r="AS141" s="50">
        <f>IFERROR(VLOOKUP($B141,[1]RptScheduleA_Inv!$A$3:$V$165,AS$3,),)</f>
        <v>0</v>
      </c>
      <c r="AT141" s="51">
        <f t="shared" si="202"/>
        <v>0</v>
      </c>
      <c r="AU141" s="50">
        <f t="shared" si="115"/>
        <v>0</v>
      </c>
      <c r="AV141" s="50">
        <f>IFERROR(VLOOKUP($B141,[2]RptScheduleA_Inv!$A$3:$V$165,AV$3,),)</f>
        <v>0</v>
      </c>
      <c r="AW141" s="50">
        <f>IFERROR(VLOOKUP($B141,[1]RptScheduleA_Inv!$A$3:$V$165,AW$3,),)</f>
        <v>0</v>
      </c>
      <c r="AX141" s="51">
        <f t="shared" si="203"/>
        <v>0</v>
      </c>
      <c r="AY141" s="50">
        <f t="shared" si="104"/>
        <v>0</v>
      </c>
      <c r="AZ141" s="50">
        <f>IFERROR(VLOOKUP($B141,[2]RptScheduleA_Inv!$A$3:$V$165,AZ$3,),)</f>
        <v>4066.11</v>
      </c>
      <c r="BA141" s="50">
        <f>IFERROR(VLOOKUP($B141,[1]RptScheduleA_Inv!$A$3:$V$165,BA$3,),)</f>
        <v>5009.45</v>
      </c>
      <c r="BB141" s="51">
        <f t="shared" si="204"/>
        <v>943.33999999999969</v>
      </c>
      <c r="BC141" s="50">
        <f t="shared" si="105"/>
        <v>5952.7899999999991</v>
      </c>
      <c r="BD141" s="50">
        <f>IFERROR(VLOOKUP($B141,[2]RptScheduleA_Inv!$A$3:$V$165,BD$3,),)</f>
        <v>-7281.23</v>
      </c>
      <c r="BE141" s="50">
        <f>IFERROR(VLOOKUP($B141,[1]RptScheduleA_Inv!$A$3:$V$165,BE$3,),)</f>
        <v>-2558.42</v>
      </c>
      <c r="BF141" s="51">
        <f t="shared" si="205"/>
        <v>4722.8099999999995</v>
      </c>
      <c r="BG141" s="50">
        <f t="shared" si="106"/>
        <v>2164.3899999999994</v>
      </c>
      <c r="BH141" s="50">
        <f>IFERROR(VLOOKUP($B141,[2]RptScheduleA_Inv!$A$3:$V$165,BH$3,),)</f>
        <v>0</v>
      </c>
      <c r="BI141" s="50">
        <f>IFERROR(VLOOKUP($B141,[1]RptScheduleA_Inv!$A$3:$V$165,BI$3,),)</f>
        <v>0</v>
      </c>
      <c r="BJ141" s="51">
        <f t="shared" si="206"/>
        <v>0</v>
      </c>
      <c r="BK141" s="50">
        <f t="shared" si="107"/>
        <v>0</v>
      </c>
      <c r="BL141" s="50">
        <f>IFERROR(VLOOKUP($B141,[2]RptScheduleA_Inv!$A$3:$V$165,BL$3,),)</f>
        <v>0</v>
      </c>
      <c r="BM141" s="50">
        <f>IFERROR(VLOOKUP($B141,[1]RptScheduleA_Inv!$A$3:$V$165,BM$3,),)</f>
        <v>0</v>
      </c>
      <c r="BN141" s="51">
        <f t="shared" si="207"/>
        <v>0</v>
      </c>
      <c r="BO141" s="50">
        <f t="shared" si="188"/>
        <v>0</v>
      </c>
      <c r="BP141" s="50">
        <f>IFERROR(VLOOKUP($B141,[2]RptScheduleA_Inv!$A$3:$V$165,BP$3,),)</f>
        <v>1127.9100000000001</v>
      </c>
      <c r="BQ141" s="50">
        <f>IFERROR(VLOOKUP($B141,[1]RptScheduleA_Inv!$A$3:$V$165,BQ$3,),)</f>
        <v>1596.78</v>
      </c>
      <c r="BR141" s="51">
        <f t="shared" si="208"/>
        <v>468.86999999999989</v>
      </c>
      <c r="BS141" s="50">
        <f t="shared" si="108"/>
        <v>2065.6499999999996</v>
      </c>
    </row>
    <row r="142" spans="1:71" x14ac:dyDescent="0.2">
      <c r="A142" s="20" t="str">
        <f t="shared" si="109"/>
        <v>SDE</v>
      </c>
      <c r="B142" s="31" t="s">
        <v>136</v>
      </c>
      <c r="C142" s="20" t="str">
        <f t="shared" si="116"/>
        <v>SDE-SHERIFF DEPT ESSEX</v>
      </c>
      <c r="D142" s="50">
        <f>IFERROR(VLOOKUP($B142,[2]RptScheduleA_Inv!$A$3:$V$165,D$3,),)</f>
        <v>0</v>
      </c>
      <c r="E142" s="50">
        <f>IFERROR(VLOOKUP($B142,[1]RptScheduleA_Inv!$A$3:$V$165,E$3,),)</f>
        <v>0</v>
      </c>
      <c r="F142" s="50">
        <f t="shared" si="189"/>
        <v>0</v>
      </c>
      <c r="G142" s="50">
        <f t="shared" si="94"/>
        <v>0</v>
      </c>
      <c r="H142" s="50">
        <f>IFERROR(VLOOKUP($B142,[2]RptScheduleA_Inv!$A$3:$V$165,H$3,),)</f>
        <v>1886.62</v>
      </c>
      <c r="I142" s="50">
        <f>IFERROR(VLOOKUP($B142,[1]RptScheduleA_Inv!$A$3:$V$165,I$3,),)</f>
        <v>26103.119999999999</v>
      </c>
      <c r="J142" s="51">
        <f t="shared" si="190"/>
        <v>24216.5</v>
      </c>
      <c r="K142" s="50">
        <f t="shared" si="95"/>
        <v>50319.619999999995</v>
      </c>
      <c r="L142" s="50"/>
      <c r="M142" s="50">
        <f>IFERROR(VLOOKUP($B142,[1]RptScheduleA_Inv!$A$3:$V$165,M$3,),)</f>
        <v>0</v>
      </c>
      <c r="N142" s="50">
        <f t="shared" si="191"/>
        <v>0</v>
      </c>
      <c r="O142" s="50">
        <f t="shared" si="192"/>
        <v>0</v>
      </c>
      <c r="P142" s="50"/>
      <c r="Q142" s="50">
        <f>IFERROR(VLOOKUP($B142,[1]RptScheduleA_Inv!$A$3:$V$165,Q$3,),)</f>
        <v>0</v>
      </c>
      <c r="R142" s="50">
        <f t="shared" si="193"/>
        <v>0</v>
      </c>
      <c r="S142" s="50">
        <f t="shared" si="194"/>
        <v>0</v>
      </c>
      <c r="T142" s="50">
        <f>IFERROR(VLOOKUP($B142,[2]RptScheduleA_Inv!$A$3:$V$165,T$3,),)</f>
        <v>0</v>
      </c>
      <c r="U142" s="50">
        <f>IFERROR(VLOOKUP($B142,[1]RptScheduleA_Inv!$A$3:$V$165,U$3,),)</f>
        <v>0</v>
      </c>
      <c r="V142" s="50">
        <f t="shared" si="195"/>
        <v>0</v>
      </c>
      <c r="W142" s="50">
        <f t="shared" si="196"/>
        <v>0</v>
      </c>
      <c r="X142" s="50">
        <f>IFERROR(VLOOKUP($B142,[2]RptScheduleA_Inv!$A$3:$V$165,X$3,),)</f>
        <v>72554.12</v>
      </c>
      <c r="Y142" s="50">
        <f>IFERROR(VLOOKUP($B142,[1]RptScheduleA_Inv!$A$3:$V$165,Y$3,),)</f>
        <v>80242.179999999993</v>
      </c>
      <c r="Z142" s="51">
        <f t="shared" si="197"/>
        <v>7688.0599999999977</v>
      </c>
      <c r="AA142" s="50">
        <f t="shared" si="110"/>
        <v>87930.239999999991</v>
      </c>
      <c r="AB142" s="50">
        <f>IFERROR(VLOOKUP($B142,[2]RptScheduleA_Inv!$A$3:$V$165,AB$3,),)</f>
        <v>30646.95</v>
      </c>
      <c r="AC142" s="50">
        <f>IFERROR(VLOOKUP($B142,[1]RptScheduleA_Inv!$A$3:$V$165,AC$3,),)</f>
        <v>39487.83</v>
      </c>
      <c r="AD142" s="51">
        <f t="shared" si="198"/>
        <v>8840.880000000001</v>
      </c>
      <c r="AE142" s="50">
        <f t="shared" si="111"/>
        <v>48328.710000000006</v>
      </c>
      <c r="AF142" s="50">
        <f>IFERROR(VLOOKUP($B142,[2]RptScheduleA_Inv!$A$3:$V$165,AF$3,),)</f>
        <v>0</v>
      </c>
      <c r="AG142" s="50">
        <f>IFERROR(VLOOKUP($B142,[1]RptScheduleA_Inv!$A$3:$V$165,AG$3,),)</f>
        <v>0</v>
      </c>
      <c r="AH142" s="51">
        <f t="shared" si="199"/>
        <v>0</v>
      </c>
      <c r="AI142" s="50">
        <f t="shared" si="112"/>
        <v>0</v>
      </c>
      <c r="AJ142" s="50">
        <f>IFERROR(VLOOKUP($B142,[2]RptScheduleA_Inv!$A$3:$V$165,AJ$3,),)</f>
        <v>0</v>
      </c>
      <c r="AK142" s="50">
        <f>IFERROR(VLOOKUP($B142,[1]RptScheduleA_Inv!$A$3:$V$165,AK$3,),)</f>
        <v>0</v>
      </c>
      <c r="AL142" s="51">
        <f t="shared" si="200"/>
        <v>0</v>
      </c>
      <c r="AM142" s="50">
        <f t="shared" si="113"/>
        <v>0</v>
      </c>
      <c r="AN142" s="50">
        <f>IFERROR(VLOOKUP($B142,[2]RptScheduleA_Inv!$A$3:$V$165,AN$3,),)</f>
        <v>53518.53</v>
      </c>
      <c r="AO142" s="50">
        <f>IFERROR(VLOOKUP($B142,[1]RptScheduleA_Inv!$A$3:$V$165,AO$3,),)</f>
        <v>60880.44</v>
      </c>
      <c r="AP142" s="51">
        <f t="shared" si="201"/>
        <v>7361.9100000000035</v>
      </c>
      <c r="AQ142" s="50">
        <f t="shared" si="114"/>
        <v>68242.350000000006</v>
      </c>
      <c r="AR142" s="50">
        <f>IFERROR(VLOOKUP($B142,[2]RptScheduleA_Inv!$A$3:$V$165,AR$3,),)</f>
        <v>59110.76</v>
      </c>
      <c r="AS142" s="50">
        <f>IFERROR(VLOOKUP($B142,[1]RptScheduleA_Inv!$A$3:$V$165,AS$3,),)</f>
        <v>85483.36</v>
      </c>
      <c r="AT142" s="51">
        <f t="shared" si="202"/>
        <v>26372.6</v>
      </c>
      <c r="AU142" s="50">
        <f t="shared" si="115"/>
        <v>111855.95999999999</v>
      </c>
      <c r="AV142" s="50">
        <f>IFERROR(VLOOKUP($B142,[2]RptScheduleA_Inv!$A$3:$V$165,AV$3,),)</f>
        <v>0</v>
      </c>
      <c r="AW142" s="50">
        <f>IFERROR(VLOOKUP($B142,[1]RptScheduleA_Inv!$A$3:$V$165,AW$3,),)</f>
        <v>0</v>
      </c>
      <c r="AX142" s="51">
        <f t="shared" si="203"/>
        <v>0</v>
      </c>
      <c r="AY142" s="50">
        <f t="shared" si="104"/>
        <v>0</v>
      </c>
      <c r="AZ142" s="50">
        <f>IFERROR(VLOOKUP($B142,[2]RptScheduleA_Inv!$A$3:$V$165,AZ$3,),)</f>
        <v>60979.85</v>
      </c>
      <c r="BA142" s="50">
        <f>IFERROR(VLOOKUP($B142,[1]RptScheduleA_Inv!$A$3:$V$165,BA$3,),)</f>
        <v>60835.35</v>
      </c>
      <c r="BB142" s="51">
        <f t="shared" si="204"/>
        <v>-144.5</v>
      </c>
      <c r="BC142" s="50">
        <f t="shared" si="105"/>
        <v>60690.85</v>
      </c>
      <c r="BD142" s="50">
        <f>IFERROR(VLOOKUP($B142,[2]RptScheduleA_Inv!$A$3:$V$165,BD$3,),)</f>
        <v>-32021.34</v>
      </c>
      <c r="BE142" s="50">
        <f>IFERROR(VLOOKUP($B142,[1]RptScheduleA_Inv!$A$3:$V$165,BE$3,),)</f>
        <v>-13369.33</v>
      </c>
      <c r="BF142" s="51">
        <f t="shared" si="205"/>
        <v>18652.010000000002</v>
      </c>
      <c r="BG142" s="50">
        <f t="shared" si="106"/>
        <v>5282.6800000000021</v>
      </c>
      <c r="BH142" s="50">
        <f>IFERROR(VLOOKUP($B142,[2]RptScheduleA_Inv!$A$3:$V$165,BH$3,),)</f>
        <v>0</v>
      </c>
      <c r="BI142" s="50">
        <f>IFERROR(VLOOKUP($B142,[1]RptScheduleA_Inv!$A$3:$V$165,BI$3,),)</f>
        <v>0</v>
      </c>
      <c r="BJ142" s="51">
        <f t="shared" si="206"/>
        <v>0</v>
      </c>
      <c r="BK142" s="50">
        <f t="shared" si="107"/>
        <v>0</v>
      </c>
      <c r="BL142" s="50">
        <f>IFERROR(VLOOKUP($B142,[2]RptScheduleA_Inv!$A$3:$V$165,BL$3,),)</f>
        <v>0</v>
      </c>
      <c r="BM142" s="50">
        <f>IFERROR(VLOOKUP($B142,[1]RptScheduleA_Inv!$A$3:$V$165,BM$3,),)</f>
        <v>0</v>
      </c>
      <c r="BN142" s="51">
        <f t="shared" si="207"/>
        <v>0</v>
      </c>
      <c r="BO142" s="50">
        <f t="shared" si="188"/>
        <v>0</v>
      </c>
      <c r="BP142" s="50">
        <f>IFERROR(VLOOKUP($B142,[2]RptScheduleA_Inv!$A$3:$V$165,BP$3,),)</f>
        <v>17359.37</v>
      </c>
      <c r="BQ142" s="50">
        <f>IFERROR(VLOOKUP($B142,[1]RptScheduleA_Inv!$A$3:$V$165,BQ$3,),)</f>
        <v>20448.349999999999</v>
      </c>
      <c r="BR142" s="51">
        <f t="shared" si="208"/>
        <v>3088.9799999999996</v>
      </c>
      <c r="BS142" s="50">
        <f t="shared" si="108"/>
        <v>23537.329999999998</v>
      </c>
    </row>
    <row r="143" spans="1:71" x14ac:dyDescent="0.2">
      <c r="A143" s="20" t="str">
        <f t="shared" si="109"/>
        <v>SDF</v>
      </c>
      <c r="B143" s="31" t="s">
        <v>137</v>
      </c>
      <c r="C143" s="20" t="str">
        <f t="shared" si="116"/>
        <v>SDF-SHERIFF DEPT FRANKLIN</v>
      </c>
      <c r="D143" s="50">
        <f>IFERROR(VLOOKUP($B143,[2]RptScheduleA_Inv!$A$3:$V$165,D$3,),)</f>
        <v>0</v>
      </c>
      <c r="E143" s="50">
        <f>IFERROR(VLOOKUP($B143,[1]RptScheduleA_Inv!$A$3:$V$165,E$3,),)</f>
        <v>0</v>
      </c>
      <c r="F143" s="50">
        <f t="shared" si="189"/>
        <v>0</v>
      </c>
      <c r="G143" s="50">
        <f t="shared" si="94"/>
        <v>0</v>
      </c>
      <c r="H143" s="50">
        <f>IFERROR(VLOOKUP($B143,[2]RptScheduleA_Inv!$A$3:$V$165,H$3,),)</f>
        <v>1627.73</v>
      </c>
      <c r="I143" s="50">
        <f>IFERROR(VLOOKUP($B143,[1]RptScheduleA_Inv!$A$3:$V$165,I$3,),)</f>
        <v>11005.1</v>
      </c>
      <c r="J143" s="51">
        <f t="shared" si="190"/>
        <v>9377.3700000000008</v>
      </c>
      <c r="K143" s="50">
        <f t="shared" si="95"/>
        <v>20382.47</v>
      </c>
      <c r="L143" s="50"/>
      <c r="M143" s="50">
        <f>IFERROR(VLOOKUP($B143,[1]RptScheduleA_Inv!$A$3:$V$165,M$3,),)</f>
        <v>0</v>
      </c>
      <c r="N143" s="50">
        <f t="shared" si="191"/>
        <v>0</v>
      </c>
      <c r="O143" s="50">
        <f t="shared" si="192"/>
        <v>0</v>
      </c>
      <c r="P143" s="50"/>
      <c r="Q143" s="50">
        <f>IFERROR(VLOOKUP($B143,[1]RptScheduleA_Inv!$A$3:$V$165,Q$3,),)</f>
        <v>0</v>
      </c>
      <c r="R143" s="50">
        <f t="shared" si="193"/>
        <v>0</v>
      </c>
      <c r="S143" s="50">
        <f t="shared" si="194"/>
        <v>0</v>
      </c>
      <c r="T143" s="50">
        <f>IFERROR(VLOOKUP($B143,[2]RptScheduleA_Inv!$A$3:$V$165,T$3,),)</f>
        <v>0</v>
      </c>
      <c r="U143" s="50">
        <f>IFERROR(VLOOKUP($B143,[1]RptScheduleA_Inv!$A$3:$V$165,U$3,),)</f>
        <v>0</v>
      </c>
      <c r="V143" s="50">
        <f t="shared" si="195"/>
        <v>0</v>
      </c>
      <c r="W143" s="50">
        <f t="shared" si="196"/>
        <v>0</v>
      </c>
      <c r="X143" s="50">
        <f>IFERROR(VLOOKUP($B143,[2]RptScheduleA_Inv!$A$3:$V$165,X$3,),)</f>
        <v>3909.17</v>
      </c>
      <c r="Y143" s="50">
        <f>IFERROR(VLOOKUP($B143,[1]RptScheduleA_Inv!$A$3:$V$165,Y$3,),)</f>
        <v>11684.09</v>
      </c>
      <c r="Z143" s="51">
        <f t="shared" si="197"/>
        <v>7774.92</v>
      </c>
      <c r="AA143" s="50">
        <f t="shared" si="110"/>
        <v>19459.010000000002</v>
      </c>
      <c r="AB143" s="50">
        <f>IFERROR(VLOOKUP($B143,[2]RptScheduleA_Inv!$A$3:$V$165,AB$3,),)</f>
        <v>10161.11</v>
      </c>
      <c r="AC143" s="50">
        <f>IFERROR(VLOOKUP($B143,[1]RptScheduleA_Inv!$A$3:$V$165,AC$3,),)</f>
        <v>13496.74</v>
      </c>
      <c r="AD143" s="51">
        <f t="shared" si="198"/>
        <v>3335.6299999999992</v>
      </c>
      <c r="AE143" s="50">
        <f t="shared" si="111"/>
        <v>16832.37</v>
      </c>
      <c r="AF143" s="50">
        <f>IFERROR(VLOOKUP($B143,[2]RptScheduleA_Inv!$A$3:$V$165,AF$3,),)</f>
        <v>0</v>
      </c>
      <c r="AG143" s="50">
        <f>IFERROR(VLOOKUP($B143,[1]RptScheduleA_Inv!$A$3:$V$165,AG$3,),)</f>
        <v>0</v>
      </c>
      <c r="AH143" s="51">
        <f t="shared" si="199"/>
        <v>0</v>
      </c>
      <c r="AI143" s="50">
        <f t="shared" si="112"/>
        <v>0</v>
      </c>
      <c r="AJ143" s="50">
        <f>IFERROR(VLOOKUP($B143,[2]RptScheduleA_Inv!$A$3:$V$165,AJ$3,),)</f>
        <v>0</v>
      </c>
      <c r="AK143" s="50">
        <f>IFERROR(VLOOKUP($B143,[1]RptScheduleA_Inv!$A$3:$V$165,AK$3,),)</f>
        <v>0</v>
      </c>
      <c r="AL143" s="51">
        <f t="shared" si="200"/>
        <v>0</v>
      </c>
      <c r="AM143" s="50">
        <f t="shared" si="113"/>
        <v>0</v>
      </c>
      <c r="AN143" s="50">
        <f>IFERROR(VLOOKUP($B143,[2]RptScheduleA_Inv!$A$3:$V$165,AN$3,),)</f>
        <v>17862.12</v>
      </c>
      <c r="AO143" s="50">
        <f>IFERROR(VLOOKUP($B143,[1]RptScheduleA_Inv!$A$3:$V$165,AO$3,),)</f>
        <v>21856.25</v>
      </c>
      <c r="AP143" s="51">
        <f t="shared" si="201"/>
        <v>3994.130000000001</v>
      </c>
      <c r="AQ143" s="50">
        <f t="shared" si="114"/>
        <v>25850.38</v>
      </c>
      <c r="AR143" s="50">
        <f>IFERROR(VLOOKUP($B143,[2]RptScheduleA_Inv!$A$3:$V$165,AR$3,),)</f>
        <v>7600.96</v>
      </c>
      <c r="AS143" s="50">
        <f>IFERROR(VLOOKUP($B143,[1]RptScheduleA_Inv!$A$3:$V$165,AS$3,),)</f>
        <v>20134.34</v>
      </c>
      <c r="AT143" s="51">
        <f t="shared" si="202"/>
        <v>12533.380000000001</v>
      </c>
      <c r="AU143" s="50">
        <f t="shared" si="115"/>
        <v>32667.72</v>
      </c>
      <c r="AV143" s="50">
        <f>IFERROR(VLOOKUP($B143,[2]RptScheduleA_Inv!$A$3:$V$165,AV$3,),)</f>
        <v>0</v>
      </c>
      <c r="AW143" s="50">
        <f>IFERROR(VLOOKUP($B143,[1]RptScheduleA_Inv!$A$3:$V$165,AW$3,),)</f>
        <v>0</v>
      </c>
      <c r="AX143" s="51">
        <f t="shared" si="203"/>
        <v>0</v>
      </c>
      <c r="AY143" s="50">
        <f t="shared" si="104"/>
        <v>0</v>
      </c>
      <c r="AZ143" s="50">
        <f>IFERROR(VLOOKUP($B143,[2]RptScheduleA_Inv!$A$3:$V$165,AZ$3,),)</f>
        <v>21008.44</v>
      </c>
      <c r="BA143" s="50">
        <f>IFERROR(VLOOKUP($B143,[1]RptScheduleA_Inv!$A$3:$V$165,BA$3,),)</f>
        <v>25647.99</v>
      </c>
      <c r="BB143" s="51">
        <f t="shared" si="204"/>
        <v>4639.5500000000029</v>
      </c>
      <c r="BC143" s="50">
        <f t="shared" si="105"/>
        <v>30287.540000000005</v>
      </c>
      <c r="BD143" s="50">
        <f>IFERROR(VLOOKUP($B143,[2]RptScheduleA_Inv!$A$3:$V$165,BD$3,),)</f>
        <v>-16113.38</v>
      </c>
      <c r="BE143" s="50">
        <f>IFERROR(VLOOKUP($B143,[1]RptScheduleA_Inv!$A$3:$V$165,BE$3,),)</f>
        <v>-5977.13</v>
      </c>
      <c r="BF143" s="51">
        <f t="shared" si="205"/>
        <v>10136.25</v>
      </c>
      <c r="BG143" s="50">
        <f t="shared" si="106"/>
        <v>4159.12</v>
      </c>
      <c r="BH143" s="50">
        <f>IFERROR(VLOOKUP($B143,[2]RptScheduleA_Inv!$A$3:$V$165,BH$3,),)</f>
        <v>0</v>
      </c>
      <c r="BI143" s="50">
        <f>IFERROR(VLOOKUP($B143,[1]RptScheduleA_Inv!$A$3:$V$165,BI$3,),)</f>
        <v>0</v>
      </c>
      <c r="BJ143" s="51">
        <f t="shared" si="206"/>
        <v>0</v>
      </c>
      <c r="BK143" s="50">
        <f t="shared" si="107"/>
        <v>0</v>
      </c>
      <c r="BL143" s="50">
        <f>IFERROR(VLOOKUP($B143,[2]RptScheduleA_Inv!$A$3:$V$165,BL$3,),)</f>
        <v>0</v>
      </c>
      <c r="BM143" s="50">
        <f>IFERROR(VLOOKUP($B143,[1]RptScheduleA_Inv!$A$3:$V$165,BM$3,),)</f>
        <v>0</v>
      </c>
      <c r="BN143" s="51">
        <f t="shared" si="207"/>
        <v>0</v>
      </c>
      <c r="BO143" s="50">
        <f t="shared" si="188"/>
        <v>0</v>
      </c>
      <c r="BP143" s="50">
        <f>IFERROR(VLOOKUP($B143,[2]RptScheduleA_Inv!$A$3:$V$165,BP$3,),)</f>
        <v>5887.84</v>
      </c>
      <c r="BQ143" s="50">
        <f>IFERROR(VLOOKUP($B143,[1]RptScheduleA_Inv!$A$3:$V$165,BQ$3,),)</f>
        <v>8291.7999999999993</v>
      </c>
      <c r="BR143" s="51">
        <f t="shared" si="208"/>
        <v>2403.9599999999991</v>
      </c>
      <c r="BS143" s="50">
        <f t="shared" si="108"/>
        <v>10695.759999999998</v>
      </c>
    </row>
    <row r="144" spans="1:71" x14ac:dyDescent="0.2">
      <c r="A144" s="20" t="str">
        <f t="shared" si="109"/>
        <v>SDH</v>
      </c>
      <c r="B144" s="31" t="s">
        <v>138</v>
      </c>
      <c r="C144" s="20" t="str">
        <f t="shared" si="116"/>
        <v>SDH-SHERIFF DEPT HAMPDEN</v>
      </c>
      <c r="D144" s="50">
        <f>IFERROR(VLOOKUP($B144,[2]RptScheduleA_Inv!$A$3:$V$165,D$3,),)</f>
        <v>0</v>
      </c>
      <c r="E144" s="50">
        <f>IFERROR(VLOOKUP($B144,[1]RptScheduleA_Inv!$A$3:$V$165,E$3,),)</f>
        <v>0</v>
      </c>
      <c r="F144" s="50">
        <f t="shared" si="189"/>
        <v>0</v>
      </c>
      <c r="G144" s="50">
        <f t="shared" si="94"/>
        <v>0</v>
      </c>
      <c r="H144" s="50">
        <f>IFERROR(VLOOKUP($B144,[2]RptScheduleA_Inv!$A$3:$V$165,H$3,),)</f>
        <v>3069.47</v>
      </c>
      <c r="I144" s="50">
        <f>IFERROR(VLOOKUP($B144,[1]RptScheduleA_Inv!$A$3:$V$165,I$3,),)</f>
        <v>70369.63</v>
      </c>
      <c r="J144" s="51">
        <f t="shared" si="190"/>
        <v>67300.160000000003</v>
      </c>
      <c r="K144" s="50">
        <f t="shared" si="95"/>
        <v>137669.79</v>
      </c>
      <c r="L144" s="50"/>
      <c r="M144" s="50">
        <f>IFERROR(VLOOKUP($B144,[1]RptScheduleA_Inv!$A$3:$V$165,M$3,),)</f>
        <v>0</v>
      </c>
      <c r="N144" s="50">
        <f t="shared" si="191"/>
        <v>0</v>
      </c>
      <c r="O144" s="50">
        <f t="shared" si="192"/>
        <v>0</v>
      </c>
      <c r="P144" s="50"/>
      <c r="Q144" s="50">
        <f>IFERROR(VLOOKUP($B144,[1]RptScheduleA_Inv!$A$3:$V$165,Q$3,),)</f>
        <v>0</v>
      </c>
      <c r="R144" s="50">
        <f t="shared" si="193"/>
        <v>0</v>
      </c>
      <c r="S144" s="50">
        <f t="shared" si="194"/>
        <v>0</v>
      </c>
      <c r="T144" s="50">
        <f>IFERROR(VLOOKUP($B144,[2]RptScheduleA_Inv!$A$3:$V$165,T$3,),)</f>
        <v>0</v>
      </c>
      <c r="U144" s="50">
        <f>IFERROR(VLOOKUP($B144,[1]RptScheduleA_Inv!$A$3:$V$165,U$3,),)</f>
        <v>0</v>
      </c>
      <c r="V144" s="50">
        <f t="shared" si="195"/>
        <v>0</v>
      </c>
      <c r="W144" s="50">
        <f t="shared" si="196"/>
        <v>0</v>
      </c>
      <c r="X144" s="50">
        <f>IFERROR(VLOOKUP($B144,[2]RptScheduleA_Inv!$A$3:$V$165,X$3,),)</f>
        <v>43001.4</v>
      </c>
      <c r="Y144" s="50">
        <f>IFERROR(VLOOKUP($B144,[1]RptScheduleA_Inv!$A$3:$V$165,Y$3,),)</f>
        <v>64262.98</v>
      </c>
      <c r="Z144" s="51">
        <f t="shared" si="197"/>
        <v>21261.58</v>
      </c>
      <c r="AA144" s="50">
        <f t="shared" si="110"/>
        <v>85524.56</v>
      </c>
      <c r="AB144" s="50">
        <f>IFERROR(VLOOKUP($B144,[2]RptScheduleA_Inv!$A$3:$V$165,AB$3,),)</f>
        <v>42900.59</v>
      </c>
      <c r="AC144" s="50">
        <f>IFERROR(VLOOKUP($B144,[1]RptScheduleA_Inv!$A$3:$V$165,AC$3,),)</f>
        <v>55020.46</v>
      </c>
      <c r="AD144" s="51">
        <f t="shared" si="198"/>
        <v>12119.870000000003</v>
      </c>
      <c r="AE144" s="50">
        <f t="shared" si="111"/>
        <v>67140.33</v>
      </c>
      <c r="AF144" s="50">
        <f>IFERROR(VLOOKUP($B144,[2]RptScheduleA_Inv!$A$3:$V$165,AF$3,),)</f>
        <v>0</v>
      </c>
      <c r="AG144" s="50">
        <f>IFERROR(VLOOKUP($B144,[1]RptScheduleA_Inv!$A$3:$V$165,AG$3,),)</f>
        <v>0</v>
      </c>
      <c r="AH144" s="51">
        <f t="shared" si="199"/>
        <v>0</v>
      </c>
      <c r="AI144" s="50">
        <f t="shared" si="112"/>
        <v>0</v>
      </c>
      <c r="AJ144" s="50">
        <f>IFERROR(VLOOKUP($B144,[2]RptScheduleA_Inv!$A$3:$V$165,AJ$3,),)</f>
        <v>0</v>
      </c>
      <c r="AK144" s="50">
        <f>IFERROR(VLOOKUP($B144,[1]RptScheduleA_Inv!$A$3:$V$165,AK$3,),)</f>
        <v>0</v>
      </c>
      <c r="AL144" s="51">
        <f t="shared" si="200"/>
        <v>0</v>
      </c>
      <c r="AM144" s="50">
        <f t="shared" si="113"/>
        <v>0</v>
      </c>
      <c r="AN144" s="50">
        <f>IFERROR(VLOOKUP($B144,[2]RptScheduleA_Inv!$A$3:$V$165,AN$3,),)</f>
        <v>82780.11</v>
      </c>
      <c r="AO144" s="50">
        <f>IFERROR(VLOOKUP($B144,[1]RptScheduleA_Inv!$A$3:$V$165,AO$3,),)</f>
        <v>101926.45</v>
      </c>
      <c r="AP144" s="51">
        <f t="shared" si="201"/>
        <v>19146.339999999997</v>
      </c>
      <c r="AQ144" s="50">
        <f t="shared" si="114"/>
        <v>121072.79</v>
      </c>
      <c r="AR144" s="50">
        <f>IFERROR(VLOOKUP($B144,[2]RptScheduleA_Inv!$A$3:$V$165,AR$3,),)</f>
        <v>239644.33</v>
      </c>
      <c r="AS144" s="50">
        <f>IFERROR(VLOOKUP($B144,[1]RptScheduleA_Inv!$A$3:$V$165,AS$3,),)</f>
        <v>57766.77</v>
      </c>
      <c r="AT144" s="51">
        <f t="shared" si="202"/>
        <v>-181877.56</v>
      </c>
      <c r="AU144" s="50">
        <f t="shared" si="115"/>
        <v>-124110.79000000001</v>
      </c>
      <c r="AV144" s="50">
        <f>IFERROR(VLOOKUP($B144,[2]RptScheduleA_Inv!$A$3:$V$165,AV$3,),)</f>
        <v>0</v>
      </c>
      <c r="AW144" s="50">
        <f>IFERROR(VLOOKUP($B144,[1]RptScheduleA_Inv!$A$3:$V$165,AW$3,),)</f>
        <v>0</v>
      </c>
      <c r="AX144" s="51">
        <f t="shared" si="203"/>
        <v>0</v>
      </c>
      <c r="AY144" s="50">
        <f t="shared" si="104"/>
        <v>0</v>
      </c>
      <c r="AZ144" s="50">
        <f>IFERROR(VLOOKUP($B144,[2]RptScheduleA_Inv!$A$3:$V$165,AZ$3,),)</f>
        <v>138018.38</v>
      </c>
      <c r="BA144" s="50">
        <f>IFERROR(VLOOKUP($B144,[1]RptScheduleA_Inv!$A$3:$V$165,BA$3,),)</f>
        <v>164002.53</v>
      </c>
      <c r="BB144" s="51">
        <f t="shared" si="204"/>
        <v>25984.149999999994</v>
      </c>
      <c r="BC144" s="50">
        <f t="shared" si="105"/>
        <v>189986.68</v>
      </c>
      <c r="BD144" s="50">
        <f>IFERROR(VLOOKUP($B144,[2]RptScheduleA_Inv!$A$3:$V$165,BD$3,),)</f>
        <v>-42456.63</v>
      </c>
      <c r="BE144" s="50">
        <f>IFERROR(VLOOKUP($B144,[1]RptScheduleA_Inv!$A$3:$V$165,BE$3,),)</f>
        <v>-6765.21</v>
      </c>
      <c r="BF144" s="51">
        <f t="shared" si="205"/>
        <v>35691.42</v>
      </c>
      <c r="BG144" s="50">
        <f t="shared" si="106"/>
        <v>28926.21</v>
      </c>
      <c r="BH144" s="50">
        <f>IFERROR(VLOOKUP($B144,[2]RptScheduleA_Inv!$A$3:$V$165,BH$3,),)</f>
        <v>0</v>
      </c>
      <c r="BI144" s="50">
        <f>IFERROR(VLOOKUP($B144,[1]RptScheduleA_Inv!$A$3:$V$165,BI$3,),)</f>
        <v>0</v>
      </c>
      <c r="BJ144" s="51">
        <f t="shared" si="206"/>
        <v>0</v>
      </c>
      <c r="BK144" s="50">
        <f t="shared" si="107"/>
        <v>0</v>
      </c>
      <c r="BL144" s="50">
        <f>IFERROR(VLOOKUP($B144,[2]RptScheduleA_Inv!$A$3:$V$165,BL$3,),)</f>
        <v>0</v>
      </c>
      <c r="BM144" s="50">
        <f>IFERROR(VLOOKUP($B144,[1]RptScheduleA_Inv!$A$3:$V$165,BM$3,),)</f>
        <v>0</v>
      </c>
      <c r="BN144" s="51">
        <f t="shared" si="207"/>
        <v>0</v>
      </c>
      <c r="BO144" s="50">
        <f t="shared" si="188"/>
        <v>0</v>
      </c>
      <c r="BP144" s="50">
        <f>IFERROR(VLOOKUP($B144,[2]RptScheduleA_Inv!$A$3:$V$165,BP$3,),)</f>
        <v>38172.79</v>
      </c>
      <c r="BQ144" s="50">
        <f>IFERROR(VLOOKUP($B144,[1]RptScheduleA_Inv!$A$3:$V$165,BQ$3,),)</f>
        <v>50615.65</v>
      </c>
      <c r="BR144" s="51">
        <f t="shared" si="208"/>
        <v>12442.86</v>
      </c>
      <c r="BS144" s="50">
        <f t="shared" si="108"/>
        <v>63058.51</v>
      </c>
    </row>
    <row r="145" spans="1:71" x14ac:dyDescent="0.2">
      <c r="A145" s="20" t="str">
        <f t="shared" si="109"/>
        <v>SDM</v>
      </c>
      <c r="B145" s="31" t="s">
        <v>139</v>
      </c>
      <c r="C145" s="20" t="str">
        <f t="shared" si="116"/>
        <v>SDM-SHERIFF DEPT MIDDLESEX</v>
      </c>
      <c r="D145" s="50">
        <f>IFERROR(VLOOKUP($B145,[2]RptScheduleA_Inv!$A$3:$V$165,D$3,),)</f>
        <v>0</v>
      </c>
      <c r="E145" s="50">
        <f>IFERROR(VLOOKUP($B145,[1]RptScheduleA_Inv!$A$3:$V$165,E$3,),)</f>
        <v>0</v>
      </c>
      <c r="F145" s="50">
        <f t="shared" si="189"/>
        <v>0</v>
      </c>
      <c r="G145" s="50">
        <f t="shared" si="94"/>
        <v>0</v>
      </c>
      <c r="H145" s="50">
        <f>IFERROR(VLOOKUP($B145,[2]RptScheduleA_Inv!$A$3:$V$165,H$3,),)</f>
        <v>2272.2399999999998</v>
      </c>
      <c r="I145" s="50">
        <f>IFERROR(VLOOKUP($B145,[1]RptScheduleA_Inv!$A$3:$V$165,I$3,),)</f>
        <v>32477.439999999999</v>
      </c>
      <c r="J145" s="51">
        <f t="shared" si="190"/>
        <v>30205.199999999997</v>
      </c>
      <c r="K145" s="50">
        <f t="shared" si="95"/>
        <v>62682.64</v>
      </c>
      <c r="L145" s="50"/>
      <c r="M145" s="50">
        <f>IFERROR(VLOOKUP($B145,[1]RptScheduleA_Inv!$A$3:$V$165,M$3,),)</f>
        <v>0</v>
      </c>
      <c r="N145" s="50">
        <f t="shared" si="191"/>
        <v>0</v>
      </c>
      <c r="O145" s="50">
        <f t="shared" si="192"/>
        <v>0</v>
      </c>
      <c r="P145" s="50"/>
      <c r="Q145" s="50">
        <f>IFERROR(VLOOKUP($B145,[1]RptScheduleA_Inv!$A$3:$V$165,Q$3,),)</f>
        <v>0</v>
      </c>
      <c r="R145" s="50">
        <f t="shared" si="193"/>
        <v>0</v>
      </c>
      <c r="S145" s="50">
        <f t="shared" si="194"/>
        <v>0</v>
      </c>
      <c r="T145" s="50">
        <f>IFERROR(VLOOKUP($B145,[2]RptScheduleA_Inv!$A$3:$V$165,T$3,),)</f>
        <v>0</v>
      </c>
      <c r="U145" s="50">
        <f>IFERROR(VLOOKUP($B145,[1]RptScheduleA_Inv!$A$3:$V$165,U$3,),)</f>
        <v>0</v>
      </c>
      <c r="V145" s="50">
        <f t="shared" si="195"/>
        <v>0</v>
      </c>
      <c r="W145" s="50">
        <f t="shared" si="196"/>
        <v>0</v>
      </c>
      <c r="X145" s="50">
        <f>IFERROR(VLOOKUP($B145,[2]RptScheduleA_Inv!$A$3:$V$165,X$3,),)</f>
        <v>54728.959999999999</v>
      </c>
      <c r="Y145" s="50">
        <f>IFERROR(VLOOKUP($B145,[1]RptScheduleA_Inv!$A$3:$V$165,Y$3,),)</f>
        <v>46736.7</v>
      </c>
      <c r="Z145" s="51">
        <f t="shared" si="197"/>
        <v>-7992.260000000002</v>
      </c>
      <c r="AA145" s="50">
        <f t="shared" si="110"/>
        <v>38744.439999999995</v>
      </c>
      <c r="AB145" s="50">
        <f>IFERROR(VLOOKUP($B145,[2]RptScheduleA_Inv!$A$3:$V$165,AB$3,),)</f>
        <v>34750.959999999999</v>
      </c>
      <c r="AC145" s="50">
        <f>IFERROR(VLOOKUP($B145,[1]RptScheduleA_Inv!$A$3:$V$165,AC$3,),)</f>
        <v>44672</v>
      </c>
      <c r="AD145" s="51">
        <f t="shared" si="198"/>
        <v>9921.0400000000009</v>
      </c>
      <c r="AE145" s="50">
        <f t="shared" si="111"/>
        <v>54593.04</v>
      </c>
      <c r="AF145" s="50">
        <f>IFERROR(VLOOKUP($B145,[2]RptScheduleA_Inv!$A$3:$V$165,AF$3,),)</f>
        <v>0</v>
      </c>
      <c r="AG145" s="50">
        <f>IFERROR(VLOOKUP($B145,[1]RptScheduleA_Inv!$A$3:$V$165,AG$3,),)</f>
        <v>0</v>
      </c>
      <c r="AH145" s="51">
        <f t="shared" si="199"/>
        <v>0</v>
      </c>
      <c r="AI145" s="50">
        <f t="shared" si="112"/>
        <v>0</v>
      </c>
      <c r="AJ145" s="50">
        <f>IFERROR(VLOOKUP($B145,[2]RptScheduleA_Inv!$A$3:$V$165,AJ$3,),)</f>
        <v>0</v>
      </c>
      <c r="AK145" s="50">
        <f>IFERROR(VLOOKUP($B145,[1]RptScheduleA_Inv!$A$3:$V$165,AK$3,),)</f>
        <v>0</v>
      </c>
      <c r="AL145" s="51">
        <f t="shared" si="200"/>
        <v>0</v>
      </c>
      <c r="AM145" s="50">
        <f t="shared" si="113"/>
        <v>0</v>
      </c>
      <c r="AN145" s="50">
        <f>IFERROR(VLOOKUP($B145,[2]RptScheduleA_Inv!$A$3:$V$165,AN$3,),)</f>
        <v>60524.62</v>
      </c>
      <c r="AO145" s="50">
        <f>IFERROR(VLOOKUP($B145,[1]RptScheduleA_Inv!$A$3:$V$165,AO$3,),)</f>
        <v>70355.460000000006</v>
      </c>
      <c r="AP145" s="51">
        <f t="shared" si="201"/>
        <v>9830.8400000000038</v>
      </c>
      <c r="AQ145" s="50">
        <f t="shared" si="114"/>
        <v>80186.300000000017</v>
      </c>
      <c r="AR145" s="50">
        <f>IFERROR(VLOOKUP($B145,[2]RptScheduleA_Inv!$A$3:$V$165,AR$3,),)</f>
        <v>18736.560000000001</v>
      </c>
      <c r="AS145" s="50">
        <f>IFERROR(VLOOKUP($B145,[1]RptScheduleA_Inv!$A$3:$V$165,AS$3,),)</f>
        <v>30201.61</v>
      </c>
      <c r="AT145" s="51">
        <f t="shared" si="202"/>
        <v>11465.05</v>
      </c>
      <c r="AU145" s="50">
        <f t="shared" si="115"/>
        <v>41666.660000000003</v>
      </c>
      <c r="AV145" s="50">
        <f>IFERROR(VLOOKUP($B145,[2]RptScheduleA_Inv!$A$3:$V$165,AV$3,),)</f>
        <v>0</v>
      </c>
      <c r="AW145" s="50">
        <f>IFERROR(VLOOKUP($B145,[1]RptScheduleA_Inv!$A$3:$V$165,AW$3,),)</f>
        <v>0</v>
      </c>
      <c r="AX145" s="51">
        <f t="shared" si="203"/>
        <v>0</v>
      </c>
      <c r="AY145" s="50">
        <f t="shared" si="104"/>
        <v>0</v>
      </c>
      <c r="AZ145" s="50">
        <f>IFERROR(VLOOKUP($B145,[2]RptScheduleA_Inv!$A$3:$V$165,AZ$3,),)</f>
        <v>68070.25</v>
      </c>
      <c r="BA145" s="50">
        <f>IFERROR(VLOOKUP($B145,[1]RptScheduleA_Inv!$A$3:$V$165,BA$3,),)</f>
        <v>75691.39</v>
      </c>
      <c r="BB145" s="51">
        <f t="shared" si="204"/>
        <v>7621.1399999999994</v>
      </c>
      <c r="BC145" s="50">
        <f t="shared" si="105"/>
        <v>83312.53</v>
      </c>
      <c r="BD145" s="50">
        <f>IFERROR(VLOOKUP($B145,[2]RptScheduleA_Inv!$A$3:$V$165,BD$3,),)</f>
        <v>-13631.76</v>
      </c>
      <c r="BE145" s="50">
        <f>IFERROR(VLOOKUP($B145,[1]RptScheduleA_Inv!$A$3:$V$165,BE$3,),)</f>
        <v>-4245.3</v>
      </c>
      <c r="BF145" s="51">
        <f t="shared" si="205"/>
        <v>9386.4599999999991</v>
      </c>
      <c r="BG145" s="50">
        <f t="shared" si="106"/>
        <v>5141.1599999999989</v>
      </c>
      <c r="BH145" s="50">
        <f>IFERROR(VLOOKUP($B145,[2]RptScheduleA_Inv!$A$3:$V$165,BH$3,),)</f>
        <v>0</v>
      </c>
      <c r="BI145" s="50">
        <f>IFERROR(VLOOKUP($B145,[1]RptScheduleA_Inv!$A$3:$V$165,BI$3,),)</f>
        <v>0</v>
      </c>
      <c r="BJ145" s="51">
        <f t="shared" si="206"/>
        <v>0</v>
      </c>
      <c r="BK145" s="50">
        <f t="shared" si="107"/>
        <v>0</v>
      </c>
      <c r="BL145" s="50">
        <f>IFERROR(VLOOKUP($B145,[2]RptScheduleA_Inv!$A$3:$V$165,BL$3,),)</f>
        <v>0</v>
      </c>
      <c r="BM145" s="50">
        <f>IFERROR(VLOOKUP($B145,[1]RptScheduleA_Inv!$A$3:$V$165,BM$3,),)</f>
        <v>0</v>
      </c>
      <c r="BN145" s="51">
        <f t="shared" si="207"/>
        <v>0</v>
      </c>
      <c r="BO145" s="50">
        <f t="shared" si="188"/>
        <v>0</v>
      </c>
      <c r="BP145" s="50">
        <f>IFERROR(VLOOKUP($B145,[2]RptScheduleA_Inv!$A$3:$V$165,BP$3,),)</f>
        <v>19212.22</v>
      </c>
      <c r="BQ145" s="50">
        <f>IFERROR(VLOOKUP($B145,[1]RptScheduleA_Inv!$A$3:$V$165,BQ$3,),)</f>
        <v>24871.88</v>
      </c>
      <c r="BR145" s="51">
        <f t="shared" si="208"/>
        <v>5659.66</v>
      </c>
      <c r="BS145" s="50">
        <f t="shared" si="108"/>
        <v>30531.54</v>
      </c>
    </row>
    <row r="146" spans="1:71" x14ac:dyDescent="0.2">
      <c r="A146" s="20" t="str">
        <f t="shared" si="109"/>
        <v>SDN</v>
      </c>
      <c r="B146" s="31" t="s">
        <v>206</v>
      </c>
      <c r="C146" s="20" t="str">
        <f t="shared" si="116"/>
        <v>SDN-SHERIFF DEPT NORFOLK</v>
      </c>
      <c r="D146" s="50">
        <f>IFERROR(VLOOKUP($B146,[2]RptScheduleA_Inv!$A$3:$V$165,D$3,),)</f>
        <v>0</v>
      </c>
      <c r="E146" s="50">
        <f>IFERROR(VLOOKUP($B146,[1]RptScheduleA_Inv!$A$3:$V$165,E$3,),)</f>
        <v>0</v>
      </c>
      <c r="F146" s="50">
        <f t="shared" si="189"/>
        <v>0</v>
      </c>
      <c r="G146" s="50">
        <f t="shared" si="94"/>
        <v>0</v>
      </c>
      <c r="H146" s="50">
        <f>IFERROR(VLOOKUP($B146,[2]RptScheduleA_Inv!$A$3:$V$165,H$3,),)</f>
        <v>1582.88</v>
      </c>
      <c r="I146" s="50">
        <f>IFERROR(VLOOKUP($B146,[1]RptScheduleA_Inv!$A$3:$V$165,I$3,),)</f>
        <v>16912.48</v>
      </c>
      <c r="J146" s="51">
        <f t="shared" si="190"/>
        <v>15329.599999999999</v>
      </c>
      <c r="K146" s="50">
        <f t="shared" si="95"/>
        <v>32242.079999999998</v>
      </c>
      <c r="L146" s="50"/>
      <c r="M146" s="50">
        <f>IFERROR(VLOOKUP($B146,[1]RptScheduleA_Inv!$A$3:$V$165,M$3,),)</f>
        <v>0</v>
      </c>
      <c r="N146" s="50">
        <f t="shared" si="191"/>
        <v>0</v>
      </c>
      <c r="O146" s="50">
        <f t="shared" si="192"/>
        <v>0</v>
      </c>
      <c r="P146" s="50"/>
      <c r="Q146" s="50">
        <f>IFERROR(VLOOKUP($B146,[1]RptScheduleA_Inv!$A$3:$V$165,Q$3,),)</f>
        <v>0</v>
      </c>
      <c r="R146" s="50">
        <f t="shared" si="193"/>
        <v>0</v>
      </c>
      <c r="S146" s="50">
        <f t="shared" si="194"/>
        <v>0</v>
      </c>
      <c r="T146" s="50">
        <f>IFERROR(VLOOKUP($B146,[2]RptScheduleA_Inv!$A$3:$V$165,T$3,),)</f>
        <v>0</v>
      </c>
      <c r="U146" s="50">
        <f>IFERROR(VLOOKUP($B146,[1]RptScheduleA_Inv!$A$3:$V$165,U$3,),)</f>
        <v>0</v>
      </c>
      <c r="V146" s="50">
        <f t="shared" si="195"/>
        <v>0</v>
      </c>
      <c r="W146" s="50">
        <f t="shared" si="196"/>
        <v>0</v>
      </c>
      <c r="X146" s="50">
        <f>IFERROR(VLOOKUP($B146,[2]RptScheduleA_Inv!$A$3:$V$165,X$3,),)</f>
        <v>23455.22</v>
      </c>
      <c r="Y146" s="50">
        <f>IFERROR(VLOOKUP($B146,[1]RptScheduleA_Inv!$A$3:$V$165,Y$3,),)</f>
        <v>58420.800000000003</v>
      </c>
      <c r="Z146" s="51">
        <f t="shared" si="197"/>
        <v>34965.58</v>
      </c>
      <c r="AA146" s="50">
        <f t="shared" si="110"/>
        <v>93386.38</v>
      </c>
      <c r="AB146" s="50">
        <f>IFERROR(VLOOKUP($B146,[2]RptScheduleA_Inv!$A$3:$V$165,AB$3,),)</f>
        <v>16721.37</v>
      </c>
      <c r="AC146" s="50">
        <f>IFERROR(VLOOKUP($B146,[1]RptScheduleA_Inv!$A$3:$V$165,AC$3,),)</f>
        <v>20567.080000000002</v>
      </c>
      <c r="AD146" s="51">
        <f t="shared" si="198"/>
        <v>3845.7100000000028</v>
      </c>
      <c r="AE146" s="50">
        <f t="shared" si="111"/>
        <v>24412.790000000005</v>
      </c>
      <c r="AF146" s="50">
        <f>IFERROR(VLOOKUP($B146,[2]RptScheduleA_Inv!$A$3:$V$165,AF$3,),)</f>
        <v>0</v>
      </c>
      <c r="AG146" s="50">
        <f>IFERROR(VLOOKUP($B146,[1]RptScheduleA_Inv!$A$3:$V$165,AG$3,),)</f>
        <v>0</v>
      </c>
      <c r="AH146" s="51">
        <f t="shared" si="199"/>
        <v>0</v>
      </c>
      <c r="AI146" s="50">
        <f t="shared" si="112"/>
        <v>0</v>
      </c>
      <c r="AJ146" s="50">
        <f>IFERROR(VLOOKUP($B146,[2]RptScheduleA_Inv!$A$3:$V$165,AJ$3,),)</f>
        <v>0</v>
      </c>
      <c r="AK146" s="50">
        <f>IFERROR(VLOOKUP($B146,[1]RptScheduleA_Inv!$A$3:$V$165,AK$3,),)</f>
        <v>0</v>
      </c>
      <c r="AL146" s="51">
        <f t="shared" si="200"/>
        <v>0</v>
      </c>
      <c r="AM146" s="50">
        <f t="shared" si="113"/>
        <v>0</v>
      </c>
      <c r="AN146" s="50">
        <f>IFERROR(VLOOKUP($B146,[2]RptScheduleA_Inv!$A$3:$V$165,AN$3,),)</f>
        <v>30101.87</v>
      </c>
      <c r="AO146" s="50">
        <f>IFERROR(VLOOKUP($B146,[1]RptScheduleA_Inv!$A$3:$V$165,AO$3,),)</f>
        <v>33377.35</v>
      </c>
      <c r="AP146" s="51">
        <f t="shared" si="201"/>
        <v>3275.4799999999996</v>
      </c>
      <c r="AQ146" s="50">
        <f t="shared" si="114"/>
        <v>36652.83</v>
      </c>
      <c r="AR146" s="50">
        <f>IFERROR(VLOOKUP($B146,[2]RptScheduleA_Inv!$A$3:$V$165,AR$3,),)</f>
        <v>89357.53</v>
      </c>
      <c r="AS146" s="50">
        <f>IFERROR(VLOOKUP($B146,[1]RptScheduleA_Inv!$A$3:$V$165,AS$3,),)</f>
        <v>133016.21</v>
      </c>
      <c r="AT146" s="51">
        <f t="shared" si="202"/>
        <v>43658.679999999993</v>
      </c>
      <c r="AU146" s="50">
        <f t="shared" si="115"/>
        <v>176674.88999999998</v>
      </c>
      <c r="AV146" s="50">
        <f>IFERROR(VLOOKUP($B146,[2]RptScheduleA_Inv!$A$3:$V$165,AV$3,),)</f>
        <v>0</v>
      </c>
      <c r="AW146" s="50">
        <f>IFERROR(VLOOKUP($B146,[1]RptScheduleA_Inv!$A$3:$V$165,AW$3,),)</f>
        <v>0</v>
      </c>
      <c r="AX146" s="51">
        <f t="shared" si="203"/>
        <v>0</v>
      </c>
      <c r="AY146" s="50">
        <f t="shared" si="104"/>
        <v>0</v>
      </c>
      <c r="AZ146" s="50">
        <f>IFERROR(VLOOKUP($B146,[2]RptScheduleA_Inv!$A$3:$V$165,AZ$3,),)</f>
        <v>39308.559999999998</v>
      </c>
      <c r="BA146" s="50">
        <f>IFERROR(VLOOKUP($B146,[1]RptScheduleA_Inv!$A$3:$V$165,BA$3,),)</f>
        <v>39415.57</v>
      </c>
      <c r="BB146" s="51">
        <f t="shared" si="204"/>
        <v>107.01000000000204</v>
      </c>
      <c r="BC146" s="50">
        <f t="shared" si="105"/>
        <v>39522.58</v>
      </c>
      <c r="BD146" s="50">
        <f>IFERROR(VLOOKUP($B146,[2]RptScheduleA_Inv!$A$3:$V$165,BD$3,),)</f>
        <v>-21831.77</v>
      </c>
      <c r="BE146" s="50">
        <f>IFERROR(VLOOKUP($B146,[1]RptScheduleA_Inv!$A$3:$V$165,BE$3,),)</f>
        <v>-8138.86</v>
      </c>
      <c r="BF146" s="51">
        <f t="shared" si="205"/>
        <v>13692.91</v>
      </c>
      <c r="BG146" s="50">
        <f t="shared" si="106"/>
        <v>5554.05</v>
      </c>
      <c r="BH146" s="50">
        <f>IFERROR(VLOOKUP($B146,[2]RptScheduleA_Inv!$A$3:$V$165,BH$3,),)</f>
        <v>0</v>
      </c>
      <c r="BI146" s="50">
        <f>IFERROR(VLOOKUP($B146,[1]RptScheduleA_Inv!$A$3:$V$165,BI$3,),)</f>
        <v>0</v>
      </c>
      <c r="BJ146" s="51">
        <f t="shared" si="206"/>
        <v>0</v>
      </c>
      <c r="BK146" s="50">
        <f t="shared" si="107"/>
        <v>0</v>
      </c>
      <c r="BL146" s="50">
        <f>IFERROR(VLOOKUP($B146,[2]RptScheduleA_Inv!$A$3:$V$165,BL$3,),)</f>
        <v>0</v>
      </c>
      <c r="BM146" s="50">
        <f>IFERROR(VLOOKUP($B146,[1]RptScheduleA_Inv!$A$3:$V$165,BM$3,),)</f>
        <v>0</v>
      </c>
      <c r="BN146" s="51">
        <f t="shared" si="207"/>
        <v>0</v>
      </c>
      <c r="BO146" s="50">
        <f t="shared" si="188"/>
        <v>0</v>
      </c>
      <c r="BP146" s="50">
        <f>IFERROR(VLOOKUP($B146,[2]RptScheduleA_Inv!$A$3:$V$165,BP$3,),)</f>
        <v>11322.91</v>
      </c>
      <c r="BQ146" s="50">
        <f>IFERROR(VLOOKUP($B146,[1]RptScheduleA_Inv!$A$3:$V$165,BQ$3,),)</f>
        <v>13131.11</v>
      </c>
      <c r="BR146" s="51">
        <f t="shared" si="208"/>
        <v>1808.2000000000007</v>
      </c>
      <c r="BS146" s="50">
        <f t="shared" si="108"/>
        <v>14939.310000000001</v>
      </c>
    </row>
    <row r="147" spans="1:71" x14ac:dyDescent="0.2">
      <c r="A147" s="20" t="str">
        <f t="shared" si="109"/>
        <v>SDP</v>
      </c>
      <c r="B147" s="31" t="s">
        <v>207</v>
      </c>
      <c r="C147" s="20" t="str">
        <f t="shared" si="116"/>
        <v>SDP-SHERIFF DEPT PLYMOUTH</v>
      </c>
      <c r="D147" s="50">
        <f>IFERROR(VLOOKUP($B147,[2]RptScheduleA_Inv!$A$3:$V$165,D$3,),)</f>
        <v>0</v>
      </c>
      <c r="E147" s="50">
        <f>IFERROR(VLOOKUP($B147,[1]RptScheduleA_Inv!$A$3:$V$165,E$3,),)</f>
        <v>0</v>
      </c>
      <c r="F147" s="50">
        <f t="shared" si="189"/>
        <v>0</v>
      </c>
      <c r="G147" s="50">
        <f t="shared" si="94"/>
        <v>0</v>
      </c>
      <c r="H147" s="50">
        <f>IFERROR(VLOOKUP($B147,[2]RptScheduleA_Inv!$A$3:$V$165,H$3,),)</f>
        <v>2052.0100000000002</v>
      </c>
      <c r="I147" s="50">
        <f>IFERROR(VLOOKUP($B147,[1]RptScheduleA_Inv!$A$3:$V$165,I$3,),)</f>
        <v>34331.07</v>
      </c>
      <c r="J147" s="51">
        <f t="shared" si="190"/>
        <v>32279.059999999998</v>
      </c>
      <c r="K147" s="50">
        <f t="shared" si="95"/>
        <v>66610.13</v>
      </c>
      <c r="L147" s="50"/>
      <c r="M147" s="50">
        <f>IFERROR(VLOOKUP($B147,[1]RptScheduleA_Inv!$A$3:$V$165,M$3,),)</f>
        <v>0</v>
      </c>
      <c r="N147" s="50">
        <f t="shared" si="191"/>
        <v>0</v>
      </c>
      <c r="O147" s="50">
        <f t="shared" si="192"/>
        <v>0</v>
      </c>
      <c r="P147" s="50"/>
      <c r="Q147" s="50">
        <f>IFERROR(VLOOKUP($B147,[1]RptScheduleA_Inv!$A$3:$V$165,Q$3,),)</f>
        <v>0</v>
      </c>
      <c r="R147" s="50">
        <f t="shared" si="193"/>
        <v>0</v>
      </c>
      <c r="S147" s="50">
        <f t="shared" si="194"/>
        <v>0</v>
      </c>
      <c r="T147" s="50">
        <f>IFERROR(VLOOKUP($B147,[2]RptScheduleA_Inv!$A$3:$V$165,T$3,),)</f>
        <v>0</v>
      </c>
      <c r="U147" s="50">
        <f>IFERROR(VLOOKUP($B147,[1]RptScheduleA_Inv!$A$3:$V$165,U$3,),)</f>
        <v>0</v>
      </c>
      <c r="V147" s="50">
        <f t="shared" si="195"/>
        <v>0</v>
      </c>
      <c r="W147" s="50">
        <f t="shared" si="196"/>
        <v>0</v>
      </c>
      <c r="X147" s="50">
        <f>IFERROR(VLOOKUP($B147,[2]RptScheduleA_Inv!$A$3:$V$165,X$3,),)</f>
        <v>31273.759999999998</v>
      </c>
      <c r="Y147" s="50">
        <f>IFERROR(VLOOKUP($B147,[1]RptScheduleA_Inv!$A$3:$V$165,Y$3,),)</f>
        <v>40894.54</v>
      </c>
      <c r="Z147" s="51">
        <f t="shared" si="197"/>
        <v>9620.7800000000025</v>
      </c>
      <c r="AA147" s="50">
        <f t="shared" si="110"/>
        <v>50515.320000000007</v>
      </c>
      <c r="AB147" s="50">
        <f>IFERROR(VLOOKUP($B147,[2]RptScheduleA_Inv!$A$3:$V$165,AB$3,),)</f>
        <v>27267.09</v>
      </c>
      <c r="AC147" s="50">
        <f>IFERROR(VLOOKUP($B147,[1]RptScheduleA_Inv!$A$3:$V$165,AC$3,),)</f>
        <v>34359.64</v>
      </c>
      <c r="AD147" s="51">
        <f t="shared" si="198"/>
        <v>7092.5499999999993</v>
      </c>
      <c r="AE147" s="50">
        <f t="shared" si="111"/>
        <v>41452.19</v>
      </c>
      <c r="AF147" s="50">
        <f>IFERROR(VLOOKUP($B147,[2]RptScheduleA_Inv!$A$3:$V$165,AF$3,),)</f>
        <v>0</v>
      </c>
      <c r="AG147" s="50">
        <f>IFERROR(VLOOKUP($B147,[1]RptScheduleA_Inv!$A$3:$V$165,AG$3,),)</f>
        <v>0</v>
      </c>
      <c r="AH147" s="51">
        <f t="shared" si="199"/>
        <v>0</v>
      </c>
      <c r="AI147" s="50">
        <f t="shared" si="112"/>
        <v>0</v>
      </c>
      <c r="AJ147" s="50">
        <f>IFERROR(VLOOKUP($B147,[2]RptScheduleA_Inv!$A$3:$V$165,AJ$3,),)</f>
        <v>0</v>
      </c>
      <c r="AK147" s="50">
        <f>IFERROR(VLOOKUP($B147,[1]RptScheduleA_Inv!$A$3:$V$165,AK$3,),)</f>
        <v>0</v>
      </c>
      <c r="AL147" s="51">
        <f t="shared" si="200"/>
        <v>0</v>
      </c>
      <c r="AM147" s="50">
        <f t="shared" si="113"/>
        <v>0</v>
      </c>
      <c r="AN147" s="50">
        <f>IFERROR(VLOOKUP($B147,[2]RptScheduleA_Inv!$A$3:$V$165,AN$3,),)</f>
        <v>49576.86</v>
      </c>
      <c r="AO147" s="50">
        <f>IFERROR(VLOOKUP($B147,[1]RptScheduleA_Inv!$A$3:$V$165,AO$3,),)</f>
        <v>58816.74</v>
      </c>
      <c r="AP147" s="51">
        <f t="shared" si="201"/>
        <v>9239.8799999999974</v>
      </c>
      <c r="AQ147" s="50">
        <f t="shared" si="114"/>
        <v>68056.62</v>
      </c>
      <c r="AR147" s="50">
        <f>IFERROR(VLOOKUP($B147,[2]RptScheduleA_Inv!$A$3:$V$165,AR$3,),)</f>
        <v>0</v>
      </c>
      <c r="AS147" s="50">
        <f>IFERROR(VLOOKUP($B147,[1]RptScheduleA_Inv!$A$3:$V$165,AS$3,),)</f>
        <v>0</v>
      </c>
      <c r="AT147" s="51">
        <f t="shared" si="202"/>
        <v>0</v>
      </c>
      <c r="AU147" s="50">
        <f t="shared" si="115"/>
        <v>0</v>
      </c>
      <c r="AV147" s="50">
        <f>IFERROR(VLOOKUP($B147,[2]RptScheduleA_Inv!$A$3:$V$165,AV$3,),)</f>
        <v>0</v>
      </c>
      <c r="AW147" s="50">
        <f>IFERROR(VLOOKUP($B147,[1]RptScheduleA_Inv!$A$3:$V$165,AW$3,),)</f>
        <v>0</v>
      </c>
      <c r="AX147" s="51">
        <f t="shared" si="203"/>
        <v>0</v>
      </c>
      <c r="AY147" s="50">
        <f t="shared" si="104"/>
        <v>0</v>
      </c>
      <c r="AZ147" s="50">
        <f>IFERROR(VLOOKUP($B147,[2]RptScheduleA_Inv!$A$3:$V$165,AZ$3,),)</f>
        <v>67384.570000000007</v>
      </c>
      <c r="BA147" s="50">
        <f>IFERROR(VLOOKUP($B147,[1]RptScheduleA_Inv!$A$3:$V$165,BA$3,),)</f>
        <v>80011.44</v>
      </c>
      <c r="BB147" s="51">
        <f t="shared" si="204"/>
        <v>12626.869999999995</v>
      </c>
      <c r="BC147" s="50">
        <f t="shared" si="105"/>
        <v>92638.31</v>
      </c>
      <c r="BD147" s="50">
        <f>IFERROR(VLOOKUP($B147,[2]RptScheduleA_Inv!$A$3:$V$165,BD$3,),)</f>
        <v>-31106.7</v>
      </c>
      <c r="BE147" s="50">
        <f>IFERROR(VLOOKUP($B147,[1]RptScheduleA_Inv!$A$3:$V$165,BE$3,),)</f>
        <v>-6853.18</v>
      </c>
      <c r="BF147" s="51">
        <f t="shared" si="205"/>
        <v>24253.52</v>
      </c>
      <c r="BG147" s="50">
        <f t="shared" si="106"/>
        <v>17400.34</v>
      </c>
      <c r="BH147" s="50">
        <f>IFERROR(VLOOKUP($B147,[2]RptScheduleA_Inv!$A$3:$V$165,BH$3,),)</f>
        <v>0</v>
      </c>
      <c r="BI147" s="50">
        <f>IFERROR(VLOOKUP($B147,[1]RptScheduleA_Inv!$A$3:$V$165,BI$3,),)</f>
        <v>0</v>
      </c>
      <c r="BJ147" s="51">
        <f t="shared" si="206"/>
        <v>0</v>
      </c>
      <c r="BK147" s="50">
        <f t="shared" si="107"/>
        <v>0</v>
      </c>
      <c r="BL147" s="50">
        <f>IFERROR(VLOOKUP($B147,[2]RptScheduleA_Inv!$A$3:$V$165,BL$3,),)</f>
        <v>0</v>
      </c>
      <c r="BM147" s="50">
        <f>IFERROR(VLOOKUP($B147,[1]RptScheduleA_Inv!$A$3:$V$165,BM$3,),)</f>
        <v>0</v>
      </c>
      <c r="BN147" s="51">
        <f t="shared" si="207"/>
        <v>0</v>
      </c>
      <c r="BO147" s="50">
        <f t="shared" si="188"/>
        <v>0</v>
      </c>
      <c r="BP147" s="50">
        <f>IFERROR(VLOOKUP($B147,[2]RptScheduleA_Inv!$A$3:$V$165,BP$3,),)</f>
        <v>18377.28</v>
      </c>
      <c r="BQ147" s="50">
        <f>IFERROR(VLOOKUP($B147,[1]RptScheduleA_Inv!$A$3:$V$165,BQ$3,),)</f>
        <v>25229.11</v>
      </c>
      <c r="BR147" s="51">
        <f t="shared" si="208"/>
        <v>6851.8300000000017</v>
      </c>
      <c r="BS147" s="50">
        <f t="shared" si="108"/>
        <v>32080.940000000002</v>
      </c>
    </row>
    <row r="148" spans="1:71" x14ac:dyDescent="0.2">
      <c r="A148" s="20" t="str">
        <f t="shared" si="109"/>
        <v>SDS</v>
      </c>
      <c r="B148" s="31" t="s">
        <v>208</v>
      </c>
      <c r="C148" s="20" t="str">
        <f t="shared" si="116"/>
        <v>SDS-SHERIFF DEPT SUFFOLK</v>
      </c>
      <c r="D148" s="50">
        <f>IFERROR(VLOOKUP($B148,[2]RptScheduleA_Inv!$A$3:$V$165,D$3,),)</f>
        <v>0</v>
      </c>
      <c r="E148" s="50">
        <f>IFERROR(VLOOKUP($B148,[1]RptScheduleA_Inv!$A$3:$V$165,E$3,),)</f>
        <v>0</v>
      </c>
      <c r="F148" s="50">
        <f t="shared" si="189"/>
        <v>0</v>
      </c>
      <c r="G148" s="50">
        <f t="shared" si="94"/>
        <v>0</v>
      </c>
      <c r="H148" s="50">
        <f>IFERROR(VLOOKUP($B148,[2]RptScheduleA_Inv!$A$3:$V$165,H$3,),)</f>
        <v>1963.41</v>
      </c>
      <c r="I148" s="50">
        <f>IFERROR(VLOOKUP($B148,[1]RptScheduleA_Inv!$A$3:$V$165,I$3,),)</f>
        <v>40596.519999999997</v>
      </c>
      <c r="J148" s="51">
        <f t="shared" si="190"/>
        <v>38633.109999999993</v>
      </c>
      <c r="K148" s="50">
        <f t="shared" si="95"/>
        <v>79229.62999999999</v>
      </c>
      <c r="L148" s="50"/>
      <c r="M148" s="50">
        <f>IFERROR(VLOOKUP($B148,[1]RptScheduleA_Inv!$A$3:$V$165,M$3,),)</f>
        <v>0</v>
      </c>
      <c r="N148" s="50">
        <f t="shared" si="191"/>
        <v>0</v>
      </c>
      <c r="O148" s="50">
        <f t="shared" si="192"/>
        <v>0</v>
      </c>
      <c r="P148" s="50"/>
      <c r="Q148" s="50">
        <f>IFERROR(VLOOKUP($B148,[1]RptScheduleA_Inv!$A$3:$V$165,Q$3,),)</f>
        <v>0</v>
      </c>
      <c r="R148" s="50">
        <f t="shared" si="193"/>
        <v>0</v>
      </c>
      <c r="S148" s="50">
        <f t="shared" si="194"/>
        <v>0</v>
      </c>
      <c r="T148" s="50">
        <f>IFERROR(VLOOKUP($B148,[2]RptScheduleA_Inv!$A$3:$V$165,T$3,),)</f>
        <v>0</v>
      </c>
      <c r="U148" s="50">
        <f>IFERROR(VLOOKUP($B148,[1]RptScheduleA_Inv!$A$3:$V$165,U$3,),)</f>
        <v>0</v>
      </c>
      <c r="V148" s="50">
        <f t="shared" si="195"/>
        <v>0</v>
      </c>
      <c r="W148" s="50">
        <f t="shared" si="196"/>
        <v>0</v>
      </c>
      <c r="X148" s="50">
        <f>IFERROR(VLOOKUP($B148,[2]RptScheduleA_Inv!$A$3:$V$165,X$3,),)</f>
        <v>23455.22</v>
      </c>
      <c r="Y148" s="50">
        <f>IFERROR(VLOOKUP($B148,[1]RptScheduleA_Inv!$A$3:$V$165,Y$3,),)</f>
        <v>40894.54</v>
      </c>
      <c r="Z148" s="51">
        <f t="shared" si="197"/>
        <v>17439.32</v>
      </c>
      <c r="AA148" s="50">
        <f t="shared" si="110"/>
        <v>58333.86</v>
      </c>
      <c r="AB148" s="50">
        <f>IFERROR(VLOOKUP($B148,[2]RptScheduleA_Inv!$A$3:$V$165,AB$3,),)</f>
        <v>48449.279999999999</v>
      </c>
      <c r="AC148" s="50">
        <f>IFERROR(VLOOKUP($B148,[1]RptScheduleA_Inv!$A$3:$V$165,AC$3,),)</f>
        <v>54984.46</v>
      </c>
      <c r="AD148" s="51">
        <f t="shared" si="198"/>
        <v>6535.18</v>
      </c>
      <c r="AE148" s="50">
        <f t="shared" si="111"/>
        <v>61519.64</v>
      </c>
      <c r="AF148" s="50">
        <f>IFERROR(VLOOKUP($B148,[2]RptScheduleA_Inv!$A$3:$V$165,AF$3,),)</f>
        <v>0</v>
      </c>
      <c r="AG148" s="50">
        <f>IFERROR(VLOOKUP($B148,[1]RptScheduleA_Inv!$A$3:$V$165,AG$3,),)</f>
        <v>0</v>
      </c>
      <c r="AH148" s="51">
        <f t="shared" si="199"/>
        <v>0</v>
      </c>
      <c r="AI148" s="50">
        <f t="shared" si="112"/>
        <v>0</v>
      </c>
      <c r="AJ148" s="50">
        <f>IFERROR(VLOOKUP($B148,[2]RptScheduleA_Inv!$A$3:$V$165,AJ$3,),)</f>
        <v>0</v>
      </c>
      <c r="AK148" s="50">
        <f>IFERROR(VLOOKUP($B148,[1]RptScheduleA_Inv!$A$3:$V$165,AK$3,),)</f>
        <v>0</v>
      </c>
      <c r="AL148" s="51">
        <f t="shared" si="200"/>
        <v>0</v>
      </c>
      <c r="AM148" s="50">
        <f t="shared" si="113"/>
        <v>0</v>
      </c>
      <c r="AN148" s="50">
        <f>IFERROR(VLOOKUP($B148,[2]RptScheduleA_Inv!$A$3:$V$165,AN$3,),)</f>
        <v>85459.09</v>
      </c>
      <c r="AO148" s="50">
        <f>IFERROR(VLOOKUP($B148,[1]RptScheduleA_Inv!$A$3:$V$165,AO$3,),)</f>
        <v>86909.59</v>
      </c>
      <c r="AP148" s="51">
        <f t="shared" si="201"/>
        <v>1450.5</v>
      </c>
      <c r="AQ148" s="50">
        <f t="shared" si="114"/>
        <v>88360.09</v>
      </c>
      <c r="AR148" s="50">
        <f>IFERROR(VLOOKUP($B148,[2]RptScheduleA_Inv!$A$3:$V$165,AR$3,),)</f>
        <v>36766.129999999997</v>
      </c>
      <c r="AS148" s="50">
        <f>IFERROR(VLOOKUP($B148,[1]RptScheduleA_Inv!$A$3:$V$165,AS$3,),)</f>
        <v>22033.439999999999</v>
      </c>
      <c r="AT148" s="51">
        <f t="shared" si="202"/>
        <v>-14732.689999999999</v>
      </c>
      <c r="AU148" s="50">
        <f t="shared" si="115"/>
        <v>7300.75</v>
      </c>
      <c r="AV148" s="50">
        <f>IFERROR(VLOOKUP($B148,[2]RptScheduleA_Inv!$A$3:$V$165,AV$3,),)</f>
        <v>0</v>
      </c>
      <c r="AW148" s="50">
        <f>IFERROR(VLOOKUP($B148,[1]RptScheduleA_Inv!$A$3:$V$165,AW$3,),)</f>
        <v>0</v>
      </c>
      <c r="AX148" s="51">
        <f t="shared" si="203"/>
        <v>0</v>
      </c>
      <c r="AY148" s="50">
        <f t="shared" si="104"/>
        <v>0</v>
      </c>
      <c r="AZ148" s="50">
        <f>IFERROR(VLOOKUP($B148,[2]RptScheduleA_Inv!$A$3:$V$165,AZ$3,),)</f>
        <v>102112.52</v>
      </c>
      <c r="BA148" s="50">
        <f>IFERROR(VLOOKUP($B148,[1]RptScheduleA_Inv!$A$3:$V$165,BA$3,),)</f>
        <v>94613.43</v>
      </c>
      <c r="BB148" s="51">
        <f t="shared" si="204"/>
        <v>-7499.0900000000111</v>
      </c>
      <c r="BC148" s="50">
        <f t="shared" si="105"/>
        <v>87114.339999999982</v>
      </c>
      <c r="BD148" s="50">
        <f>IFERROR(VLOOKUP($B148,[2]RptScheduleA_Inv!$A$3:$V$165,BD$3,),)</f>
        <v>-18052.7</v>
      </c>
      <c r="BE148" s="50">
        <f>IFERROR(VLOOKUP($B148,[1]RptScheduleA_Inv!$A$3:$V$165,BE$3,),)</f>
        <v>-2417.06</v>
      </c>
      <c r="BF148" s="51">
        <f t="shared" si="205"/>
        <v>15635.640000000001</v>
      </c>
      <c r="BG148" s="50">
        <f t="shared" si="106"/>
        <v>13218.580000000002</v>
      </c>
      <c r="BH148" s="50">
        <f>IFERROR(VLOOKUP($B148,[2]RptScheduleA_Inv!$A$3:$V$165,BH$3,),)</f>
        <v>0</v>
      </c>
      <c r="BI148" s="50">
        <f>IFERROR(VLOOKUP($B148,[1]RptScheduleA_Inv!$A$3:$V$165,BI$3,),)</f>
        <v>0</v>
      </c>
      <c r="BJ148" s="51">
        <f t="shared" si="206"/>
        <v>0</v>
      </c>
      <c r="BK148" s="50">
        <f t="shared" si="107"/>
        <v>0</v>
      </c>
      <c r="BL148" s="50">
        <f>IFERROR(VLOOKUP($B148,[2]RptScheduleA_Inv!$A$3:$V$165,BL$3,),)</f>
        <v>0</v>
      </c>
      <c r="BM148" s="50">
        <f>IFERROR(VLOOKUP($B148,[1]RptScheduleA_Inv!$A$3:$V$165,BM$3,),)</f>
        <v>0</v>
      </c>
      <c r="BN148" s="51">
        <f t="shared" si="207"/>
        <v>0</v>
      </c>
      <c r="BO148" s="50">
        <f t="shared" si="188"/>
        <v>0</v>
      </c>
      <c r="BP148" s="50">
        <f>IFERROR(VLOOKUP($B148,[2]RptScheduleA_Inv!$A$3:$V$165,BP$3,),)</f>
        <v>28699.87</v>
      </c>
      <c r="BQ148" s="50">
        <f>IFERROR(VLOOKUP($B148,[1]RptScheduleA_Inv!$A$3:$V$165,BQ$3,),)</f>
        <v>31061.52</v>
      </c>
      <c r="BR148" s="51">
        <f t="shared" si="208"/>
        <v>2361.6500000000015</v>
      </c>
      <c r="BS148" s="50">
        <f t="shared" si="108"/>
        <v>33423.17</v>
      </c>
    </row>
    <row r="149" spans="1:71" x14ac:dyDescent="0.2">
      <c r="A149" s="20" t="str">
        <f t="shared" si="109"/>
        <v>SDW</v>
      </c>
      <c r="B149" s="31" t="s">
        <v>140</v>
      </c>
      <c r="C149" s="20" t="str">
        <f t="shared" si="116"/>
        <v>SDW-SHERIFF DEPT WORCESTER</v>
      </c>
      <c r="D149" s="50">
        <f>IFERROR(VLOOKUP($B149,[2]RptScheduleA_Inv!$A$3:$V$165,D$3,),)</f>
        <v>0</v>
      </c>
      <c r="E149" s="50">
        <f>IFERROR(VLOOKUP($B149,[1]RptScheduleA_Inv!$A$3:$V$165,E$3,),)</f>
        <v>0</v>
      </c>
      <c r="F149" s="50">
        <f t="shared" si="189"/>
        <v>0</v>
      </c>
      <c r="G149" s="50">
        <f t="shared" si="94"/>
        <v>0</v>
      </c>
      <c r="H149" s="50">
        <f>IFERROR(VLOOKUP($B149,[2]RptScheduleA_Inv!$A$3:$V$165,H$3,),)</f>
        <v>1815.87</v>
      </c>
      <c r="I149" s="50">
        <f>IFERROR(VLOOKUP($B149,[1]RptScheduleA_Inv!$A$3:$V$165,I$3,),)</f>
        <v>26317.45</v>
      </c>
      <c r="J149" s="51">
        <f t="shared" si="190"/>
        <v>24501.58</v>
      </c>
      <c r="K149" s="50">
        <f t="shared" si="95"/>
        <v>50819.03</v>
      </c>
      <c r="L149" s="50"/>
      <c r="M149" s="50">
        <f>IFERROR(VLOOKUP($B149,[1]RptScheduleA_Inv!$A$3:$V$165,M$3,),)</f>
        <v>0</v>
      </c>
      <c r="N149" s="50">
        <f t="shared" si="191"/>
        <v>0</v>
      </c>
      <c r="O149" s="50">
        <f t="shared" si="192"/>
        <v>0</v>
      </c>
      <c r="P149" s="50"/>
      <c r="Q149" s="50">
        <f>IFERROR(VLOOKUP($B149,[1]RptScheduleA_Inv!$A$3:$V$165,Q$3,),)</f>
        <v>0</v>
      </c>
      <c r="R149" s="50">
        <f t="shared" si="193"/>
        <v>0</v>
      </c>
      <c r="S149" s="50">
        <f t="shared" si="194"/>
        <v>0</v>
      </c>
      <c r="T149" s="50">
        <f>IFERROR(VLOOKUP($B149,[2]RptScheduleA_Inv!$A$3:$V$165,T$3,),)</f>
        <v>0</v>
      </c>
      <c r="U149" s="50">
        <f>IFERROR(VLOOKUP($B149,[1]RptScheduleA_Inv!$A$3:$V$165,U$3,),)</f>
        <v>0</v>
      </c>
      <c r="V149" s="50">
        <f t="shared" si="195"/>
        <v>0</v>
      </c>
      <c r="W149" s="50">
        <f t="shared" si="196"/>
        <v>0</v>
      </c>
      <c r="X149" s="50">
        <f>IFERROR(VLOOKUP($B149,[2]RptScheduleA_Inv!$A$3:$V$165,X$3,),)</f>
        <v>92100.2</v>
      </c>
      <c r="Y149" s="50">
        <f>IFERROR(VLOOKUP($B149,[1]RptScheduleA_Inv!$A$3:$V$165,Y$3,),)</f>
        <v>40894.54</v>
      </c>
      <c r="Z149" s="51">
        <f t="shared" si="197"/>
        <v>-51205.659999999996</v>
      </c>
      <c r="AA149" s="50">
        <f t="shared" si="110"/>
        <v>-10311.119999999995</v>
      </c>
      <c r="AB149" s="50">
        <f>IFERROR(VLOOKUP($B149,[2]RptScheduleA_Inv!$A$3:$V$165,AB$3,),)</f>
        <v>23318.799999999999</v>
      </c>
      <c r="AC149" s="50">
        <f>IFERROR(VLOOKUP($B149,[1]RptScheduleA_Inv!$A$3:$V$165,AC$3,),)</f>
        <v>28400.87</v>
      </c>
      <c r="AD149" s="51">
        <f t="shared" si="198"/>
        <v>5082.07</v>
      </c>
      <c r="AE149" s="50">
        <f t="shared" si="111"/>
        <v>33482.94</v>
      </c>
      <c r="AF149" s="50">
        <f>IFERROR(VLOOKUP($B149,[2]RptScheduleA_Inv!$A$3:$V$165,AF$3,),)</f>
        <v>0</v>
      </c>
      <c r="AG149" s="50">
        <f>IFERROR(VLOOKUP($B149,[1]RptScheduleA_Inv!$A$3:$V$165,AG$3,),)</f>
        <v>0</v>
      </c>
      <c r="AH149" s="51">
        <f t="shared" si="199"/>
        <v>0</v>
      </c>
      <c r="AI149" s="50">
        <f t="shared" si="112"/>
        <v>0</v>
      </c>
      <c r="AJ149" s="50">
        <f>IFERROR(VLOOKUP($B149,[2]RptScheduleA_Inv!$A$3:$V$165,AJ$3,),)</f>
        <v>0</v>
      </c>
      <c r="AK149" s="50">
        <f>IFERROR(VLOOKUP($B149,[1]RptScheduleA_Inv!$A$3:$V$165,AK$3,),)</f>
        <v>0</v>
      </c>
      <c r="AL149" s="51">
        <f t="shared" si="200"/>
        <v>0</v>
      </c>
      <c r="AM149" s="50">
        <f t="shared" si="113"/>
        <v>0</v>
      </c>
      <c r="AN149" s="50">
        <f>IFERROR(VLOOKUP($B149,[2]RptScheduleA_Inv!$A$3:$V$165,AN$3,),)</f>
        <v>42794.27</v>
      </c>
      <c r="AO149" s="50">
        <f>IFERROR(VLOOKUP($B149,[1]RptScheduleA_Inv!$A$3:$V$165,AO$3,),)</f>
        <v>47580.68</v>
      </c>
      <c r="AP149" s="51">
        <f t="shared" si="201"/>
        <v>4786.4100000000035</v>
      </c>
      <c r="AQ149" s="50">
        <f t="shared" si="114"/>
        <v>52367.090000000004</v>
      </c>
      <c r="AR149" s="50">
        <f>IFERROR(VLOOKUP($B149,[2]RptScheduleA_Inv!$A$3:$V$165,AR$3,),)</f>
        <v>15167.18</v>
      </c>
      <c r="AS149" s="50">
        <f>IFERROR(VLOOKUP($B149,[1]RptScheduleA_Inv!$A$3:$V$165,AS$3,),)</f>
        <v>103670.36</v>
      </c>
      <c r="AT149" s="51">
        <f t="shared" si="202"/>
        <v>88503.18</v>
      </c>
      <c r="AU149" s="50">
        <f t="shared" si="115"/>
        <v>192173.53999999998</v>
      </c>
      <c r="AV149" s="50">
        <f>IFERROR(VLOOKUP($B149,[2]RptScheduleA_Inv!$A$3:$V$165,AV$3,),)</f>
        <v>0</v>
      </c>
      <c r="AW149" s="50">
        <f>IFERROR(VLOOKUP($B149,[1]RptScheduleA_Inv!$A$3:$V$165,AW$3,),)</f>
        <v>0</v>
      </c>
      <c r="AX149" s="51">
        <f t="shared" si="203"/>
        <v>0</v>
      </c>
      <c r="AY149" s="50">
        <f t="shared" si="104"/>
        <v>0</v>
      </c>
      <c r="AZ149" s="50">
        <f>IFERROR(VLOOKUP($B149,[2]RptScheduleA_Inv!$A$3:$V$165,AZ$3,),)</f>
        <v>60279.99</v>
      </c>
      <c r="BA149" s="50">
        <f>IFERROR(VLOOKUP($B149,[1]RptScheduleA_Inv!$A$3:$V$165,BA$3,),)</f>
        <v>61334.79</v>
      </c>
      <c r="BB149" s="51">
        <f t="shared" si="204"/>
        <v>1054.8000000000029</v>
      </c>
      <c r="BC149" s="50">
        <f t="shared" si="105"/>
        <v>62389.590000000004</v>
      </c>
      <c r="BD149" s="50">
        <f>IFERROR(VLOOKUP($B149,[2]RptScheduleA_Inv!$A$3:$V$165,BD$3,),)</f>
        <v>-27521.07</v>
      </c>
      <c r="BE149" s="50">
        <f>IFERROR(VLOOKUP($B149,[1]RptScheduleA_Inv!$A$3:$V$165,BE$3,),)</f>
        <v>-13099.88</v>
      </c>
      <c r="BF149" s="51">
        <f t="shared" si="205"/>
        <v>14421.19</v>
      </c>
      <c r="BG149" s="50">
        <f t="shared" si="106"/>
        <v>1321.3100000000013</v>
      </c>
      <c r="BH149" s="50">
        <f>IFERROR(VLOOKUP($B149,[2]RptScheduleA_Inv!$A$3:$V$165,BH$3,),)</f>
        <v>0</v>
      </c>
      <c r="BI149" s="50">
        <f>IFERROR(VLOOKUP($B149,[1]RptScheduleA_Inv!$A$3:$V$165,BI$3,),)</f>
        <v>0</v>
      </c>
      <c r="BJ149" s="51">
        <f t="shared" si="206"/>
        <v>0</v>
      </c>
      <c r="BK149" s="50">
        <f t="shared" si="107"/>
        <v>0</v>
      </c>
      <c r="BL149" s="50">
        <f>IFERROR(VLOOKUP($B149,[2]RptScheduleA_Inv!$A$3:$V$165,BL$3,),)</f>
        <v>0</v>
      </c>
      <c r="BM149" s="50">
        <f>IFERROR(VLOOKUP($B149,[1]RptScheduleA_Inv!$A$3:$V$165,BM$3,),)</f>
        <v>0</v>
      </c>
      <c r="BN149" s="51">
        <f t="shared" si="207"/>
        <v>0</v>
      </c>
      <c r="BO149" s="50">
        <f t="shared" si="188"/>
        <v>0</v>
      </c>
      <c r="BP149" s="50">
        <f>IFERROR(VLOOKUP($B149,[2]RptScheduleA_Inv!$A$3:$V$165,BP$3,),)</f>
        <v>16361.51</v>
      </c>
      <c r="BQ149" s="50">
        <f>IFERROR(VLOOKUP($B149,[1]RptScheduleA_Inv!$A$3:$V$165,BQ$3,),)</f>
        <v>19770.43</v>
      </c>
      <c r="BR149" s="51">
        <f t="shared" si="208"/>
        <v>3408.92</v>
      </c>
      <c r="BS149" s="50">
        <f t="shared" si="108"/>
        <v>23179.35</v>
      </c>
    </row>
    <row r="150" spans="1:71" x14ac:dyDescent="0.2">
      <c r="A150" s="20" t="str">
        <f t="shared" si="109"/>
        <v>SEA</v>
      </c>
      <c r="B150" s="31" t="s">
        <v>141</v>
      </c>
      <c r="C150" s="20" t="str">
        <f t="shared" si="116"/>
        <v>SEA- BUSINESS &amp; TECH</v>
      </c>
      <c r="D150" s="50">
        <f>IFERROR(VLOOKUP($B150,[2]RptScheduleA_Inv!$A$3:$V$165,D$3,),)</f>
        <v>0</v>
      </c>
      <c r="E150" s="50">
        <f>IFERROR(VLOOKUP($B150,[1]RptScheduleA_Inv!$A$3:$V$165,E$3,),)</f>
        <v>0</v>
      </c>
      <c r="F150" s="50">
        <f t="shared" si="189"/>
        <v>0</v>
      </c>
      <c r="G150" s="50">
        <f t="shared" si="94"/>
        <v>0</v>
      </c>
      <c r="H150" s="50">
        <f>IFERROR(VLOOKUP($B150,[2]RptScheduleA_Inv!$A$3:$V$165,H$3,),)</f>
        <v>78.150000000000006</v>
      </c>
      <c r="I150" s="50">
        <f>IFERROR(VLOOKUP($B150,[1]RptScheduleA_Inv!$A$3:$V$165,I$3,),)</f>
        <v>479.04</v>
      </c>
      <c r="J150" s="51">
        <f t="shared" si="190"/>
        <v>400.89</v>
      </c>
      <c r="K150" s="50">
        <f t="shared" si="95"/>
        <v>879.93000000000006</v>
      </c>
      <c r="L150" s="50"/>
      <c r="M150" s="50">
        <f>IFERROR(VLOOKUP($B150,[1]RptScheduleA_Inv!$A$3:$V$165,M$3,),)</f>
        <v>0</v>
      </c>
      <c r="N150" s="50">
        <f t="shared" si="191"/>
        <v>0</v>
      </c>
      <c r="O150" s="50">
        <f t="shared" si="192"/>
        <v>0</v>
      </c>
      <c r="P150" s="50"/>
      <c r="Q150" s="50">
        <f>IFERROR(VLOOKUP($B150,[1]RptScheduleA_Inv!$A$3:$V$165,Q$3,),)</f>
        <v>0</v>
      </c>
      <c r="R150" s="50">
        <f t="shared" si="193"/>
        <v>0</v>
      </c>
      <c r="S150" s="50">
        <f t="shared" si="194"/>
        <v>0</v>
      </c>
      <c r="T150" s="50">
        <f>IFERROR(VLOOKUP($B150,[2]RptScheduleA_Inv!$A$3:$V$165,T$3,),)</f>
        <v>0</v>
      </c>
      <c r="U150" s="50">
        <f>IFERROR(VLOOKUP($B150,[1]RptScheduleA_Inv!$A$3:$V$165,U$3,),)</f>
        <v>0</v>
      </c>
      <c r="V150" s="50">
        <f t="shared" si="195"/>
        <v>0</v>
      </c>
      <c r="W150" s="50">
        <f t="shared" si="196"/>
        <v>0</v>
      </c>
      <c r="X150" s="50">
        <f>IFERROR(VLOOKUP($B150,[2]RptScheduleA_Inv!$A$3:$V$165,X$3,),)</f>
        <v>0</v>
      </c>
      <c r="Y150" s="50">
        <f>IFERROR(VLOOKUP($B150,[1]RptScheduleA_Inv!$A$3:$V$165,Y$3,),)</f>
        <v>0</v>
      </c>
      <c r="Z150" s="51">
        <f t="shared" si="197"/>
        <v>0</v>
      </c>
      <c r="AA150" s="50">
        <f t="shared" si="110"/>
        <v>0</v>
      </c>
      <c r="AB150" s="50">
        <f>IFERROR(VLOOKUP($B150,[2]RptScheduleA_Inv!$A$3:$V$165,AB$3,),)</f>
        <v>629.38</v>
      </c>
      <c r="AC150" s="50">
        <f>IFERROR(VLOOKUP($B150,[1]RptScheduleA_Inv!$A$3:$V$165,AC$3,),)</f>
        <v>707.97</v>
      </c>
      <c r="AD150" s="51">
        <f t="shared" si="198"/>
        <v>78.590000000000032</v>
      </c>
      <c r="AE150" s="50">
        <f t="shared" si="111"/>
        <v>786.56000000000006</v>
      </c>
      <c r="AF150" s="50">
        <f>IFERROR(VLOOKUP($B150,[2]RptScheduleA_Inv!$A$3:$V$165,AF$3,),)</f>
        <v>0</v>
      </c>
      <c r="AG150" s="50">
        <f>IFERROR(VLOOKUP($B150,[1]RptScheduleA_Inv!$A$3:$V$165,AG$3,),)</f>
        <v>0</v>
      </c>
      <c r="AH150" s="51">
        <f t="shared" si="199"/>
        <v>0</v>
      </c>
      <c r="AI150" s="50">
        <f t="shared" si="112"/>
        <v>0</v>
      </c>
      <c r="AJ150" s="50">
        <f>IFERROR(VLOOKUP($B150,[2]RptScheduleA_Inv!$A$3:$V$165,AJ$3,),)</f>
        <v>0</v>
      </c>
      <c r="AK150" s="50">
        <f>IFERROR(VLOOKUP($B150,[1]RptScheduleA_Inv!$A$3:$V$165,AK$3,),)</f>
        <v>0</v>
      </c>
      <c r="AL150" s="51">
        <f t="shared" si="200"/>
        <v>0</v>
      </c>
      <c r="AM150" s="50">
        <f t="shared" si="113"/>
        <v>0</v>
      </c>
      <c r="AN150" s="50">
        <f>IFERROR(VLOOKUP($B150,[2]RptScheduleA_Inv!$A$3:$V$165,AN$3,),)</f>
        <v>1095.24</v>
      </c>
      <c r="AO150" s="50">
        <f>IFERROR(VLOOKUP($B150,[1]RptScheduleA_Inv!$A$3:$V$165,AO$3,),)</f>
        <v>1097.02</v>
      </c>
      <c r="AP150" s="51">
        <f t="shared" si="201"/>
        <v>1.7799999999999727</v>
      </c>
      <c r="AQ150" s="50">
        <f t="shared" si="114"/>
        <v>1098.8</v>
      </c>
      <c r="AR150" s="50">
        <f>IFERROR(VLOOKUP($B150,[2]RptScheduleA_Inv!$A$3:$V$165,AR$3,),)</f>
        <v>0</v>
      </c>
      <c r="AS150" s="50">
        <f>IFERROR(VLOOKUP($B150,[1]RptScheduleA_Inv!$A$3:$V$165,AS$3,),)</f>
        <v>0</v>
      </c>
      <c r="AT150" s="51">
        <f t="shared" si="202"/>
        <v>0</v>
      </c>
      <c r="AU150" s="50">
        <f t="shared" si="115"/>
        <v>0</v>
      </c>
      <c r="AV150" s="50">
        <f>IFERROR(VLOOKUP($B150,[2]RptScheduleA_Inv!$A$3:$V$165,AV$3,),)</f>
        <v>0</v>
      </c>
      <c r="AW150" s="50">
        <f>IFERROR(VLOOKUP($B150,[1]RptScheduleA_Inv!$A$3:$V$165,AW$3,),)</f>
        <v>0</v>
      </c>
      <c r="AX150" s="51">
        <f t="shared" si="203"/>
        <v>0</v>
      </c>
      <c r="AY150" s="50">
        <f t="shared" si="104"/>
        <v>0</v>
      </c>
      <c r="AZ150" s="50">
        <f>IFERROR(VLOOKUP($B150,[2]RptScheduleA_Inv!$A$3:$V$165,AZ$3,),)</f>
        <v>1723.78</v>
      </c>
      <c r="BA150" s="50">
        <f>IFERROR(VLOOKUP($B150,[1]RptScheduleA_Inv!$A$3:$V$165,BA$3,),)</f>
        <v>1458.49</v>
      </c>
      <c r="BB150" s="51">
        <f t="shared" si="204"/>
        <v>-265.28999999999996</v>
      </c>
      <c r="BC150" s="50">
        <f t="shared" si="105"/>
        <v>1193.2</v>
      </c>
      <c r="BD150" s="50">
        <f>IFERROR(VLOOKUP($B150,[2]RptScheduleA_Inv!$A$3:$V$165,BD$3,),)</f>
        <v>-268.57</v>
      </c>
      <c r="BE150" s="50">
        <f>IFERROR(VLOOKUP($B150,[1]RptScheduleA_Inv!$A$3:$V$165,BE$3,),)</f>
        <v>80.25</v>
      </c>
      <c r="BF150" s="51">
        <f t="shared" si="205"/>
        <v>348.82</v>
      </c>
      <c r="BG150" s="50">
        <f t="shared" si="106"/>
        <v>429.07</v>
      </c>
      <c r="BH150" s="50">
        <f>IFERROR(VLOOKUP($B150,[2]RptScheduleA_Inv!$A$3:$V$165,BH$3,),)</f>
        <v>0</v>
      </c>
      <c r="BI150" s="50">
        <f>IFERROR(VLOOKUP($B150,[1]RptScheduleA_Inv!$A$3:$V$165,BI$3,),)</f>
        <v>0</v>
      </c>
      <c r="BJ150" s="51">
        <f t="shared" si="206"/>
        <v>0</v>
      </c>
      <c r="BK150" s="50">
        <f t="shared" si="107"/>
        <v>0</v>
      </c>
      <c r="BL150" s="50">
        <f>IFERROR(VLOOKUP($B150,[2]RptScheduleA_Inv!$A$3:$V$165,BL$3,),)</f>
        <v>1.4</v>
      </c>
      <c r="BM150" s="50">
        <f>IFERROR(VLOOKUP($B150,[1]RptScheduleA_Inv!$A$3:$V$165,BM$3,),)</f>
        <v>2.17</v>
      </c>
      <c r="BN150" s="51">
        <f t="shared" si="207"/>
        <v>0.77</v>
      </c>
      <c r="BO150" s="50">
        <f t="shared" si="188"/>
        <v>2.94</v>
      </c>
      <c r="BP150" s="50">
        <f>IFERROR(VLOOKUP($B150,[2]RptScheduleA_Inv!$A$3:$V$165,BP$3,),)</f>
        <v>346.32</v>
      </c>
      <c r="BQ150" s="50">
        <f>IFERROR(VLOOKUP($B150,[1]RptScheduleA_Inv!$A$3:$V$165,BQ$3,),)</f>
        <v>370.81</v>
      </c>
      <c r="BR150" s="51">
        <f t="shared" si="208"/>
        <v>24.490000000000009</v>
      </c>
      <c r="BS150" s="50">
        <f t="shared" si="108"/>
        <v>395.3</v>
      </c>
    </row>
    <row r="151" spans="1:71" x14ac:dyDescent="0.2">
      <c r="A151" s="20" t="str">
        <f t="shared" si="109"/>
        <v>SEC</v>
      </c>
      <c r="B151" s="31" t="s">
        <v>142</v>
      </c>
      <c r="C151" s="20" t="str">
        <f t="shared" si="116"/>
        <v>SEC-SECRETARY OF ST</v>
      </c>
      <c r="D151" s="50">
        <f>IFERROR(VLOOKUP($B151,[2]RptScheduleA_Inv!$A$3:$V$165,D$3,),)</f>
        <v>98814.14</v>
      </c>
      <c r="E151" s="50">
        <f>IFERROR(VLOOKUP($B151,[1]RptScheduleA_Inv!$A$3:$V$165,E$3,),)</f>
        <v>188281.48</v>
      </c>
      <c r="F151" s="50">
        <f t="shared" si="189"/>
        <v>89467.340000000011</v>
      </c>
      <c r="G151" s="50">
        <f t="shared" si="94"/>
        <v>277748.82</v>
      </c>
      <c r="H151" s="50">
        <f>IFERROR(VLOOKUP($B151,[2]RptScheduleA_Inv!$A$3:$V$165,H$3,),)</f>
        <v>3102.92</v>
      </c>
      <c r="I151" s="50">
        <f>IFERROR(VLOOKUP($B151,[1]RptScheduleA_Inv!$A$3:$V$165,I$3,),)</f>
        <v>20976</v>
      </c>
      <c r="J151" s="51">
        <f t="shared" si="190"/>
        <v>17873.080000000002</v>
      </c>
      <c r="K151" s="50">
        <f t="shared" si="95"/>
        <v>38849.08</v>
      </c>
      <c r="L151" s="50"/>
      <c r="M151" s="50">
        <f>IFERROR(VLOOKUP($B151,[1]RptScheduleA_Inv!$A$3:$V$165,M$3,),)</f>
        <v>0</v>
      </c>
      <c r="N151" s="50">
        <f t="shared" si="191"/>
        <v>0</v>
      </c>
      <c r="O151" s="50">
        <f t="shared" si="192"/>
        <v>0</v>
      </c>
      <c r="P151" s="50"/>
      <c r="Q151" s="50">
        <f>IFERROR(VLOOKUP($B151,[1]RptScheduleA_Inv!$A$3:$V$165,Q$3,),)</f>
        <v>0</v>
      </c>
      <c r="R151" s="50">
        <f t="shared" si="193"/>
        <v>0</v>
      </c>
      <c r="S151" s="50">
        <f t="shared" si="194"/>
        <v>0</v>
      </c>
      <c r="T151" s="50">
        <f>IFERROR(VLOOKUP($B151,[2]RptScheduleA_Inv!$A$3:$V$165,T$3,),)</f>
        <v>0</v>
      </c>
      <c r="U151" s="50">
        <f>IFERROR(VLOOKUP($B151,[1]RptScheduleA_Inv!$A$3:$V$165,U$3,),)</f>
        <v>0</v>
      </c>
      <c r="V151" s="50">
        <f t="shared" si="195"/>
        <v>0</v>
      </c>
      <c r="W151" s="50">
        <f t="shared" si="196"/>
        <v>0</v>
      </c>
      <c r="X151" s="50">
        <f>IFERROR(VLOOKUP($B151,[2]RptScheduleA_Inv!$A$3:$V$165,X$3,),)</f>
        <v>115517.99</v>
      </c>
      <c r="Y151" s="50">
        <f>IFERROR(VLOOKUP($B151,[1]RptScheduleA_Inv!$A$3:$V$165,Y$3,),)</f>
        <v>104627.05</v>
      </c>
      <c r="Z151" s="51">
        <f t="shared" si="197"/>
        <v>-10890.940000000002</v>
      </c>
      <c r="AA151" s="50">
        <f t="shared" si="110"/>
        <v>93736.11</v>
      </c>
      <c r="AB151" s="50">
        <f>IFERROR(VLOOKUP($B151,[2]RptScheduleA_Inv!$A$3:$V$165,AB$3,),)</f>
        <v>26341.53</v>
      </c>
      <c r="AC151" s="50">
        <f>IFERROR(VLOOKUP($B151,[1]RptScheduleA_Inv!$A$3:$V$165,AC$3,),)</f>
        <v>37618.639999999999</v>
      </c>
      <c r="AD151" s="51">
        <f t="shared" si="198"/>
        <v>11277.11</v>
      </c>
      <c r="AE151" s="50">
        <f t="shared" si="111"/>
        <v>48895.75</v>
      </c>
      <c r="AF151" s="50">
        <f>IFERROR(VLOOKUP($B151,[2]RptScheduleA_Inv!$A$3:$V$165,AF$3,),)</f>
        <v>61541.69</v>
      </c>
      <c r="AG151" s="50">
        <f>IFERROR(VLOOKUP($B151,[1]RptScheduleA_Inv!$A$3:$V$165,AG$3,),)</f>
        <v>69069.240000000005</v>
      </c>
      <c r="AH151" s="51">
        <f t="shared" si="199"/>
        <v>7527.5500000000029</v>
      </c>
      <c r="AI151" s="50">
        <f t="shared" si="112"/>
        <v>76596.790000000008</v>
      </c>
      <c r="AJ151" s="50">
        <f>IFERROR(VLOOKUP($B151,[2]RptScheduleA_Inv!$A$3:$V$165,AJ$3,),)</f>
        <v>0</v>
      </c>
      <c r="AK151" s="50">
        <f>IFERROR(VLOOKUP($B151,[1]RptScheduleA_Inv!$A$3:$V$165,AK$3,),)</f>
        <v>0</v>
      </c>
      <c r="AL151" s="51">
        <f t="shared" si="200"/>
        <v>0</v>
      </c>
      <c r="AM151" s="50">
        <f t="shared" si="113"/>
        <v>0</v>
      </c>
      <c r="AN151" s="50">
        <f>IFERROR(VLOOKUP($B151,[2]RptScheduleA_Inv!$A$3:$V$165,AN$3,),)</f>
        <v>45759.39</v>
      </c>
      <c r="AO151" s="50">
        <f>IFERROR(VLOOKUP($B151,[1]RptScheduleA_Inv!$A$3:$V$165,AO$3,),)</f>
        <v>56041.36</v>
      </c>
      <c r="AP151" s="51">
        <f t="shared" si="201"/>
        <v>10281.970000000001</v>
      </c>
      <c r="AQ151" s="50">
        <f t="shared" si="114"/>
        <v>66323.33</v>
      </c>
      <c r="AR151" s="50">
        <f>IFERROR(VLOOKUP($B151,[2]RptScheduleA_Inv!$A$3:$V$165,AR$3,),)</f>
        <v>606820.71</v>
      </c>
      <c r="AS151" s="50">
        <f>IFERROR(VLOOKUP($B151,[1]RptScheduleA_Inv!$A$3:$V$165,AS$3,),)</f>
        <v>1006357.15</v>
      </c>
      <c r="AT151" s="51">
        <f t="shared" si="202"/>
        <v>399536.44000000006</v>
      </c>
      <c r="AU151" s="50">
        <f t="shared" si="115"/>
        <v>1405893.59</v>
      </c>
      <c r="AV151" s="50">
        <f>IFERROR(VLOOKUP($B151,[2]RptScheduleA_Inv!$A$3:$V$165,AV$3,),)</f>
        <v>52056.58</v>
      </c>
      <c r="AW151" s="50">
        <f>IFERROR(VLOOKUP($B151,[1]RptScheduleA_Inv!$A$3:$V$165,AW$3,),)</f>
        <v>62473.29</v>
      </c>
      <c r="AX151" s="51">
        <f t="shared" si="203"/>
        <v>10416.709999999999</v>
      </c>
      <c r="AY151" s="50">
        <f t="shared" si="104"/>
        <v>72890</v>
      </c>
      <c r="AZ151" s="50">
        <f>IFERROR(VLOOKUP($B151,[2]RptScheduleA_Inv!$A$3:$V$165,AZ$3,),)</f>
        <v>50801.9</v>
      </c>
      <c r="BA151" s="50">
        <f>IFERROR(VLOOKUP($B151,[1]RptScheduleA_Inv!$A$3:$V$165,BA$3,),)</f>
        <v>48885.96</v>
      </c>
      <c r="BB151" s="51">
        <f t="shared" si="204"/>
        <v>-1915.9400000000023</v>
      </c>
      <c r="BC151" s="50">
        <f t="shared" si="105"/>
        <v>46970.02</v>
      </c>
      <c r="BD151" s="50">
        <f>IFERROR(VLOOKUP($B151,[2]RptScheduleA_Inv!$A$3:$V$165,BD$3,),)</f>
        <v>-127639.52</v>
      </c>
      <c r="BE151" s="50">
        <f>IFERROR(VLOOKUP($B151,[1]RptScheduleA_Inv!$A$3:$V$165,BE$3,),)</f>
        <v>-54505.9</v>
      </c>
      <c r="BF151" s="51">
        <f t="shared" si="205"/>
        <v>73133.62</v>
      </c>
      <c r="BG151" s="50">
        <f t="shared" si="106"/>
        <v>18627.719999999994</v>
      </c>
      <c r="BH151" s="50">
        <f>IFERROR(VLOOKUP($B151,[2]RptScheduleA_Inv!$A$3:$V$165,BH$3,),)</f>
        <v>91535.16</v>
      </c>
      <c r="BI151" s="50">
        <f>IFERROR(VLOOKUP($B151,[1]RptScheduleA_Inv!$A$3:$V$165,BI$3,),)</f>
        <v>111742.55</v>
      </c>
      <c r="BJ151" s="51">
        <f t="shared" si="206"/>
        <v>20207.39</v>
      </c>
      <c r="BK151" s="50">
        <f t="shared" si="107"/>
        <v>131949.94</v>
      </c>
      <c r="BL151" s="50">
        <f>IFERROR(VLOOKUP($B151,[2]RptScheduleA_Inv!$A$3:$V$165,BL$3,),)</f>
        <v>0</v>
      </c>
      <c r="BM151" s="50">
        <f>IFERROR(VLOOKUP($B151,[1]RptScheduleA_Inv!$A$3:$V$165,BM$3,),)</f>
        <v>0</v>
      </c>
      <c r="BN151" s="51">
        <f t="shared" si="207"/>
        <v>0</v>
      </c>
      <c r="BO151" s="50">
        <f t="shared" si="188"/>
        <v>0</v>
      </c>
      <c r="BP151" s="50">
        <f>IFERROR(VLOOKUP($B151,[2]RptScheduleA_Inv!$A$3:$V$165,BP$3,),)</f>
        <v>14863.4</v>
      </c>
      <c r="BQ151" s="50">
        <f>IFERROR(VLOOKUP($B151,[1]RptScheduleA_Inv!$A$3:$V$165,BQ$3,),)</f>
        <v>17092.95</v>
      </c>
      <c r="BR151" s="51">
        <f t="shared" si="208"/>
        <v>2229.5500000000011</v>
      </c>
      <c r="BS151" s="50">
        <f t="shared" si="108"/>
        <v>19322.5</v>
      </c>
    </row>
    <row r="152" spans="1:71" x14ac:dyDescent="0.2">
      <c r="A152" s="20" t="str">
        <f t="shared" si="109"/>
        <v>SEN</v>
      </c>
      <c r="B152" s="31" t="s">
        <v>143</v>
      </c>
      <c r="C152" s="20" t="str">
        <f t="shared" si="116"/>
        <v>SEN-SENATE</v>
      </c>
      <c r="D152" s="50">
        <f>IFERROR(VLOOKUP($B152,[2]RptScheduleA_Inv!$A$3:$V$165,D$3,),)</f>
        <v>0</v>
      </c>
      <c r="E152" s="50">
        <f>IFERROR(VLOOKUP($B152,[1]RptScheduleA_Inv!$A$3:$V$165,E$3,),)</f>
        <v>0</v>
      </c>
      <c r="F152" s="50">
        <f t="shared" si="189"/>
        <v>0</v>
      </c>
      <c r="G152" s="50">
        <f t="shared" si="94"/>
        <v>0</v>
      </c>
      <c r="H152" s="50">
        <f>IFERROR(VLOOKUP($B152,[2]RptScheduleA_Inv!$A$3:$V$165,H$3,),)</f>
        <v>134.08000000000001</v>
      </c>
      <c r="I152" s="50">
        <f>IFERROR(VLOOKUP($B152,[1]RptScheduleA_Inv!$A$3:$V$165,I$3,),)</f>
        <v>13614.2</v>
      </c>
      <c r="J152" s="51">
        <f t="shared" si="190"/>
        <v>13480.12</v>
      </c>
      <c r="K152" s="50">
        <f t="shared" si="95"/>
        <v>27094.32</v>
      </c>
      <c r="L152" s="50"/>
      <c r="M152" s="50">
        <f>IFERROR(VLOOKUP($B152,[1]RptScheduleA_Inv!$A$3:$V$165,M$3,),)</f>
        <v>0</v>
      </c>
      <c r="N152" s="50">
        <f t="shared" si="191"/>
        <v>0</v>
      </c>
      <c r="O152" s="50">
        <f t="shared" si="192"/>
        <v>0</v>
      </c>
      <c r="P152" s="50"/>
      <c r="Q152" s="50">
        <f>IFERROR(VLOOKUP($B152,[1]RptScheduleA_Inv!$A$3:$V$165,Q$3,),)</f>
        <v>0</v>
      </c>
      <c r="R152" s="50">
        <f t="shared" si="193"/>
        <v>0</v>
      </c>
      <c r="S152" s="50">
        <f t="shared" si="194"/>
        <v>0</v>
      </c>
      <c r="T152" s="50">
        <f>IFERROR(VLOOKUP($B152,[2]RptScheduleA_Inv!$A$3:$V$165,T$3,),)</f>
        <v>0</v>
      </c>
      <c r="U152" s="50">
        <f>IFERROR(VLOOKUP($B152,[1]RptScheduleA_Inv!$A$3:$V$165,U$3,),)</f>
        <v>0</v>
      </c>
      <c r="V152" s="50">
        <f t="shared" si="195"/>
        <v>0</v>
      </c>
      <c r="W152" s="50">
        <f t="shared" si="196"/>
        <v>0</v>
      </c>
      <c r="X152" s="50">
        <f>IFERROR(VLOOKUP($B152,[2]RptScheduleA_Inv!$A$3:$V$165,X$3,),)</f>
        <v>3909.17</v>
      </c>
      <c r="Y152" s="50">
        <f>IFERROR(VLOOKUP($B152,[1]RptScheduleA_Inv!$A$3:$V$165,Y$3,),)</f>
        <v>11684.09</v>
      </c>
      <c r="Z152" s="51">
        <f t="shared" si="197"/>
        <v>7774.92</v>
      </c>
      <c r="AA152" s="50">
        <f t="shared" si="110"/>
        <v>19459.010000000002</v>
      </c>
      <c r="AB152" s="50">
        <f>IFERROR(VLOOKUP($B152,[2]RptScheduleA_Inv!$A$3:$V$165,AB$3,),)</f>
        <v>11406.3</v>
      </c>
      <c r="AC152" s="50">
        <f>IFERROR(VLOOKUP($B152,[1]RptScheduleA_Inv!$A$3:$V$165,AC$3,),)</f>
        <v>17211.580000000002</v>
      </c>
      <c r="AD152" s="51">
        <f t="shared" si="198"/>
        <v>5805.2800000000025</v>
      </c>
      <c r="AE152" s="50">
        <f t="shared" si="111"/>
        <v>23016.860000000004</v>
      </c>
      <c r="AF152" s="50">
        <f>IFERROR(VLOOKUP($B152,[2]RptScheduleA_Inv!$A$3:$V$165,AF$3,),)</f>
        <v>1175376.49</v>
      </c>
      <c r="AG152" s="50">
        <f>IFERROR(VLOOKUP($B152,[1]RptScheduleA_Inv!$A$3:$V$165,AG$3,),)</f>
        <v>1319144.5</v>
      </c>
      <c r="AH152" s="51">
        <f t="shared" si="199"/>
        <v>143768.01</v>
      </c>
      <c r="AI152" s="50">
        <f t="shared" si="112"/>
        <v>1462912.51</v>
      </c>
      <c r="AJ152" s="50">
        <f>IFERROR(VLOOKUP($B152,[2]RptScheduleA_Inv!$A$3:$V$165,AJ$3,),)</f>
        <v>0</v>
      </c>
      <c r="AK152" s="50">
        <f>IFERROR(VLOOKUP($B152,[1]RptScheduleA_Inv!$A$3:$V$165,AK$3,),)</f>
        <v>0</v>
      </c>
      <c r="AL152" s="51">
        <f t="shared" si="200"/>
        <v>0</v>
      </c>
      <c r="AM152" s="50">
        <f t="shared" si="113"/>
        <v>0</v>
      </c>
      <c r="AN152" s="50">
        <f>IFERROR(VLOOKUP($B152,[2]RptScheduleA_Inv!$A$3:$V$165,AN$3,),)</f>
        <v>21105.21</v>
      </c>
      <c r="AO152" s="50">
        <f>IFERROR(VLOOKUP($B152,[1]RptScheduleA_Inv!$A$3:$V$165,AO$3,),)</f>
        <v>27660.79</v>
      </c>
      <c r="AP152" s="51">
        <f t="shared" si="201"/>
        <v>6555.5800000000017</v>
      </c>
      <c r="AQ152" s="50">
        <f t="shared" si="114"/>
        <v>34216.370000000003</v>
      </c>
      <c r="AR152" s="50">
        <f>IFERROR(VLOOKUP($B152,[2]RptScheduleA_Inv!$A$3:$V$165,AR$3,),)</f>
        <v>351725.31</v>
      </c>
      <c r="AS152" s="50">
        <f>IFERROR(VLOOKUP($B152,[1]RptScheduleA_Inv!$A$3:$V$165,AS$3,),)</f>
        <v>1288371.01</v>
      </c>
      <c r="AT152" s="51">
        <f t="shared" si="202"/>
        <v>936645.7</v>
      </c>
      <c r="AU152" s="50">
        <f t="shared" si="115"/>
        <v>2225016.71</v>
      </c>
      <c r="AV152" s="50">
        <f>IFERROR(VLOOKUP($B152,[2]RptScheduleA_Inv!$A$3:$V$165,AV$3,),)</f>
        <v>994221.36</v>
      </c>
      <c r="AW152" s="50">
        <f>IFERROR(VLOOKUP($B152,[1]RptScheduleA_Inv!$A$3:$V$165,AW$3,),)</f>
        <v>1193168.55</v>
      </c>
      <c r="AX152" s="51">
        <f t="shared" si="203"/>
        <v>198947.19000000006</v>
      </c>
      <c r="AY152" s="50">
        <f t="shared" si="104"/>
        <v>1392115.7400000002</v>
      </c>
      <c r="AZ152" s="50">
        <f>IFERROR(VLOOKUP($B152,[2]RptScheduleA_Inv!$A$3:$V$165,AZ$3,),)</f>
        <v>30641.82</v>
      </c>
      <c r="BA152" s="50">
        <f>IFERROR(VLOOKUP($B152,[1]RptScheduleA_Inv!$A$3:$V$165,BA$3,),)</f>
        <v>31728.61</v>
      </c>
      <c r="BB152" s="51">
        <f t="shared" si="204"/>
        <v>1086.7900000000009</v>
      </c>
      <c r="BC152" s="50">
        <f t="shared" si="105"/>
        <v>32815.4</v>
      </c>
      <c r="BD152" s="50">
        <f>IFERROR(VLOOKUP($B152,[2]RptScheduleA_Inv!$A$3:$V$165,BD$3,),)</f>
        <v>-3049.35</v>
      </c>
      <c r="BE152" s="50">
        <f>IFERROR(VLOOKUP($B152,[1]RptScheduleA_Inv!$A$3:$V$165,BE$3,),)</f>
        <v>2282.36</v>
      </c>
      <c r="BF152" s="51">
        <f t="shared" si="205"/>
        <v>5331.71</v>
      </c>
      <c r="BG152" s="50">
        <f t="shared" si="106"/>
        <v>7614.07</v>
      </c>
      <c r="BH152" s="50">
        <f>IFERROR(VLOOKUP($B152,[2]RptScheduleA_Inv!$A$3:$V$165,BH$3,),)</f>
        <v>0</v>
      </c>
      <c r="BI152" s="50">
        <f>IFERROR(VLOOKUP($B152,[1]RptScheduleA_Inv!$A$3:$V$165,BI$3,),)</f>
        <v>0</v>
      </c>
      <c r="BJ152" s="51">
        <f t="shared" si="206"/>
        <v>0</v>
      </c>
      <c r="BK152" s="50">
        <f t="shared" si="107"/>
        <v>0</v>
      </c>
      <c r="BL152" s="50">
        <f>IFERROR(VLOOKUP($B152,[2]RptScheduleA_Inv!$A$3:$V$165,BL$3,),)</f>
        <v>0</v>
      </c>
      <c r="BM152" s="50">
        <f>IFERROR(VLOOKUP($B152,[1]RptScheduleA_Inv!$A$3:$V$165,BM$3,),)</f>
        <v>0</v>
      </c>
      <c r="BN152" s="51">
        <f t="shared" si="207"/>
        <v>0</v>
      </c>
      <c r="BO152" s="50">
        <f t="shared" si="188"/>
        <v>0</v>
      </c>
      <c r="BP152" s="50">
        <f>IFERROR(VLOOKUP($B152,[2]RptScheduleA_Inv!$A$3:$V$165,BP$3,),)</f>
        <v>8267.33</v>
      </c>
      <c r="BQ152" s="50">
        <f>IFERROR(VLOOKUP($B152,[1]RptScheduleA_Inv!$A$3:$V$165,BQ$3,),)</f>
        <v>10300.33</v>
      </c>
      <c r="BR152" s="51">
        <f t="shared" si="208"/>
        <v>2033</v>
      </c>
      <c r="BS152" s="50">
        <f t="shared" si="108"/>
        <v>12333.33</v>
      </c>
    </row>
    <row r="153" spans="1:71" x14ac:dyDescent="0.2">
      <c r="A153" s="20" t="str">
        <f t="shared" si="109"/>
        <v>SJC</v>
      </c>
      <c r="B153" s="31" t="s">
        <v>144</v>
      </c>
      <c r="C153" s="20" t="str">
        <f t="shared" si="116"/>
        <v>SJC-SUPREME JUDICIAL COURT</v>
      </c>
      <c r="D153" s="50">
        <f>IFERROR(VLOOKUP($B153,[2]RptScheduleA_Inv!$A$3:$V$165,D$3,),)</f>
        <v>0</v>
      </c>
      <c r="E153" s="50">
        <f>IFERROR(VLOOKUP($B153,[1]RptScheduleA_Inv!$A$3:$V$165,E$3,),)</f>
        <v>0</v>
      </c>
      <c r="F153" s="50">
        <f t="shared" si="189"/>
        <v>0</v>
      </c>
      <c r="G153" s="50">
        <f t="shared" si="94"/>
        <v>0</v>
      </c>
      <c r="H153" s="50">
        <f>IFERROR(VLOOKUP($B153,[2]RptScheduleA_Inv!$A$3:$V$165,H$3,),)</f>
        <v>417.25</v>
      </c>
      <c r="I153" s="50">
        <f>IFERROR(VLOOKUP($B153,[1]RptScheduleA_Inv!$A$3:$V$165,I$3,),)</f>
        <v>4271.32</v>
      </c>
      <c r="J153" s="51">
        <f t="shared" si="190"/>
        <v>3854.0699999999997</v>
      </c>
      <c r="K153" s="50">
        <f t="shared" si="95"/>
        <v>8125.3899999999994</v>
      </c>
      <c r="L153" s="50"/>
      <c r="M153" s="50">
        <f>IFERROR(VLOOKUP($B153,[1]RptScheduleA_Inv!$A$3:$V$165,M$3,),)</f>
        <v>0</v>
      </c>
      <c r="N153" s="50">
        <f t="shared" si="191"/>
        <v>0</v>
      </c>
      <c r="O153" s="50">
        <f t="shared" si="192"/>
        <v>0</v>
      </c>
      <c r="P153" s="50"/>
      <c r="Q153" s="50">
        <f>IFERROR(VLOOKUP($B153,[1]RptScheduleA_Inv!$A$3:$V$165,Q$3,),)</f>
        <v>0</v>
      </c>
      <c r="R153" s="50">
        <f t="shared" si="193"/>
        <v>0</v>
      </c>
      <c r="S153" s="50">
        <f t="shared" si="194"/>
        <v>0</v>
      </c>
      <c r="T153" s="50">
        <f>IFERROR(VLOOKUP($B153,[2]RptScheduleA_Inv!$A$3:$V$165,T$3,),)</f>
        <v>0</v>
      </c>
      <c r="U153" s="50">
        <f>IFERROR(VLOOKUP($B153,[1]RptScheduleA_Inv!$A$3:$V$165,U$3,),)</f>
        <v>0</v>
      </c>
      <c r="V153" s="50">
        <f t="shared" si="195"/>
        <v>0</v>
      </c>
      <c r="W153" s="50">
        <f t="shared" si="196"/>
        <v>0</v>
      </c>
      <c r="X153" s="50">
        <f>IFERROR(VLOOKUP($B153,[2]RptScheduleA_Inv!$A$3:$V$165,X$3,),)</f>
        <v>30955.599999999999</v>
      </c>
      <c r="Y153" s="50">
        <f>IFERROR(VLOOKUP($B153,[1]RptScheduleA_Inv!$A$3:$V$165,Y$3,),)</f>
        <v>26116.17</v>
      </c>
      <c r="Z153" s="51">
        <f t="shared" si="197"/>
        <v>-4839.43</v>
      </c>
      <c r="AA153" s="50">
        <f t="shared" si="110"/>
        <v>21276.739999999998</v>
      </c>
      <c r="AB153" s="50">
        <f>IFERROR(VLOOKUP($B153,[2]RptScheduleA_Inv!$A$3:$V$165,AB$3,),)</f>
        <v>7174.33</v>
      </c>
      <c r="AC153" s="50">
        <f>IFERROR(VLOOKUP($B153,[1]RptScheduleA_Inv!$A$3:$V$165,AC$3,),)</f>
        <v>8984.51</v>
      </c>
      <c r="AD153" s="51">
        <f t="shared" si="198"/>
        <v>1810.1800000000003</v>
      </c>
      <c r="AE153" s="50">
        <f t="shared" si="111"/>
        <v>10794.69</v>
      </c>
      <c r="AF153" s="50">
        <f>IFERROR(VLOOKUP($B153,[2]RptScheduleA_Inv!$A$3:$V$165,AF$3,),)</f>
        <v>0</v>
      </c>
      <c r="AG153" s="50">
        <f>IFERROR(VLOOKUP($B153,[1]RptScheduleA_Inv!$A$3:$V$165,AG$3,),)</f>
        <v>0</v>
      </c>
      <c r="AH153" s="51">
        <f t="shared" si="199"/>
        <v>0</v>
      </c>
      <c r="AI153" s="50">
        <f t="shared" si="112"/>
        <v>0</v>
      </c>
      <c r="AJ153" s="50">
        <f>IFERROR(VLOOKUP($B153,[2]RptScheduleA_Inv!$A$3:$V$165,AJ$3,),)</f>
        <v>0</v>
      </c>
      <c r="AK153" s="50">
        <f>IFERROR(VLOOKUP($B153,[1]RptScheduleA_Inv!$A$3:$V$165,AK$3,),)</f>
        <v>0</v>
      </c>
      <c r="AL153" s="51">
        <f t="shared" si="200"/>
        <v>0</v>
      </c>
      <c r="AM153" s="50">
        <f t="shared" si="113"/>
        <v>0</v>
      </c>
      <c r="AN153" s="50">
        <f>IFERROR(VLOOKUP($B153,[2]RptScheduleA_Inv!$A$3:$V$165,AN$3,),)</f>
        <v>11792.18</v>
      </c>
      <c r="AO153" s="50">
        <f>IFERROR(VLOOKUP($B153,[1]RptScheduleA_Inv!$A$3:$V$165,AO$3,),)</f>
        <v>13013.07</v>
      </c>
      <c r="AP153" s="51">
        <f t="shared" si="201"/>
        <v>1220.8899999999994</v>
      </c>
      <c r="AQ153" s="50">
        <f t="shared" si="114"/>
        <v>14233.96</v>
      </c>
      <c r="AR153" s="50">
        <f>IFERROR(VLOOKUP($B153,[2]RptScheduleA_Inv!$A$3:$V$165,AR$3,),)</f>
        <v>0</v>
      </c>
      <c r="AS153" s="50">
        <f>IFERROR(VLOOKUP($B153,[1]RptScheduleA_Inv!$A$3:$V$165,AS$3,),)</f>
        <v>0</v>
      </c>
      <c r="AT153" s="51">
        <f t="shared" si="202"/>
        <v>0</v>
      </c>
      <c r="AU153" s="50">
        <f t="shared" si="115"/>
        <v>0</v>
      </c>
      <c r="AV153" s="50">
        <f>IFERROR(VLOOKUP($B153,[2]RptScheduleA_Inv!$A$3:$V$165,AV$3,),)</f>
        <v>0</v>
      </c>
      <c r="AW153" s="50">
        <f>IFERROR(VLOOKUP($B153,[1]RptScheduleA_Inv!$A$3:$V$165,AW$3,),)</f>
        <v>0</v>
      </c>
      <c r="AX153" s="51">
        <f t="shared" si="203"/>
        <v>0</v>
      </c>
      <c r="AY153" s="50">
        <f t="shared" si="104"/>
        <v>0</v>
      </c>
      <c r="AZ153" s="50">
        <f>IFERROR(VLOOKUP($B153,[2]RptScheduleA_Inv!$A$3:$V$165,AZ$3,),)</f>
        <v>9344.5</v>
      </c>
      <c r="BA153" s="50">
        <f>IFERROR(VLOOKUP($B153,[1]RptScheduleA_Inv!$A$3:$V$165,BA$3,),)</f>
        <v>9954</v>
      </c>
      <c r="BB153" s="51">
        <f t="shared" si="204"/>
        <v>609.5</v>
      </c>
      <c r="BC153" s="50">
        <f t="shared" si="105"/>
        <v>10563.5</v>
      </c>
      <c r="BD153" s="50">
        <f>IFERROR(VLOOKUP($B153,[2]RptScheduleA_Inv!$A$3:$V$165,BD$3,),)</f>
        <v>-18775.28</v>
      </c>
      <c r="BE153" s="50">
        <f>IFERROR(VLOOKUP($B153,[1]RptScheduleA_Inv!$A$3:$V$165,BE$3,),)</f>
        <v>-7106.04</v>
      </c>
      <c r="BF153" s="51">
        <f t="shared" si="205"/>
        <v>11669.239999999998</v>
      </c>
      <c r="BG153" s="50">
        <f t="shared" si="106"/>
        <v>4563.199999999998</v>
      </c>
      <c r="BH153" s="50">
        <f>IFERROR(VLOOKUP($B153,[2]RptScheduleA_Inv!$A$3:$V$165,BH$3,),)</f>
        <v>0</v>
      </c>
      <c r="BI153" s="50">
        <f>IFERROR(VLOOKUP($B153,[1]RptScheduleA_Inv!$A$3:$V$165,BI$3,),)</f>
        <v>0</v>
      </c>
      <c r="BJ153" s="51">
        <f t="shared" si="206"/>
        <v>0</v>
      </c>
      <c r="BK153" s="50">
        <f t="shared" si="107"/>
        <v>0</v>
      </c>
      <c r="BL153" s="50">
        <f>IFERROR(VLOOKUP($B153,[2]RptScheduleA_Inv!$A$3:$V$165,BL$3,),)</f>
        <v>0</v>
      </c>
      <c r="BM153" s="50">
        <f>IFERROR(VLOOKUP($B153,[1]RptScheduleA_Inv!$A$3:$V$165,BM$3,),)</f>
        <v>0</v>
      </c>
      <c r="BN153" s="51">
        <f t="shared" si="207"/>
        <v>0</v>
      </c>
      <c r="BO153" s="50">
        <f t="shared" si="188"/>
        <v>0</v>
      </c>
      <c r="BP153" s="50">
        <f>IFERROR(VLOOKUP($B153,[2]RptScheduleA_Inv!$A$3:$V$165,BP$3,),)</f>
        <v>2853.47</v>
      </c>
      <c r="BQ153" s="50">
        <f>IFERROR(VLOOKUP($B153,[1]RptScheduleA_Inv!$A$3:$V$165,BQ$3,),)</f>
        <v>3528.35</v>
      </c>
      <c r="BR153" s="51">
        <f t="shared" si="208"/>
        <v>674.88000000000011</v>
      </c>
      <c r="BS153" s="50">
        <f t="shared" si="108"/>
        <v>4203.2299999999996</v>
      </c>
    </row>
    <row r="154" spans="1:71" x14ac:dyDescent="0.2">
      <c r="A154" s="20" t="str">
        <f t="shared" si="109"/>
        <v>SMU</v>
      </c>
      <c r="B154" s="31" t="s">
        <v>244</v>
      </c>
      <c r="C154" s="20" t="s">
        <v>244</v>
      </c>
      <c r="D154" s="50">
        <f>IFERROR(VLOOKUP($B154,[2]RptScheduleA_Inv!$A$3:$V$165,D$3,),)</f>
        <v>0</v>
      </c>
      <c r="E154" s="50">
        <f>IFERROR(VLOOKUP($B154,[1]RptScheduleA_Inv!$A$3:$V$165,E$3,),)</f>
        <v>0</v>
      </c>
      <c r="F154" s="50">
        <f t="shared" si="189"/>
        <v>0</v>
      </c>
      <c r="G154" s="50">
        <f t="shared" ref="G154" si="209">E154+F154</f>
        <v>0</v>
      </c>
      <c r="H154" s="50">
        <f>IFERROR(VLOOKUP($B154,[2]RptScheduleA_Inv!$A$3:$V$165,H$3,),)</f>
        <v>0</v>
      </c>
      <c r="I154" s="50">
        <f>IFERROR(VLOOKUP($B154,[1]RptScheduleA_Inv!$A$3:$V$165,I$3,),)</f>
        <v>0</v>
      </c>
      <c r="J154" s="51">
        <f t="shared" si="190"/>
        <v>0</v>
      </c>
      <c r="K154" s="50">
        <f t="shared" ref="K154" si="210">I154+J154</f>
        <v>0</v>
      </c>
      <c r="L154" s="50"/>
      <c r="M154" s="50">
        <f>IFERROR(VLOOKUP($B154,[1]RptScheduleA_Inv!$A$3:$V$165,M$3,),)</f>
        <v>0</v>
      </c>
      <c r="N154" s="50">
        <f t="shared" si="191"/>
        <v>0</v>
      </c>
      <c r="O154" s="50">
        <f t="shared" si="192"/>
        <v>0</v>
      </c>
      <c r="P154" s="50"/>
      <c r="Q154" s="50">
        <f>IFERROR(VLOOKUP($B154,[1]RptScheduleA_Inv!$A$3:$V$165,Q$3,),)</f>
        <v>0</v>
      </c>
      <c r="R154" s="50">
        <f t="shared" si="193"/>
        <v>0</v>
      </c>
      <c r="S154" s="50">
        <f t="shared" si="194"/>
        <v>0</v>
      </c>
      <c r="T154" s="50">
        <f>IFERROR(VLOOKUP($B154,[2]RptScheduleA_Inv!$A$3:$V$165,T$3,),)</f>
        <v>0</v>
      </c>
      <c r="U154" s="50">
        <f>IFERROR(VLOOKUP($B154,[1]RptScheduleA_Inv!$A$3:$V$165,U$3,),)</f>
        <v>0</v>
      </c>
      <c r="V154" s="50">
        <f t="shared" si="195"/>
        <v>0</v>
      </c>
      <c r="W154" s="50">
        <f t="shared" si="196"/>
        <v>0</v>
      </c>
      <c r="X154" s="50">
        <f>IFERROR(VLOOKUP($B154,[2]RptScheduleA_Inv!$A$3:$V$165,X$3,),)</f>
        <v>0</v>
      </c>
      <c r="Y154" s="50">
        <f>IFERROR(VLOOKUP($B154,[1]RptScheduleA_Inv!$A$3:$V$165,Y$3,),)</f>
        <v>0</v>
      </c>
      <c r="Z154" s="51">
        <f t="shared" si="197"/>
        <v>0</v>
      </c>
      <c r="AA154" s="50">
        <f t="shared" si="110"/>
        <v>0</v>
      </c>
      <c r="AB154" s="50">
        <f>IFERROR(VLOOKUP($B154,[2]RptScheduleA_Inv!$A$3:$V$165,AB$3,),)</f>
        <v>0</v>
      </c>
      <c r="AC154" s="50">
        <f>IFERROR(VLOOKUP($B154,[1]RptScheduleA_Inv!$A$3:$V$165,AC$3,),)</f>
        <v>0</v>
      </c>
      <c r="AD154" s="51">
        <f t="shared" si="198"/>
        <v>0</v>
      </c>
      <c r="AE154" s="50">
        <f t="shared" si="111"/>
        <v>0</v>
      </c>
      <c r="AF154" s="50">
        <f>IFERROR(VLOOKUP($B154,[2]RptScheduleA_Inv!$A$3:$V$165,AF$3,),)</f>
        <v>0</v>
      </c>
      <c r="AG154" s="50">
        <f>IFERROR(VLOOKUP($B154,[1]RptScheduleA_Inv!$A$3:$V$165,AG$3,),)</f>
        <v>0</v>
      </c>
      <c r="AH154" s="51">
        <f t="shared" si="199"/>
        <v>0</v>
      </c>
      <c r="AI154" s="50">
        <f t="shared" si="112"/>
        <v>0</v>
      </c>
      <c r="AJ154" s="50">
        <f>IFERROR(VLOOKUP($B154,[2]RptScheduleA_Inv!$A$3:$V$165,AJ$3,),)</f>
        <v>0</v>
      </c>
      <c r="AK154" s="50">
        <f>IFERROR(VLOOKUP($B154,[1]RptScheduleA_Inv!$A$3:$V$165,AK$3,),)</f>
        <v>0</v>
      </c>
      <c r="AL154" s="51">
        <f t="shared" si="200"/>
        <v>0</v>
      </c>
      <c r="AM154" s="50">
        <f t="shared" si="113"/>
        <v>0</v>
      </c>
      <c r="AN154" s="50">
        <f>IFERROR(VLOOKUP($B154,[2]RptScheduleA_Inv!$A$3:$V$165,AN$3,),)</f>
        <v>0</v>
      </c>
      <c r="AO154" s="50">
        <f>IFERROR(VLOOKUP($B154,[1]RptScheduleA_Inv!$A$3:$V$165,AO$3,),)</f>
        <v>0</v>
      </c>
      <c r="AP154" s="51">
        <f t="shared" si="201"/>
        <v>0</v>
      </c>
      <c r="AQ154" s="50">
        <f t="shared" si="114"/>
        <v>0</v>
      </c>
      <c r="AR154" s="50">
        <f>IFERROR(VLOOKUP($B154,[2]RptScheduleA_Inv!$A$3:$V$165,AR$3,),)</f>
        <v>6245.45</v>
      </c>
      <c r="AS154" s="50">
        <f>IFERROR(VLOOKUP($B154,[1]RptScheduleA_Inv!$A$3:$V$165,AS$3,),)</f>
        <v>0</v>
      </c>
      <c r="AT154" s="51">
        <f t="shared" si="202"/>
        <v>-6245.45</v>
      </c>
      <c r="AU154" s="50">
        <f t="shared" si="115"/>
        <v>-6245.45</v>
      </c>
      <c r="AV154" s="50">
        <f>IFERROR(VLOOKUP($B154,[2]RptScheduleA_Inv!$A$3:$V$165,AV$3,),)</f>
        <v>0</v>
      </c>
      <c r="AW154" s="50">
        <f>IFERROR(VLOOKUP($B154,[1]RptScheduleA_Inv!$A$3:$V$165,AW$3,),)</f>
        <v>0</v>
      </c>
      <c r="AX154" s="51">
        <f t="shared" si="203"/>
        <v>0</v>
      </c>
      <c r="AY154" s="50">
        <f t="shared" si="104"/>
        <v>0</v>
      </c>
      <c r="AZ154" s="50">
        <f>IFERROR(VLOOKUP($B154,[2]RptScheduleA_Inv!$A$3:$V$165,AZ$3,),)</f>
        <v>0</v>
      </c>
      <c r="BA154" s="50">
        <f>IFERROR(VLOOKUP($B154,[1]RptScheduleA_Inv!$A$3:$V$165,BA$3,),)</f>
        <v>0</v>
      </c>
      <c r="BB154" s="51">
        <f t="shared" si="204"/>
        <v>0</v>
      </c>
      <c r="BC154" s="50">
        <f t="shared" si="105"/>
        <v>0</v>
      </c>
      <c r="BD154" s="50">
        <f>IFERROR(VLOOKUP($B154,[2]RptScheduleA_Inv!$A$3:$V$165,BD$3,),)</f>
        <v>0</v>
      </c>
      <c r="BE154" s="50">
        <f>IFERROR(VLOOKUP($B154,[1]RptScheduleA_Inv!$A$3:$V$165,BE$3,),)</f>
        <v>0</v>
      </c>
      <c r="BF154" s="51">
        <f t="shared" si="205"/>
        <v>0</v>
      </c>
      <c r="BG154" s="50">
        <f t="shared" si="106"/>
        <v>0</v>
      </c>
      <c r="BH154" s="50">
        <f>IFERROR(VLOOKUP($B154,[2]RptScheduleA_Inv!$A$3:$V$165,BH$3,),)</f>
        <v>0</v>
      </c>
      <c r="BI154" s="50">
        <f>IFERROR(VLOOKUP($B154,[1]RptScheduleA_Inv!$A$3:$V$165,BI$3,),)</f>
        <v>0</v>
      </c>
      <c r="BJ154" s="51">
        <f t="shared" si="206"/>
        <v>0</v>
      </c>
      <c r="BK154" s="50">
        <f t="shared" si="107"/>
        <v>0</v>
      </c>
      <c r="BL154" s="50">
        <f>IFERROR(VLOOKUP($B154,[2]RptScheduleA_Inv!$A$3:$V$165,BL$3,),)</f>
        <v>0</v>
      </c>
      <c r="BM154" s="50">
        <f>IFERROR(VLOOKUP($B154,[1]RptScheduleA_Inv!$A$3:$V$165,BM$3,),)</f>
        <v>0</v>
      </c>
      <c r="BN154" s="51">
        <f t="shared" si="207"/>
        <v>0</v>
      </c>
      <c r="BO154" s="50">
        <f t="shared" si="188"/>
        <v>0</v>
      </c>
      <c r="BP154" s="50">
        <f>IFERROR(VLOOKUP($B154,[2]RptScheduleA_Inv!$A$3:$V$165,BP$3,),)</f>
        <v>0</v>
      </c>
      <c r="BQ154" s="50">
        <f>IFERROR(VLOOKUP($B154,[1]RptScheduleA_Inv!$A$3:$V$165,BQ$3,),)</f>
        <v>0</v>
      </c>
      <c r="BR154" s="51">
        <f t="shared" si="208"/>
        <v>0</v>
      </c>
      <c r="BS154" s="50">
        <f t="shared" si="108"/>
        <v>0</v>
      </c>
    </row>
    <row r="155" spans="1:71" x14ac:dyDescent="0.2">
      <c r="A155" s="20" t="str">
        <f t="shared" si="109"/>
        <v>SOR</v>
      </c>
      <c r="B155" s="31" t="s">
        <v>145</v>
      </c>
      <c r="C155" s="20" t="str">
        <f t="shared" si="116"/>
        <v>SOR-SEX OFFENDER REGISTRY</v>
      </c>
      <c r="D155" s="50">
        <f>IFERROR(VLOOKUP($B155,[2]RptScheduleA_Inv!$A$3:$V$165,D$3,),)</f>
        <v>0</v>
      </c>
      <c r="E155" s="50">
        <f>IFERROR(VLOOKUP($B155,[1]RptScheduleA_Inv!$A$3:$V$165,E$3,),)</f>
        <v>0</v>
      </c>
      <c r="F155" s="50">
        <f t="shared" si="189"/>
        <v>0</v>
      </c>
      <c r="G155" s="50">
        <f t="shared" si="94"/>
        <v>0</v>
      </c>
      <c r="H155" s="50">
        <f>IFERROR(VLOOKUP($B155,[2]RptScheduleA_Inv!$A$3:$V$165,H$3,),)</f>
        <v>224.4</v>
      </c>
      <c r="I155" s="50">
        <f>IFERROR(VLOOKUP($B155,[1]RptScheduleA_Inv!$A$3:$V$165,I$3,),)</f>
        <v>2745.46</v>
      </c>
      <c r="J155" s="51">
        <f t="shared" si="190"/>
        <v>2521.06</v>
      </c>
      <c r="K155" s="50">
        <f t="shared" si="95"/>
        <v>5266.52</v>
      </c>
      <c r="L155" s="50"/>
      <c r="M155" s="50">
        <f>IFERROR(VLOOKUP($B155,[1]RptScheduleA_Inv!$A$3:$V$165,M$3,),)</f>
        <v>0</v>
      </c>
      <c r="N155" s="50">
        <f t="shared" si="191"/>
        <v>0</v>
      </c>
      <c r="O155" s="50">
        <f t="shared" si="192"/>
        <v>0</v>
      </c>
      <c r="P155" s="50"/>
      <c r="Q155" s="50">
        <f>IFERROR(VLOOKUP($B155,[1]RptScheduleA_Inv!$A$3:$V$165,Q$3,),)</f>
        <v>0</v>
      </c>
      <c r="R155" s="50">
        <f t="shared" si="193"/>
        <v>0</v>
      </c>
      <c r="S155" s="50">
        <f t="shared" si="194"/>
        <v>0</v>
      </c>
      <c r="T155" s="50">
        <f>IFERROR(VLOOKUP($B155,[2]RptScheduleA_Inv!$A$3:$V$165,T$3,),)</f>
        <v>0</v>
      </c>
      <c r="U155" s="50">
        <f>IFERROR(VLOOKUP($B155,[1]RptScheduleA_Inv!$A$3:$V$165,U$3,),)</f>
        <v>0</v>
      </c>
      <c r="V155" s="50">
        <f t="shared" si="195"/>
        <v>0</v>
      </c>
      <c r="W155" s="50">
        <f t="shared" si="196"/>
        <v>0</v>
      </c>
      <c r="X155" s="50">
        <f>IFERROR(VLOOKUP($B155,[2]RptScheduleA_Inv!$A$3:$V$165,X$3,),)</f>
        <v>470825.67</v>
      </c>
      <c r="Y155" s="50">
        <f>IFERROR(VLOOKUP($B155,[1]RptScheduleA_Inv!$A$3:$V$165,Y$3,),)</f>
        <v>266636.3</v>
      </c>
      <c r="Z155" s="51">
        <f t="shared" si="197"/>
        <v>-204189.37</v>
      </c>
      <c r="AA155" s="50">
        <f t="shared" si="110"/>
        <v>62446.929999999993</v>
      </c>
      <c r="AB155" s="50">
        <f>IFERROR(VLOOKUP($B155,[2]RptScheduleA_Inv!$A$3:$V$165,AB$3,),)</f>
        <v>3236.62</v>
      </c>
      <c r="AC155" s="50">
        <f>IFERROR(VLOOKUP($B155,[1]RptScheduleA_Inv!$A$3:$V$165,AC$3,),)</f>
        <v>4502.1099999999997</v>
      </c>
      <c r="AD155" s="51">
        <f t="shared" si="198"/>
        <v>1265.4899999999998</v>
      </c>
      <c r="AE155" s="50">
        <f t="shared" si="111"/>
        <v>5767.5999999999995</v>
      </c>
      <c r="AF155" s="50">
        <f>IFERROR(VLOOKUP($B155,[2]RptScheduleA_Inv!$A$3:$V$165,AF$3,),)</f>
        <v>0</v>
      </c>
      <c r="AG155" s="50">
        <f>IFERROR(VLOOKUP($B155,[1]RptScheduleA_Inv!$A$3:$V$165,AG$3,),)</f>
        <v>0</v>
      </c>
      <c r="AH155" s="51">
        <f t="shared" si="199"/>
        <v>0</v>
      </c>
      <c r="AI155" s="50">
        <f t="shared" si="112"/>
        <v>0</v>
      </c>
      <c r="AJ155" s="50">
        <f>IFERROR(VLOOKUP($B155,[2]RptScheduleA_Inv!$A$3:$V$165,AJ$3,),)</f>
        <v>12.23</v>
      </c>
      <c r="AK155" s="50">
        <f>IFERROR(VLOOKUP($B155,[1]RptScheduleA_Inv!$A$3:$V$165,AK$3,),)</f>
        <v>14.9</v>
      </c>
      <c r="AL155" s="51">
        <f t="shared" si="200"/>
        <v>2.67</v>
      </c>
      <c r="AM155" s="50">
        <f t="shared" si="113"/>
        <v>17.57</v>
      </c>
      <c r="AN155" s="50">
        <f>IFERROR(VLOOKUP($B155,[2]RptScheduleA_Inv!$A$3:$V$165,AN$3,),)</f>
        <v>5591.09</v>
      </c>
      <c r="AO155" s="50">
        <f>IFERROR(VLOOKUP($B155,[1]RptScheduleA_Inv!$A$3:$V$165,AO$3,),)</f>
        <v>6825.07</v>
      </c>
      <c r="AP155" s="51">
        <f t="shared" si="201"/>
        <v>1233.9799999999996</v>
      </c>
      <c r="AQ155" s="50">
        <f t="shared" si="114"/>
        <v>8059.0499999999993</v>
      </c>
      <c r="AR155" s="50">
        <f>IFERROR(VLOOKUP($B155,[2]RptScheduleA_Inv!$A$3:$V$165,AR$3,),)</f>
        <v>6245.45</v>
      </c>
      <c r="AS155" s="50">
        <f>IFERROR(VLOOKUP($B155,[1]RptScheduleA_Inv!$A$3:$V$165,AS$3,),)</f>
        <v>10067.07</v>
      </c>
      <c r="AT155" s="51">
        <f t="shared" si="202"/>
        <v>3821.62</v>
      </c>
      <c r="AU155" s="50">
        <f t="shared" si="115"/>
        <v>13888.689999999999</v>
      </c>
      <c r="AV155" s="50">
        <f>IFERROR(VLOOKUP($B155,[2]RptScheduleA_Inv!$A$3:$V$165,AV$3,),)</f>
        <v>0</v>
      </c>
      <c r="AW155" s="50">
        <f>IFERROR(VLOOKUP($B155,[1]RptScheduleA_Inv!$A$3:$V$165,AW$3,),)</f>
        <v>0</v>
      </c>
      <c r="AX155" s="51">
        <f t="shared" si="203"/>
        <v>0</v>
      </c>
      <c r="AY155" s="50">
        <f t="shared" si="104"/>
        <v>0</v>
      </c>
      <c r="AZ155" s="50">
        <f>IFERROR(VLOOKUP($B155,[2]RptScheduleA_Inv!$A$3:$V$165,AZ$3,),)</f>
        <v>10945.37</v>
      </c>
      <c r="BA155" s="50">
        <f>IFERROR(VLOOKUP($B155,[1]RptScheduleA_Inv!$A$3:$V$165,BA$3,),)</f>
        <v>10107.219999999999</v>
      </c>
      <c r="BB155" s="51">
        <f t="shared" si="204"/>
        <v>-838.15000000000146</v>
      </c>
      <c r="BC155" s="50">
        <f t="shared" si="105"/>
        <v>9269.0699999999979</v>
      </c>
      <c r="BD155" s="50">
        <f>IFERROR(VLOOKUP($B155,[2]RptScheduleA_Inv!$A$3:$V$165,BD$3,),)</f>
        <v>-2752.15</v>
      </c>
      <c r="BE155" s="50">
        <f>IFERROR(VLOOKUP($B155,[1]RptScheduleA_Inv!$A$3:$V$165,BE$3,),)</f>
        <v>-1758.08</v>
      </c>
      <c r="BF155" s="51">
        <f t="shared" si="205"/>
        <v>994.07000000000016</v>
      </c>
      <c r="BG155" s="50">
        <f t="shared" si="106"/>
        <v>-764.00999999999976</v>
      </c>
      <c r="BH155" s="50">
        <f>IFERROR(VLOOKUP($B155,[2]RptScheduleA_Inv!$A$3:$V$165,BH$3,),)</f>
        <v>0</v>
      </c>
      <c r="BI155" s="50">
        <f>IFERROR(VLOOKUP($B155,[1]RptScheduleA_Inv!$A$3:$V$165,BI$3,),)</f>
        <v>0</v>
      </c>
      <c r="BJ155" s="51">
        <f t="shared" si="206"/>
        <v>0</v>
      </c>
      <c r="BK155" s="50">
        <f t="shared" si="107"/>
        <v>0</v>
      </c>
      <c r="BL155" s="50">
        <f>IFERROR(VLOOKUP($B155,[2]RptScheduleA_Inv!$A$3:$V$165,BL$3,),)</f>
        <v>874.63</v>
      </c>
      <c r="BM155" s="50">
        <f>IFERROR(VLOOKUP($B155,[1]RptScheduleA_Inv!$A$3:$V$165,BM$3,),)</f>
        <v>1368.67</v>
      </c>
      <c r="BN155" s="51">
        <f t="shared" si="207"/>
        <v>494.04000000000008</v>
      </c>
      <c r="BO155" s="50">
        <f t="shared" si="188"/>
        <v>1862.71</v>
      </c>
      <c r="BP155" s="50">
        <f>IFERROR(VLOOKUP($B155,[2]RptScheduleA_Inv!$A$3:$V$165,BP$3,),)</f>
        <v>1716.54</v>
      </c>
      <c r="BQ155" s="50">
        <f>IFERROR(VLOOKUP($B155,[1]RptScheduleA_Inv!$A$3:$V$165,BQ$3,),)</f>
        <v>2162.37</v>
      </c>
      <c r="BR155" s="51">
        <f t="shared" si="208"/>
        <v>445.82999999999993</v>
      </c>
      <c r="BS155" s="50">
        <f t="shared" si="108"/>
        <v>2608.1999999999998</v>
      </c>
    </row>
    <row r="156" spans="1:71" x14ac:dyDescent="0.2">
      <c r="A156" s="20" t="str">
        <f t="shared" si="109"/>
        <v>SRB</v>
      </c>
      <c r="B156" s="31" t="s">
        <v>146</v>
      </c>
      <c r="C156" s="20" t="str">
        <f t="shared" si="116"/>
        <v>SRB-ST RECLAMATION BRD</v>
      </c>
      <c r="D156" s="50">
        <f>IFERROR(VLOOKUP($B156,[2]RptScheduleA_Inv!$A$3:$V$165,D$3,),)</f>
        <v>0</v>
      </c>
      <c r="E156" s="50">
        <f>IFERROR(VLOOKUP($B156,[1]RptScheduleA_Inv!$A$3:$V$165,E$3,),)</f>
        <v>0</v>
      </c>
      <c r="F156" s="50">
        <f t="shared" si="189"/>
        <v>0</v>
      </c>
      <c r="G156" s="50">
        <f t="shared" si="94"/>
        <v>0</v>
      </c>
      <c r="H156" s="50">
        <f>IFERROR(VLOOKUP($B156,[2]RptScheduleA_Inv!$A$3:$V$165,H$3,),)</f>
        <v>1901</v>
      </c>
      <c r="I156" s="50">
        <f>IFERROR(VLOOKUP($B156,[1]RptScheduleA_Inv!$A$3:$V$165,I$3,),)</f>
        <v>5672.98</v>
      </c>
      <c r="J156" s="51">
        <f t="shared" si="190"/>
        <v>3771.9799999999996</v>
      </c>
      <c r="K156" s="50">
        <f t="shared" si="95"/>
        <v>9444.9599999999991</v>
      </c>
      <c r="L156" s="50"/>
      <c r="M156" s="50">
        <f>IFERROR(VLOOKUP($B156,[1]RptScheduleA_Inv!$A$3:$V$165,M$3,),)</f>
        <v>0</v>
      </c>
      <c r="N156" s="50">
        <f t="shared" si="191"/>
        <v>0</v>
      </c>
      <c r="O156" s="50">
        <f t="shared" si="192"/>
        <v>0</v>
      </c>
      <c r="P156" s="50"/>
      <c r="Q156" s="50">
        <f>IFERROR(VLOOKUP($B156,[1]RptScheduleA_Inv!$A$3:$V$165,Q$3,),)</f>
        <v>0</v>
      </c>
      <c r="R156" s="50">
        <f t="shared" si="193"/>
        <v>0</v>
      </c>
      <c r="S156" s="50">
        <f t="shared" si="194"/>
        <v>0</v>
      </c>
      <c r="T156" s="50">
        <f>IFERROR(VLOOKUP($B156,[2]RptScheduleA_Inv!$A$3:$V$165,T$3,),)</f>
        <v>0</v>
      </c>
      <c r="U156" s="50">
        <f>IFERROR(VLOOKUP($B156,[1]RptScheduleA_Inv!$A$3:$V$165,U$3,),)</f>
        <v>0</v>
      </c>
      <c r="V156" s="50">
        <f t="shared" si="195"/>
        <v>0</v>
      </c>
      <c r="W156" s="50">
        <f t="shared" si="196"/>
        <v>0</v>
      </c>
      <c r="X156" s="50">
        <f>IFERROR(VLOOKUP($B156,[2]RptScheduleA_Inv!$A$3:$V$165,X$3,),)</f>
        <v>3909.17</v>
      </c>
      <c r="Y156" s="50">
        <f>IFERROR(VLOOKUP($B156,[1]RptScheduleA_Inv!$A$3:$V$165,Y$3,),)</f>
        <v>5842.06</v>
      </c>
      <c r="Z156" s="51">
        <f t="shared" si="197"/>
        <v>1932.8900000000003</v>
      </c>
      <c r="AA156" s="50">
        <f t="shared" si="110"/>
        <v>7774.9500000000007</v>
      </c>
      <c r="AB156" s="50">
        <f>IFERROR(VLOOKUP($B156,[2]RptScheduleA_Inv!$A$3:$V$165,AB$3,),)</f>
        <v>5169.1400000000003</v>
      </c>
      <c r="AC156" s="50">
        <f>IFERROR(VLOOKUP($B156,[1]RptScheduleA_Inv!$A$3:$V$165,AC$3,),)</f>
        <v>6869.5</v>
      </c>
      <c r="AD156" s="51">
        <f t="shared" si="198"/>
        <v>1700.3599999999997</v>
      </c>
      <c r="AE156" s="50">
        <f t="shared" si="111"/>
        <v>8569.86</v>
      </c>
      <c r="AF156" s="50">
        <f>IFERROR(VLOOKUP($B156,[2]RptScheduleA_Inv!$A$3:$V$165,AF$3,),)</f>
        <v>0</v>
      </c>
      <c r="AG156" s="50">
        <f>IFERROR(VLOOKUP($B156,[1]RptScheduleA_Inv!$A$3:$V$165,AG$3,),)</f>
        <v>0</v>
      </c>
      <c r="AH156" s="51">
        <f t="shared" si="199"/>
        <v>0</v>
      </c>
      <c r="AI156" s="50">
        <f t="shared" si="112"/>
        <v>0</v>
      </c>
      <c r="AJ156" s="50">
        <f>IFERROR(VLOOKUP($B156,[2]RptScheduleA_Inv!$A$3:$V$165,AJ$3,),)</f>
        <v>11.9</v>
      </c>
      <c r="AK156" s="50">
        <f>IFERROR(VLOOKUP($B156,[1]RptScheduleA_Inv!$A$3:$V$165,AK$3,),)</f>
        <v>20.86</v>
      </c>
      <c r="AL156" s="51">
        <f t="shared" si="200"/>
        <v>8.9599999999999991</v>
      </c>
      <c r="AM156" s="50">
        <f t="shared" si="113"/>
        <v>29.82</v>
      </c>
      <c r="AN156" s="50">
        <f>IFERROR(VLOOKUP($B156,[2]RptScheduleA_Inv!$A$3:$V$165,AN$3,),)</f>
        <v>9441.39</v>
      </c>
      <c r="AO156" s="50">
        <f>IFERROR(VLOOKUP($B156,[1]RptScheduleA_Inv!$A$3:$V$165,AO$3,),)</f>
        <v>11160.42</v>
      </c>
      <c r="AP156" s="51">
        <f t="shared" si="201"/>
        <v>1719.0300000000007</v>
      </c>
      <c r="AQ156" s="50">
        <f t="shared" si="114"/>
        <v>12879.45</v>
      </c>
      <c r="AR156" s="50">
        <f>IFERROR(VLOOKUP($B156,[2]RptScheduleA_Inv!$A$3:$V$165,AR$3,),)</f>
        <v>62454.92</v>
      </c>
      <c r="AS156" s="50">
        <f>IFERROR(VLOOKUP($B156,[1]RptScheduleA_Inv!$A$3:$V$165,AS$3,),)</f>
        <v>110739.05</v>
      </c>
      <c r="AT156" s="51">
        <f t="shared" si="202"/>
        <v>48284.130000000005</v>
      </c>
      <c r="AU156" s="50">
        <f t="shared" si="115"/>
        <v>159023.18</v>
      </c>
      <c r="AV156" s="50">
        <f>IFERROR(VLOOKUP($B156,[2]RptScheduleA_Inv!$A$3:$V$165,AV$3,),)</f>
        <v>0</v>
      </c>
      <c r="AW156" s="50">
        <f>IFERROR(VLOOKUP($B156,[1]RptScheduleA_Inv!$A$3:$V$165,AW$3,),)</f>
        <v>0</v>
      </c>
      <c r="AX156" s="51">
        <f t="shared" si="203"/>
        <v>0</v>
      </c>
      <c r="AY156" s="50">
        <f t="shared" si="104"/>
        <v>0</v>
      </c>
      <c r="AZ156" s="50">
        <f>IFERROR(VLOOKUP($B156,[2]RptScheduleA_Inv!$A$3:$V$165,AZ$3,),)</f>
        <v>16610.86</v>
      </c>
      <c r="BA156" s="50">
        <f>IFERROR(VLOOKUP($B156,[1]RptScheduleA_Inv!$A$3:$V$165,BA$3,),)</f>
        <v>15984.32</v>
      </c>
      <c r="BB156" s="51">
        <f t="shared" si="204"/>
        <v>-626.54000000000087</v>
      </c>
      <c r="BC156" s="50">
        <f t="shared" si="105"/>
        <v>15357.779999999999</v>
      </c>
      <c r="BD156" s="50">
        <f>IFERROR(VLOOKUP($B156,[2]RptScheduleA_Inv!$A$3:$V$165,BD$3,),)</f>
        <v>-20707.16</v>
      </c>
      <c r="BE156" s="50">
        <f>IFERROR(VLOOKUP($B156,[1]RptScheduleA_Inv!$A$3:$V$165,BE$3,),)</f>
        <v>-6520.83</v>
      </c>
      <c r="BF156" s="51">
        <f t="shared" si="205"/>
        <v>14186.33</v>
      </c>
      <c r="BG156" s="50">
        <f t="shared" si="106"/>
        <v>7665.5</v>
      </c>
      <c r="BH156" s="50">
        <f>IFERROR(VLOOKUP($B156,[2]RptScheduleA_Inv!$A$3:$V$165,BH$3,),)</f>
        <v>0</v>
      </c>
      <c r="BI156" s="50">
        <f>IFERROR(VLOOKUP($B156,[1]RptScheduleA_Inv!$A$3:$V$165,BI$3,),)</f>
        <v>0</v>
      </c>
      <c r="BJ156" s="51">
        <f t="shared" si="206"/>
        <v>0</v>
      </c>
      <c r="BK156" s="50">
        <f t="shared" si="107"/>
        <v>0</v>
      </c>
      <c r="BL156" s="50">
        <f>IFERROR(VLOOKUP($B156,[2]RptScheduleA_Inv!$A$3:$V$165,BL$3,),)</f>
        <v>251.85</v>
      </c>
      <c r="BM156" s="50">
        <f>IFERROR(VLOOKUP($B156,[1]RptScheduleA_Inv!$A$3:$V$165,BM$3,),)</f>
        <v>394.11</v>
      </c>
      <c r="BN156" s="51">
        <f t="shared" si="207"/>
        <v>142.26000000000002</v>
      </c>
      <c r="BO156" s="50">
        <f t="shared" si="188"/>
        <v>536.37</v>
      </c>
      <c r="BP156" s="50">
        <f>IFERROR(VLOOKUP($B156,[2]RptScheduleA_Inv!$A$3:$V$165,BP$3,),)</f>
        <v>3551.72</v>
      </c>
      <c r="BQ156" s="50">
        <f>IFERROR(VLOOKUP($B156,[1]RptScheduleA_Inv!$A$3:$V$165,BQ$3,),)</f>
        <v>4285.75</v>
      </c>
      <c r="BR156" s="51">
        <f t="shared" si="208"/>
        <v>734.0300000000002</v>
      </c>
      <c r="BS156" s="50">
        <f t="shared" si="108"/>
        <v>5019.7800000000007</v>
      </c>
    </row>
    <row r="157" spans="1:71" x14ac:dyDescent="0.2">
      <c r="A157" s="20" t="str">
        <f t="shared" si="109"/>
        <v>SSA</v>
      </c>
      <c r="B157" s="31" t="s">
        <v>147</v>
      </c>
      <c r="C157" s="20" t="str">
        <f t="shared" si="116"/>
        <v>SSA-SALEM ST COLLEGE</v>
      </c>
      <c r="D157" s="50">
        <f>IFERROR(VLOOKUP($B157,[2]RptScheduleA_Inv!$A$3:$V$165,D$3,),)</f>
        <v>0</v>
      </c>
      <c r="E157" s="50">
        <f>IFERROR(VLOOKUP($B157,[1]RptScheduleA_Inv!$A$3:$V$165,E$3,),)</f>
        <v>0</v>
      </c>
      <c r="F157" s="50">
        <f t="shared" si="189"/>
        <v>0</v>
      </c>
      <c r="G157" s="50">
        <f t="shared" si="94"/>
        <v>0</v>
      </c>
      <c r="H157" s="50">
        <f>IFERROR(VLOOKUP($B157,[2]RptScheduleA_Inv!$A$3:$V$165,H$3,),)</f>
        <v>2140.1</v>
      </c>
      <c r="I157" s="50">
        <f>IFERROR(VLOOKUP($B157,[1]RptScheduleA_Inv!$A$3:$V$165,I$3,),)</f>
        <v>96468.09</v>
      </c>
      <c r="J157" s="51">
        <f t="shared" si="190"/>
        <v>94327.989999999991</v>
      </c>
      <c r="K157" s="50">
        <f t="shared" si="95"/>
        <v>190796.08</v>
      </c>
      <c r="L157" s="50"/>
      <c r="M157" s="50">
        <f>IFERROR(VLOOKUP($B157,[1]RptScheduleA_Inv!$A$3:$V$165,M$3,),)</f>
        <v>0</v>
      </c>
      <c r="N157" s="50">
        <f t="shared" si="191"/>
        <v>0</v>
      </c>
      <c r="O157" s="50">
        <f t="shared" si="192"/>
        <v>0</v>
      </c>
      <c r="P157" s="50"/>
      <c r="Q157" s="50">
        <f>IFERROR(VLOOKUP($B157,[1]RptScheduleA_Inv!$A$3:$V$165,Q$3,),)</f>
        <v>0</v>
      </c>
      <c r="R157" s="50">
        <f t="shared" si="193"/>
        <v>0</v>
      </c>
      <c r="S157" s="50">
        <f t="shared" si="194"/>
        <v>0</v>
      </c>
      <c r="T157" s="50">
        <f>IFERROR(VLOOKUP($B157,[2]RptScheduleA_Inv!$A$3:$V$165,T$3,),)</f>
        <v>0</v>
      </c>
      <c r="U157" s="50">
        <f>IFERROR(VLOOKUP($B157,[1]RptScheduleA_Inv!$A$3:$V$165,U$3,),)</f>
        <v>0</v>
      </c>
      <c r="V157" s="50">
        <f t="shared" si="195"/>
        <v>0</v>
      </c>
      <c r="W157" s="50">
        <f t="shared" si="196"/>
        <v>0</v>
      </c>
      <c r="X157" s="50">
        <f>IFERROR(VLOOKUP($B157,[2]RptScheduleA_Inv!$A$3:$V$165,X$3,),)</f>
        <v>7818.34</v>
      </c>
      <c r="Y157" s="50">
        <f>IFERROR(VLOOKUP($B157,[1]RptScheduleA_Inv!$A$3:$V$165,Y$3,),)</f>
        <v>5842.06</v>
      </c>
      <c r="Z157" s="51">
        <f t="shared" si="197"/>
        <v>-1976.2799999999997</v>
      </c>
      <c r="AA157" s="50">
        <f t="shared" si="110"/>
        <v>3865.7800000000007</v>
      </c>
      <c r="AB157" s="50">
        <f>IFERROR(VLOOKUP($B157,[2]RptScheduleA_Inv!$A$3:$V$165,AB$3,),)</f>
        <v>45371.78</v>
      </c>
      <c r="AC157" s="50">
        <f>IFERROR(VLOOKUP($B157,[1]RptScheduleA_Inv!$A$3:$V$165,AC$3,),)</f>
        <v>57897.64</v>
      </c>
      <c r="AD157" s="51">
        <f t="shared" si="198"/>
        <v>12525.86</v>
      </c>
      <c r="AE157" s="50">
        <f t="shared" si="111"/>
        <v>70423.5</v>
      </c>
      <c r="AF157" s="50">
        <f>IFERROR(VLOOKUP($B157,[2]RptScheduleA_Inv!$A$3:$V$165,AF$3,),)</f>
        <v>0</v>
      </c>
      <c r="AG157" s="50">
        <f>IFERROR(VLOOKUP($B157,[1]RptScheduleA_Inv!$A$3:$V$165,AG$3,),)</f>
        <v>0</v>
      </c>
      <c r="AH157" s="51">
        <f t="shared" si="199"/>
        <v>0</v>
      </c>
      <c r="AI157" s="50">
        <f t="shared" si="112"/>
        <v>0</v>
      </c>
      <c r="AJ157" s="50">
        <f>IFERROR(VLOOKUP($B157,[2]RptScheduleA_Inv!$A$3:$V$165,AJ$3,),)</f>
        <v>0</v>
      </c>
      <c r="AK157" s="50">
        <f>IFERROR(VLOOKUP($B157,[1]RptScheduleA_Inv!$A$3:$V$165,AK$3,),)</f>
        <v>0</v>
      </c>
      <c r="AL157" s="51">
        <f t="shared" si="200"/>
        <v>0</v>
      </c>
      <c r="AM157" s="50">
        <f t="shared" si="113"/>
        <v>0</v>
      </c>
      <c r="AN157" s="50">
        <f>IFERROR(VLOOKUP($B157,[2]RptScheduleA_Inv!$A$3:$V$165,AN$3,),)</f>
        <v>96181.89</v>
      </c>
      <c r="AO157" s="50">
        <f>IFERROR(VLOOKUP($B157,[1]RptScheduleA_Inv!$A$3:$V$165,AO$3,),)</f>
        <v>118530.96</v>
      </c>
      <c r="AP157" s="51">
        <f t="shared" si="201"/>
        <v>22349.070000000007</v>
      </c>
      <c r="AQ157" s="50">
        <f t="shared" si="114"/>
        <v>140880.03000000003</v>
      </c>
      <c r="AR157" s="50">
        <f>IFERROR(VLOOKUP($B157,[2]RptScheduleA_Inv!$A$3:$V$165,AR$3,),)</f>
        <v>53858.32</v>
      </c>
      <c r="AS157" s="50">
        <f>IFERROR(VLOOKUP($B157,[1]RptScheduleA_Inv!$A$3:$V$165,AS$3,),)</f>
        <v>147588.76</v>
      </c>
      <c r="AT157" s="51">
        <f t="shared" si="202"/>
        <v>93730.44</v>
      </c>
      <c r="AU157" s="50">
        <f t="shared" si="115"/>
        <v>241319.2</v>
      </c>
      <c r="AV157" s="50">
        <f>IFERROR(VLOOKUP($B157,[2]RptScheduleA_Inv!$A$3:$V$165,AV$3,),)</f>
        <v>0</v>
      </c>
      <c r="AW157" s="50">
        <f>IFERROR(VLOOKUP($B157,[1]RptScheduleA_Inv!$A$3:$V$165,AW$3,),)</f>
        <v>0</v>
      </c>
      <c r="AX157" s="51">
        <f t="shared" si="203"/>
        <v>0</v>
      </c>
      <c r="AY157" s="50">
        <f t="shared" si="104"/>
        <v>0</v>
      </c>
      <c r="AZ157" s="50">
        <f>IFERROR(VLOOKUP($B157,[2]RptScheduleA_Inv!$A$3:$V$165,AZ$3,),)</f>
        <v>203785.17</v>
      </c>
      <c r="BA157" s="50">
        <f>IFERROR(VLOOKUP($B157,[1]RptScheduleA_Inv!$A$3:$V$165,BA$3,),)</f>
        <v>224827.35</v>
      </c>
      <c r="BB157" s="51">
        <f t="shared" si="204"/>
        <v>21042.179999999993</v>
      </c>
      <c r="BC157" s="50">
        <f t="shared" si="105"/>
        <v>245869.53</v>
      </c>
      <c r="BD157" s="50">
        <f>IFERROR(VLOOKUP($B157,[2]RptScheduleA_Inv!$A$3:$V$165,BD$3,),)</f>
        <v>-611.41</v>
      </c>
      <c r="BE157" s="50">
        <f>IFERROR(VLOOKUP($B157,[1]RptScheduleA_Inv!$A$3:$V$165,BE$3,),)</f>
        <v>13837.57</v>
      </c>
      <c r="BF157" s="51">
        <f t="shared" si="205"/>
        <v>14448.98</v>
      </c>
      <c r="BG157" s="50">
        <f t="shared" si="106"/>
        <v>28286.55</v>
      </c>
      <c r="BH157" s="50">
        <f>IFERROR(VLOOKUP($B157,[2]RptScheduleA_Inv!$A$3:$V$165,BH$3,),)</f>
        <v>0</v>
      </c>
      <c r="BI157" s="50">
        <f>IFERROR(VLOOKUP($B157,[1]RptScheduleA_Inv!$A$3:$V$165,BI$3,),)</f>
        <v>0</v>
      </c>
      <c r="BJ157" s="51">
        <f t="shared" si="206"/>
        <v>0</v>
      </c>
      <c r="BK157" s="50">
        <f t="shared" si="107"/>
        <v>0</v>
      </c>
      <c r="BL157" s="50">
        <f>IFERROR(VLOOKUP($B157,[2]RptScheduleA_Inv!$A$3:$V$165,BL$3,),)</f>
        <v>0</v>
      </c>
      <c r="BM157" s="50">
        <f>IFERROR(VLOOKUP($B157,[1]RptScheduleA_Inv!$A$3:$V$165,BM$3,),)</f>
        <v>0</v>
      </c>
      <c r="BN157" s="51">
        <f t="shared" si="207"/>
        <v>0</v>
      </c>
      <c r="BO157" s="50">
        <f t="shared" si="188"/>
        <v>0</v>
      </c>
      <c r="BP157" s="50">
        <f>IFERROR(VLOOKUP($B157,[2]RptScheduleA_Inv!$A$3:$V$165,BP$3,),)</f>
        <v>52612.81</v>
      </c>
      <c r="BQ157" s="50">
        <f>IFERROR(VLOOKUP($B157,[1]RptScheduleA_Inv!$A$3:$V$165,BQ$3,),)</f>
        <v>68208.509999999995</v>
      </c>
      <c r="BR157" s="51">
        <f t="shared" si="208"/>
        <v>15595.699999999997</v>
      </c>
      <c r="BS157" s="50">
        <f t="shared" si="108"/>
        <v>83804.209999999992</v>
      </c>
    </row>
    <row r="158" spans="1:71" x14ac:dyDescent="0.2">
      <c r="A158" s="20" t="str">
        <f t="shared" si="109"/>
        <v>STC</v>
      </c>
      <c r="B158" s="31" t="s">
        <v>148</v>
      </c>
      <c r="C158" s="20" t="str">
        <f t="shared" si="116"/>
        <v>STC-SPRINGFIELD TECH COMM COLLEGE</v>
      </c>
      <c r="D158" s="50">
        <f>IFERROR(VLOOKUP($B158,[2]RptScheduleA_Inv!$A$3:$V$165,D$3,),)</f>
        <v>0</v>
      </c>
      <c r="E158" s="50">
        <f>IFERROR(VLOOKUP($B158,[1]RptScheduleA_Inv!$A$3:$V$165,E$3,),)</f>
        <v>0</v>
      </c>
      <c r="F158" s="50">
        <f t="shared" si="189"/>
        <v>0</v>
      </c>
      <c r="G158" s="50">
        <f t="shared" ref="G158:G172" si="211">E158+F158</f>
        <v>0</v>
      </c>
      <c r="H158" s="50">
        <f>IFERROR(VLOOKUP($B158,[2]RptScheduleA_Inv!$A$3:$V$165,H$3,),)</f>
        <v>1628.11</v>
      </c>
      <c r="I158" s="50">
        <f>IFERROR(VLOOKUP($B158,[1]RptScheduleA_Inv!$A$3:$V$165,I$3,),)</f>
        <v>51721.63</v>
      </c>
      <c r="J158" s="51">
        <f t="shared" si="190"/>
        <v>50093.52</v>
      </c>
      <c r="K158" s="50">
        <f t="shared" ref="K158:K172" si="212">I158+J158</f>
        <v>101815.15</v>
      </c>
      <c r="L158" s="50"/>
      <c r="M158" s="50">
        <f>IFERROR(VLOOKUP($B158,[1]RptScheduleA_Inv!$A$3:$V$165,M$3,),)</f>
        <v>0</v>
      </c>
      <c r="N158" s="50">
        <f t="shared" si="191"/>
        <v>0</v>
      </c>
      <c r="O158" s="50">
        <f t="shared" si="192"/>
        <v>0</v>
      </c>
      <c r="P158" s="50"/>
      <c r="Q158" s="50">
        <f>IFERROR(VLOOKUP($B158,[1]RptScheduleA_Inv!$A$3:$V$165,Q$3,),)</f>
        <v>0</v>
      </c>
      <c r="R158" s="50">
        <f t="shared" si="193"/>
        <v>0</v>
      </c>
      <c r="S158" s="50">
        <f t="shared" si="194"/>
        <v>0</v>
      </c>
      <c r="T158" s="50">
        <f>IFERROR(VLOOKUP($B158,[2]RptScheduleA_Inv!$A$3:$V$165,T$3,),)</f>
        <v>0</v>
      </c>
      <c r="U158" s="50">
        <f>IFERROR(VLOOKUP($B158,[1]RptScheduleA_Inv!$A$3:$V$165,U$3,),)</f>
        <v>0</v>
      </c>
      <c r="V158" s="50">
        <f t="shared" si="195"/>
        <v>0</v>
      </c>
      <c r="W158" s="50">
        <f t="shared" si="196"/>
        <v>0</v>
      </c>
      <c r="X158" s="50">
        <f>IFERROR(VLOOKUP($B158,[2]RptScheduleA_Inv!$A$3:$V$165,X$3,),)</f>
        <v>6097.51</v>
      </c>
      <c r="Y158" s="50">
        <f>IFERROR(VLOOKUP($B158,[1]RptScheduleA_Inv!$A$3:$V$165,Y$3,),)</f>
        <v>11684.09</v>
      </c>
      <c r="Z158" s="51">
        <f t="shared" si="197"/>
        <v>5586.58</v>
      </c>
      <c r="AA158" s="50">
        <f t="shared" si="110"/>
        <v>17270.669999999998</v>
      </c>
      <c r="AB158" s="50">
        <f>IFERROR(VLOOKUP($B158,[2]RptScheduleA_Inv!$A$3:$V$165,AB$3,),)</f>
        <v>17829.96</v>
      </c>
      <c r="AC158" s="50">
        <f>IFERROR(VLOOKUP($B158,[1]RptScheduleA_Inv!$A$3:$V$165,AC$3,),)</f>
        <v>23805.03</v>
      </c>
      <c r="AD158" s="51">
        <f t="shared" si="198"/>
        <v>5975.07</v>
      </c>
      <c r="AE158" s="50">
        <f t="shared" si="111"/>
        <v>29780.1</v>
      </c>
      <c r="AF158" s="50">
        <f>IFERROR(VLOOKUP($B158,[2]RptScheduleA_Inv!$A$3:$V$165,AF$3,),)</f>
        <v>0</v>
      </c>
      <c r="AG158" s="50">
        <f>IFERROR(VLOOKUP($B158,[1]RptScheduleA_Inv!$A$3:$V$165,AG$3,),)</f>
        <v>0</v>
      </c>
      <c r="AH158" s="51">
        <f t="shared" si="199"/>
        <v>0</v>
      </c>
      <c r="AI158" s="50">
        <f t="shared" si="112"/>
        <v>0</v>
      </c>
      <c r="AJ158" s="50">
        <f>IFERROR(VLOOKUP($B158,[2]RptScheduleA_Inv!$A$3:$V$165,AJ$3,),)</f>
        <v>0</v>
      </c>
      <c r="AK158" s="50">
        <f>IFERROR(VLOOKUP($B158,[1]RptScheduleA_Inv!$A$3:$V$165,AK$3,),)</f>
        <v>0</v>
      </c>
      <c r="AL158" s="51">
        <f t="shared" si="200"/>
        <v>0</v>
      </c>
      <c r="AM158" s="50">
        <f t="shared" si="113"/>
        <v>0</v>
      </c>
      <c r="AN158" s="50">
        <f>IFERROR(VLOOKUP($B158,[2]RptScheduleA_Inv!$A$3:$V$165,AN$3,),)</f>
        <v>42343.03</v>
      </c>
      <c r="AO158" s="50">
        <f>IFERROR(VLOOKUP($B158,[1]RptScheduleA_Inv!$A$3:$V$165,AO$3,),)</f>
        <v>54799.11</v>
      </c>
      <c r="AP158" s="51">
        <f t="shared" si="201"/>
        <v>12456.080000000002</v>
      </c>
      <c r="AQ158" s="50">
        <f t="shared" si="114"/>
        <v>67255.19</v>
      </c>
      <c r="AR158" s="50">
        <f>IFERROR(VLOOKUP($B158,[2]RptScheduleA_Inv!$A$3:$V$165,AR$3,),)</f>
        <v>116511.76</v>
      </c>
      <c r="AS158" s="50">
        <f>IFERROR(VLOOKUP($B158,[1]RptScheduleA_Inv!$A$3:$V$165,AS$3,),)</f>
        <v>32745</v>
      </c>
      <c r="AT158" s="51">
        <f t="shared" si="202"/>
        <v>-83766.759999999995</v>
      </c>
      <c r="AU158" s="50">
        <f t="shared" si="115"/>
        <v>-51021.759999999995</v>
      </c>
      <c r="AV158" s="50">
        <f>IFERROR(VLOOKUP($B158,[2]RptScheduleA_Inv!$A$3:$V$165,AV$3,),)</f>
        <v>0</v>
      </c>
      <c r="AW158" s="50">
        <f>IFERROR(VLOOKUP($B158,[1]RptScheduleA_Inv!$A$3:$V$165,AW$3,),)</f>
        <v>0</v>
      </c>
      <c r="AX158" s="51">
        <f t="shared" si="203"/>
        <v>0</v>
      </c>
      <c r="AY158" s="50">
        <f t="shared" si="104"/>
        <v>0</v>
      </c>
      <c r="AZ158" s="50">
        <f>IFERROR(VLOOKUP($B158,[2]RptScheduleA_Inv!$A$3:$V$165,AZ$3,),)</f>
        <v>110525.45</v>
      </c>
      <c r="BA158" s="50">
        <f>IFERROR(VLOOKUP($B158,[1]RptScheduleA_Inv!$A$3:$V$165,BA$3,),)</f>
        <v>120541.62</v>
      </c>
      <c r="BB158" s="51">
        <f t="shared" si="204"/>
        <v>10016.169999999998</v>
      </c>
      <c r="BC158" s="50">
        <f t="shared" si="105"/>
        <v>130557.79</v>
      </c>
      <c r="BD158" s="50">
        <f>IFERROR(VLOOKUP($B158,[2]RptScheduleA_Inv!$A$3:$V$165,BD$3,),)</f>
        <v>-212.44</v>
      </c>
      <c r="BE158" s="50">
        <f>IFERROR(VLOOKUP($B158,[1]RptScheduleA_Inv!$A$3:$V$165,BE$3,),)</f>
        <v>5869.03</v>
      </c>
      <c r="BF158" s="51">
        <f t="shared" si="205"/>
        <v>6081.4699999999993</v>
      </c>
      <c r="BG158" s="50">
        <f t="shared" si="106"/>
        <v>11950.5</v>
      </c>
      <c r="BH158" s="50">
        <f>IFERROR(VLOOKUP($B158,[2]RptScheduleA_Inv!$A$3:$V$165,BH$3,),)</f>
        <v>0</v>
      </c>
      <c r="BI158" s="50">
        <f>IFERROR(VLOOKUP($B158,[1]RptScheduleA_Inv!$A$3:$V$165,BI$3,),)</f>
        <v>0</v>
      </c>
      <c r="BJ158" s="51">
        <f t="shared" si="206"/>
        <v>0</v>
      </c>
      <c r="BK158" s="50">
        <f t="shared" si="107"/>
        <v>0</v>
      </c>
      <c r="BL158" s="50">
        <f>IFERROR(VLOOKUP($B158,[2]RptScheduleA_Inv!$A$3:$V$165,BL$3,),)</f>
        <v>0</v>
      </c>
      <c r="BM158" s="50">
        <f>IFERROR(VLOOKUP($B158,[1]RptScheduleA_Inv!$A$3:$V$165,BM$3,),)</f>
        <v>0</v>
      </c>
      <c r="BN158" s="51">
        <f t="shared" si="207"/>
        <v>0</v>
      </c>
      <c r="BO158" s="50">
        <f t="shared" si="188"/>
        <v>0</v>
      </c>
      <c r="BP158" s="50">
        <f>IFERROR(VLOOKUP($B158,[2]RptScheduleA_Inv!$A$3:$V$165,BP$3,),)</f>
        <v>28526.85</v>
      </c>
      <c r="BQ158" s="50">
        <f>IFERROR(VLOOKUP($B158,[1]RptScheduleA_Inv!$A$3:$V$165,BQ$3,),)</f>
        <v>35804.89</v>
      </c>
      <c r="BR158" s="51">
        <f t="shared" si="208"/>
        <v>7278.0400000000009</v>
      </c>
      <c r="BS158" s="50">
        <f t="shared" si="108"/>
        <v>43082.93</v>
      </c>
    </row>
    <row r="159" spans="1:71" x14ac:dyDescent="0.2">
      <c r="A159" s="20" t="str">
        <f t="shared" si="109"/>
        <v>SUF</v>
      </c>
      <c r="B159" s="31" t="s">
        <v>149</v>
      </c>
      <c r="C159" s="20" t="str">
        <f t="shared" si="116"/>
        <v>SUF-SUFFOLK DISTRICT ATTY</v>
      </c>
      <c r="D159" s="50">
        <f>IFERROR(VLOOKUP($B159,[2]RptScheduleA_Inv!$A$3:$V$165,D$3,),)</f>
        <v>0</v>
      </c>
      <c r="E159" s="50">
        <f>IFERROR(VLOOKUP($B159,[1]RptScheduleA_Inv!$A$3:$V$165,E$3,),)</f>
        <v>0</v>
      </c>
      <c r="F159" s="50">
        <f t="shared" si="189"/>
        <v>0</v>
      </c>
      <c r="G159" s="50">
        <f t="shared" si="211"/>
        <v>0</v>
      </c>
      <c r="H159" s="50">
        <f>IFERROR(VLOOKUP($B159,[2]RptScheduleA_Inv!$A$3:$V$165,H$3,),)</f>
        <v>631.05999999999995</v>
      </c>
      <c r="I159" s="50">
        <f>IFERROR(VLOOKUP($B159,[1]RptScheduleA_Inv!$A$3:$V$165,I$3,),)</f>
        <v>12591.68</v>
      </c>
      <c r="J159" s="51">
        <f t="shared" si="190"/>
        <v>11960.62</v>
      </c>
      <c r="K159" s="50">
        <f t="shared" si="212"/>
        <v>24552.300000000003</v>
      </c>
      <c r="L159" s="50"/>
      <c r="M159" s="50">
        <f>IFERROR(VLOOKUP($B159,[1]RptScheduleA_Inv!$A$3:$V$165,M$3,),)</f>
        <v>0</v>
      </c>
      <c r="N159" s="50">
        <f t="shared" si="191"/>
        <v>0</v>
      </c>
      <c r="O159" s="50">
        <f t="shared" si="192"/>
        <v>0</v>
      </c>
      <c r="P159" s="50"/>
      <c r="Q159" s="50">
        <f>IFERROR(VLOOKUP($B159,[1]RptScheduleA_Inv!$A$3:$V$165,Q$3,),)</f>
        <v>0</v>
      </c>
      <c r="R159" s="50">
        <f t="shared" si="193"/>
        <v>0</v>
      </c>
      <c r="S159" s="50">
        <f t="shared" si="194"/>
        <v>0</v>
      </c>
      <c r="T159" s="50">
        <f>IFERROR(VLOOKUP($B159,[2]RptScheduleA_Inv!$A$3:$V$165,T$3,),)</f>
        <v>0</v>
      </c>
      <c r="U159" s="50">
        <f>IFERROR(VLOOKUP($B159,[1]RptScheduleA_Inv!$A$3:$V$165,U$3,),)</f>
        <v>0</v>
      </c>
      <c r="V159" s="50">
        <f t="shared" si="195"/>
        <v>0</v>
      </c>
      <c r="W159" s="50">
        <f t="shared" si="196"/>
        <v>0</v>
      </c>
      <c r="X159" s="50">
        <f>IFERROR(VLOOKUP($B159,[2]RptScheduleA_Inv!$A$3:$V$165,X$3,),)</f>
        <v>16104.33</v>
      </c>
      <c r="Y159" s="50">
        <f>IFERROR(VLOOKUP($B159,[1]RptScheduleA_Inv!$A$3:$V$165,Y$3,),)</f>
        <v>27663.23</v>
      </c>
      <c r="Z159" s="51">
        <f t="shared" si="197"/>
        <v>11558.9</v>
      </c>
      <c r="AA159" s="50">
        <f t="shared" si="110"/>
        <v>39222.129999999997</v>
      </c>
      <c r="AB159" s="50">
        <f>IFERROR(VLOOKUP($B159,[2]RptScheduleA_Inv!$A$3:$V$165,AB$3,),)</f>
        <v>12589.6</v>
      </c>
      <c r="AC159" s="50">
        <f>IFERROR(VLOOKUP($B159,[1]RptScheduleA_Inv!$A$3:$V$165,AC$3,),)</f>
        <v>17173.330000000002</v>
      </c>
      <c r="AD159" s="51">
        <f t="shared" si="198"/>
        <v>4583.7300000000014</v>
      </c>
      <c r="AE159" s="50">
        <f t="shared" si="111"/>
        <v>21757.060000000005</v>
      </c>
      <c r="AF159" s="50">
        <f>IFERROR(VLOOKUP($B159,[2]RptScheduleA_Inv!$A$3:$V$165,AF$3,),)</f>
        <v>0</v>
      </c>
      <c r="AG159" s="50">
        <f>IFERROR(VLOOKUP($B159,[1]RptScheduleA_Inv!$A$3:$V$165,AG$3,),)</f>
        <v>0</v>
      </c>
      <c r="AH159" s="51">
        <f t="shared" si="199"/>
        <v>0</v>
      </c>
      <c r="AI159" s="50">
        <f t="shared" si="112"/>
        <v>0</v>
      </c>
      <c r="AJ159" s="50">
        <f>IFERROR(VLOOKUP($B159,[2]RptScheduleA_Inv!$A$3:$V$165,AJ$3,),)</f>
        <v>0</v>
      </c>
      <c r="AK159" s="50">
        <f>IFERROR(VLOOKUP($B159,[1]RptScheduleA_Inv!$A$3:$V$165,AK$3,),)</f>
        <v>0</v>
      </c>
      <c r="AL159" s="51">
        <f t="shared" si="200"/>
        <v>0</v>
      </c>
      <c r="AM159" s="50">
        <f t="shared" si="113"/>
        <v>0</v>
      </c>
      <c r="AN159" s="50">
        <f>IFERROR(VLOOKUP($B159,[2]RptScheduleA_Inv!$A$3:$V$165,AN$3,),)</f>
        <v>22442.73</v>
      </c>
      <c r="AO159" s="50">
        <f>IFERROR(VLOOKUP($B159,[1]RptScheduleA_Inv!$A$3:$V$165,AO$3,),)</f>
        <v>27100.2</v>
      </c>
      <c r="AP159" s="51">
        <f t="shared" si="201"/>
        <v>4657.4700000000012</v>
      </c>
      <c r="AQ159" s="50">
        <f t="shared" si="114"/>
        <v>31757.670000000002</v>
      </c>
      <c r="AR159" s="50">
        <f>IFERROR(VLOOKUP($B159,[2]RptScheduleA_Inv!$A$3:$V$165,AR$3,),)</f>
        <v>6245.45</v>
      </c>
      <c r="AS159" s="50">
        <f>IFERROR(VLOOKUP($B159,[1]RptScheduleA_Inv!$A$3:$V$165,AS$3,),)</f>
        <v>10067.07</v>
      </c>
      <c r="AT159" s="51">
        <f t="shared" si="202"/>
        <v>3821.62</v>
      </c>
      <c r="AU159" s="50">
        <f t="shared" si="115"/>
        <v>13888.689999999999</v>
      </c>
      <c r="AV159" s="50">
        <f>IFERROR(VLOOKUP($B159,[2]RptScheduleA_Inv!$A$3:$V$165,AV$3,),)</f>
        <v>0</v>
      </c>
      <c r="AW159" s="50">
        <f>IFERROR(VLOOKUP($B159,[1]RptScheduleA_Inv!$A$3:$V$165,AW$3,),)</f>
        <v>0</v>
      </c>
      <c r="AX159" s="51">
        <f t="shared" si="203"/>
        <v>0</v>
      </c>
      <c r="AY159" s="50">
        <f t="shared" si="104"/>
        <v>0</v>
      </c>
      <c r="AZ159" s="50">
        <f>IFERROR(VLOOKUP($B159,[2]RptScheduleA_Inv!$A$3:$V$165,AZ$3,),)</f>
        <v>28114.98</v>
      </c>
      <c r="BA159" s="50">
        <f>IFERROR(VLOOKUP($B159,[1]RptScheduleA_Inv!$A$3:$V$165,BA$3,),)</f>
        <v>29345.439999999999</v>
      </c>
      <c r="BB159" s="51">
        <f t="shared" si="204"/>
        <v>1230.4599999999991</v>
      </c>
      <c r="BC159" s="50">
        <f t="shared" si="105"/>
        <v>30575.899999999998</v>
      </c>
      <c r="BD159" s="50">
        <f>IFERROR(VLOOKUP($B159,[2]RptScheduleA_Inv!$A$3:$V$165,BD$3,),)</f>
        <v>-30404.880000000001</v>
      </c>
      <c r="BE159" s="50">
        <f>IFERROR(VLOOKUP($B159,[1]RptScheduleA_Inv!$A$3:$V$165,BE$3,),)</f>
        <v>-11431.59</v>
      </c>
      <c r="BF159" s="51">
        <f t="shared" si="205"/>
        <v>18973.29</v>
      </c>
      <c r="BG159" s="50">
        <f t="shared" si="106"/>
        <v>7541.7000000000007</v>
      </c>
      <c r="BH159" s="50">
        <f>IFERROR(VLOOKUP($B159,[2]RptScheduleA_Inv!$A$3:$V$165,BH$3,),)</f>
        <v>0</v>
      </c>
      <c r="BI159" s="50">
        <f>IFERROR(VLOOKUP($B159,[1]RptScheduleA_Inv!$A$3:$V$165,BI$3,),)</f>
        <v>0</v>
      </c>
      <c r="BJ159" s="51">
        <f t="shared" si="206"/>
        <v>0</v>
      </c>
      <c r="BK159" s="50">
        <f t="shared" si="107"/>
        <v>0</v>
      </c>
      <c r="BL159" s="50">
        <f>IFERROR(VLOOKUP($B159,[2]RptScheduleA_Inv!$A$3:$V$165,BL$3,),)</f>
        <v>0</v>
      </c>
      <c r="BM159" s="50">
        <f>IFERROR(VLOOKUP($B159,[1]RptScheduleA_Inv!$A$3:$V$165,BM$3,),)</f>
        <v>0</v>
      </c>
      <c r="BN159" s="51">
        <f t="shared" si="207"/>
        <v>0</v>
      </c>
      <c r="BO159" s="50">
        <f t="shared" si="188"/>
        <v>0</v>
      </c>
      <c r="BP159" s="50">
        <f>IFERROR(VLOOKUP($B159,[2]RptScheduleA_Inv!$A$3:$V$165,BP$3,),)</f>
        <v>7776.53</v>
      </c>
      <c r="BQ159" s="50">
        <f>IFERROR(VLOOKUP($B159,[1]RptScheduleA_Inv!$A$3:$V$165,BQ$3,),)</f>
        <v>9630.6</v>
      </c>
      <c r="BR159" s="51">
        <f t="shared" si="208"/>
        <v>1854.0700000000006</v>
      </c>
      <c r="BS159" s="50">
        <f t="shared" si="108"/>
        <v>11484.670000000002</v>
      </c>
    </row>
    <row r="160" spans="1:71" x14ac:dyDescent="0.2">
      <c r="A160" s="20" t="str">
        <f t="shared" si="109"/>
        <v>TAC</v>
      </c>
      <c r="B160" s="31" t="s">
        <v>150</v>
      </c>
      <c r="C160" s="20" t="str">
        <f t="shared" si="116"/>
        <v>TAC- TELECOM &amp; CABLE</v>
      </c>
      <c r="D160" s="50">
        <f>IFERROR(VLOOKUP($B160,[2]RptScheduleA_Inv!$A$3:$V$165,D$3,),)</f>
        <v>0</v>
      </c>
      <c r="E160" s="50">
        <f>IFERROR(VLOOKUP($B160,[1]RptScheduleA_Inv!$A$3:$V$165,E$3,),)</f>
        <v>0</v>
      </c>
      <c r="F160" s="50">
        <f t="shared" si="189"/>
        <v>0</v>
      </c>
      <c r="G160" s="50">
        <f t="shared" si="211"/>
        <v>0</v>
      </c>
      <c r="H160" s="50">
        <f>IFERROR(VLOOKUP($B160,[2]RptScheduleA_Inv!$A$3:$V$165,H$3,),)</f>
        <v>180.69</v>
      </c>
      <c r="I160" s="50">
        <f>IFERROR(VLOOKUP($B160,[1]RptScheduleA_Inv!$A$3:$V$165,I$3,),)</f>
        <v>1183.6099999999999</v>
      </c>
      <c r="J160" s="51">
        <f t="shared" si="190"/>
        <v>1002.9199999999998</v>
      </c>
      <c r="K160" s="50">
        <f t="shared" si="212"/>
        <v>2186.5299999999997</v>
      </c>
      <c r="L160" s="50"/>
      <c r="M160" s="50">
        <f>IFERROR(VLOOKUP($B160,[1]RptScheduleA_Inv!$A$3:$V$165,M$3,),)</f>
        <v>0</v>
      </c>
      <c r="N160" s="50">
        <f t="shared" si="191"/>
        <v>0</v>
      </c>
      <c r="O160" s="50">
        <f t="shared" si="192"/>
        <v>0</v>
      </c>
      <c r="P160" s="50"/>
      <c r="Q160" s="50">
        <f>IFERROR(VLOOKUP($B160,[1]RptScheduleA_Inv!$A$3:$V$165,Q$3,),)</f>
        <v>0</v>
      </c>
      <c r="R160" s="50">
        <f t="shared" si="193"/>
        <v>0</v>
      </c>
      <c r="S160" s="50">
        <f t="shared" si="194"/>
        <v>0</v>
      </c>
      <c r="T160" s="50">
        <f>IFERROR(VLOOKUP($B160,[2]RptScheduleA_Inv!$A$3:$V$165,T$3,),)</f>
        <v>0</v>
      </c>
      <c r="U160" s="50">
        <f>IFERROR(VLOOKUP($B160,[1]RptScheduleA_Inv!$A$3:$V$165,U$3,),)</f>
        <v>0</v>
      </c>
      <c r="V160" s="50">
        <f t="shared" si="195"/>
        <v>0</v>
      </c>
      <c r="W160" s="50">
        <f t="shared" si="196"/>
        <v>0</v>
      </c>
      <c r="X160" s="50">
        <f>IFERROR(VLOOKUP($B160,[2]RptScheduleA_Inv!$A$3:$V$165,X$3,),)</f>
        <v>0</v>
      </c>
      <c r="Y160" s="50">
        <f>IFERROR(VLOOKUP($B160,[1]RptScheduleA_Inv!$A$3:$V$165,Y$3,),)</f>
        <v>0</v>
      </c>
      <c r="Z160" s="51">
        <f t="shared" si="197"/>
        <v>0</v>
      </c>
      <c r="AA160" s="50">
        <f t="shared" si="110"/>
        <v>0</v>
      </c>
      <c r="AB160" s="50">
        <f>IFERROR(VLOOKUP($B160,[2]RptScheduleA_Inv!$A$3:$V$165,AB$3,),)</f>
        <v>1321.39</v>
      </c>
      <c r="AC160" s="50">
        <f>IFERROR(VLOOKUP($B160,[1]RptScheduleA_Inv!$A$3:$V$165,AC$3,),)</f>
        <v>1762.77</v>
      </c>
      <c r="AD160" s="51">
        <f t="shared" si="198"/>
        <v>441.37999999999988</v>
      </c>
      <c r="AE160" s="50">
        <f t="shared" si="111"/>
        <v>2204.1499999999996</v>
      </c>
      <c r="AF160" s="50">
        <f>IFERROR(VLOOKUP($B160,[2]RptScheduleA_Inv!$A$3:$V$165,AF$3,),)</f>
        <v>0</v>
      </c>
      <c r="AG160" s="50">
        <f>IFERROR(VLOOKUP($B160,[1]RptScheduleA_Inv!$A$3:$V$165,AG$3,),)</f>
        <v>0</v>
      </c>
      <c r="AH160" s="51">
        <f t="shared" si="199"/>
        <v>0</v>
      </c>
      <c r="AI160" s="50">
        <f t="shared" si="112"/>
        <v>0</v>
      </c>
      <c r="AJ160" s="50">
        <f>IFERROR(VLOOKUP($B160,[2]RptScheduleA_Inv!$A$3:$V$165,AJ$3,),)</f>
        <v>39.130000000000003</v>
      </c>
      <c r="AK160" s="50">
        <f>IFERROR(VLOOKUP($B160,[1]RptScheduleA_Inv!$A$3:$V$165,AK$3,),)</f>
        <v>54.7</v>
      </c>
      <c r="AL160" s="51">
        <f t="shared" si="200"/>
        <v>15.57</v>
      </c>
      <c r="AM160" s="50">
        <f t="shared" si="113"/>
        <v>70.27000000000001</v>
      </c>
      <c r="AN160" s="50">
        <f>IFERROR(VLOOKUP($B160,[2]RptScheduleA_Inv!$A$3:$V$165,AN$3,),)</f>
        <v>2299.4499999999998</v>
      </c>
      <c r="AO160" s="50">
        <f>IFERROR(VLOOKUP($B160,[1]RptScheduleA_Inv!$A$3:$V$165,AO$3,),)</f>
        <v>2726.85</v>
      </c>
      <c r="AP160" s="51">
        <f t="shared" si="201"/>
        <v>427.40000000000009</v>
      </c>
      <c r="AQ160" s="50">
        <f t="shared" si="114"/>
        <v>3154.25</v>
      </c>
      <c r="AR160" s="50">
        <f>IFERROR(VLOOKUP($B160,[2]RptScheduleA_Inv!$A$3:$V$165,AR$3,),)</f>
        <v>6245.45</v>
      </c>
      <c r="AS160" s="50">
        <f>IFERROR(VLOOKUP($B160,[1]RptScheduleA_Inv!$A$3:$V$165,AS$3,),)</f>
        <v>10067.07</v>
      </c>
      <c r="AT160" s="51">
        <f t="shared" si="202"/>
        <v>3821.62</v>
      </c>
      <c r="AU160" s="50">
        <f t="shared" si="115"/>
        <v>13888.689999999999</v>
      </c>
      <c r="AV160" s="50">
        <f>IFERROR(VLOOKUP($B160,[2]RptScheduleA_Inv!$A$3:$V$165,AV$3,),)</f>
        <v>0</v>
      </c>
      <c r="AW160" s="50">
        <f>IFERROR(VLOOKUP($B160,[1]RptScheduleA_Inv!$A$3:$V$165,AW$3,),)</f>
        <v>0</v>
      </c>
      <c r="AX160" s="51">
        <f t="shared" si="203"/>
        <v>0</v>
      </c>
      <c r="AY160" s="50">
        <f t="shared" si="104"/>
        <v>0</v>
      </c>
      <c r="AZ160" s="50">
        <f>IFERROR(VLOOKUP($B160,[2]RptScheduleA_Inv!$A$3:$V$165,AZ$3,),)</f>
        <v>1954.55</v>
      </c>
      <c r="BA160" s="50">
        <f>IFERROR(VLOOKUP($B160,[1]RptScheduleA_Inv!$A$3:$V$165,BA$3,),)</f>
        <v>2293.85</v>
      </c>
      <c r="BB160" s="51">
        <f t="shared" si="204"/>
        <v>339.29999999999995</v>
      </c>
      <c r="BC160" s="50">
        <f t="shared" si="105"/>
        <v>2633.1499999999996</v>
      </c>
      <c r="BD160" s="50">
        <f>IFERROR(VLOOKUP($B160,[2]RptScheduleA_Inv!$A$3:$V$165,BD$3,),)</f>
        <v>-3634.82</v>
      </c>
      <c r="BE160" s="50">
        <f>IFERROR(VLOOKUP($B160,[1]RptScheduleA_Inv!$A$3:$V$165,BE$3,),)</f>
        <v>-1553</v>
      </c>
      <c r="BF160" s="51">
        <f t="shared" si="205"/>
        <v>2081.8200000000002</v>
      </c>
      <c r="BG160" s="50">
        <f t="shared" si="106"/>
        <v>528.82000000000016</v>
      </c>
      <c r="BH160" s="50">
        <f>IFERROR(VLOOKUP($B160,[2]RptScheduleA_Inv!$A$3:$V$165,BH$3,),)</f>
        <v>0</v>
      </c>
      <c r="BI160" s="50">
        <f>IFERROR(VLOOKUP($B160,[1]RptScheduleA_Inv!$A$3:$V$165,BI$3,),)</f>
        <v>0</v>
      </c>
      <c r="BJ160" s="51">
        <f t="shared" si="206"/>
        <v>0</v>
      </c>
      <c r="BK160" s="50">
        <f t="shared" si="107"/>
        <v>0</v>
      </c>
      <c r="BL160" s="50">
        <f>IFERROR(VLOOKUP($B160,[2]RptScheduleA_Inv!$A$3:$V$165,BL$3,),)</f>
        <v>65.510000000000005</v>
      </c>
      <c r="BM160" s="50">
        <f>IFERROR(VLOOKUP($B160,[1]RptScheduleA_Inv!$A$3:$V$165,BM$3,),)</f>
        <v>102.55</v>
      </c>
      <c r="BN160" s="51">
        <f t="shared" si="207"/>
        <v>37.039999999999992</v>
      </c>
      <c r="BO160" s="50">
        <f t="shared" si="188"/>
        <v>139.58999999999997</v>
      </c>
      <c r="BP160" s="50">
        <f>IFERROR(VLOOKUP($B160,[2]RptScheduleA_Inv!$A$3:$V$165,BP$3,),)</f>
        <v>727.43</v>
      </c>
      <c r="BQ160" s="50">
        <f>IFERROR(VLOOKUP($B160,[1]RptScheduleA_Inv!$A$3:$V$165,BQ$3,),)</f>
        <v>917.28</v>
      </c>
      <c r="BR160" s="51">
        <f t="shared" si="208"/>
        <v>189.85000000000002</v>
      </c>
      <c r="BS160" s="50">
        <f t="shared" si="108"/>
        <v>1107.1300000000001</v>
      </c>
    </row>
    <row r="161" spans="1:72" x14ac:dyDescent="0.2">
      <c r="A161" s="20" t="str">
        <f t="shared" si="109"/>
        <v>TRB</v>
      </c>
      <c r="B161" s="31" t="s">
        <v>151</v>
      </c>
      <c r="C161" s="20" t="str">
        <f t="shared" si="116"/>
        <v>TRB-TEACHERS RETIREMENT BRD</v>
      </c>
      <c r="D161" s="50">
        <f>IFERROR(VLOOKUP($B161,[2]RptScheduleA_Inv!$A$3:$V$165,D$3,),)</f>
        <v>0</v>
      </c>
      <c r="E161" s="50">
        <f>IFERROR(VLOOKUP($B161,[1]RptScheduleA_Inv!$A$3:$V$165,E$3,),)</f>
        <v>0</v>
      </c>
      <c r="F161" s="50">
        <f t="shared" si="189"/>
        <v>0</v>
      </c>
      <c r="G161" s="50">
        <f t="shared" si="211"/>
        <v>0</v>
      </c>
      <c r="H161" s="50">
        <f>IFERROR(VLOOKUP($B161,[2]RptScheduleA_Inv!$A$3:$V$165,H$3,),)</f>
        <v>545.04</v>
      </c>
      <c r="I161" s="50">
        <f>IFERROR(VLOOKUP($B161,[1]RptScheduleA_Inv!$A$3:$V$165,I$3,),)</f>
        <v>5321.39</v>
      </c>
      <c r="J161" s="51">
        <f t="shared" si="190"/>
        <v>4776.3500000000004</v>
      </c>
      <c r="K161" s="50">
        <f t="shared" si="212"/>
        <v>10097.740000000002</v>
      </c>
      <c r="L161" s="50"/>
      <c r="M161" s="50">
        <f>IFERROR(VLOOKUP($B161,[1]RptScheduleA_Inv!$A$3:$V$165,M$3,),)</f>
        <v>0</v>
      </c>
      <c r="N161" s="50">
        <f t="shared" si="191"/>
        <v>0</v>
      </c>
      <c r="O161" s="50">
        <f t="shared" si="192"/>
        <v>0</v>
      </c>
      <c r="P161" s="50"/>
      <c r="Q161" s="50">
        <f>IFERROR(VLOOKUP($B161,[1]RptScheduleA_Inv!$A$3:$V$165,Q$3,),)</f>
        <v>0</v>
      </c>
      <c r="R161" s="50">
        <f t="shared" si="193"/>
        <v>0</v>
      </c>
      <c r="S161" s="50">
        <f t="shared" si="194"/>
        <v>0</v>
      </c>
      <c r="T161" s="50">
        <f>IFERROR(VLOOKUP($B161,[2]RptScheduleA_Inv!$A$3:$V$165,T$3,),)</f>
        <v>0</v>
      </c>
      <c r="U161" s="50">
        <f>IFERROR(VLOOKUP($B161,[1]RptScheduleA_Inv!$A$3:$V$165,U$3,),)</f>
        <v>0</v>
      </c>
      <c r="V161" s="50">
        <f t="shared" si="195"/>
        <v>0</v>
      </c>
      <c r="W161" s="50">
        <f t="shared" si="196"/>
        <v>0</v>
      </c>
      <c r="X161" s="50">
        <f>IFERROR(VLOOKUP($B161,[2]RptScheduleA_Inv!$A$3:$V$165,X$3,),)</f>
        <v>41579.74</v>
      </c>
      <c r="Y161" s="50">
        <f>IFERROR(VLOOKUP($B161,[1]RptScheduleA_Inv!$A$3:$V$165,Y$3,),)</f>
        <v>90194.98</v>
      </c>
      <c r="Z161" s="51">
        <f t="shared" si="197"/>
        <v>48615.24</v>
      </c>
      <c r="AA161" s="50">
        <f t="shared" si="110"/>
        <v>138810.22</v>
      </c>
      <c r="AB161" s="50">
        <f>IFERROR(VLOOKUP($B161,[2]RptScheduleA_Inv!$A$3:$V$165,AB$3,),)</f>
        <v>24143.55</v>
      </c>
      <c r="AC161" s="50">
        <f>IFERROR(VLOOKUP($B161,[1]RptScheduleA_Inv!$A$3:$V$165,AC$3,),)</f>
        <v>29143.75</v>
      </c>
      <c r="AD161" s="51">
        <f t="shared" si="198"/>
        <v>5000.2000000000007</v>
      </c>
      <c r="AE161" s="50">
        <f t="shared" si="111"/>
        <v>34143.949999999997</v>
      </c>
      <c r="AF161" s="50">
        <f>IFERROR(VLOOKUP($B161,[2]RptScheduleA_Inv!$A$3:$V$165,AF$3,),)</f>
        <v>0</v>
      </c>
      <c r="AG161" s="50">
        <f>IFERROR(VLOOKUP($B161,[1]RptScheduleA_Inv!$A$3:$V$165,AG$3,),)</f>
        <v>0</v>
      </c>
      <c r="AH161" s="51">
        <f t="shared" si="199"/>
        <v>0</v>
      </c>
      <c r="AI161" s="50">
        <f t="shared" si="112"/>
        <v>0</v>
      </c>
      <c r="AJ161" s="50">
        <f>IFERROR(VLOOKUP($B161,[2]RptScheduleA_Inv!$A$3:$V$165,AJ$3,),)</f>
        <v>66.430000000000007</v>
      </c>
      <c r="AK161" s="50">
        <f>IFERROR(VLOOKUP($B161,[1]RptScheduleA_Inv!$A$3:$V$165,AK$3,),)</f>
        <v>70.540000000000006</v>
      </c>
      <c r="AL161" s="51">
        <f t="shared" si="200"/>
        <v>4.1099999999999994</v>
      </c>
      <c r="AM161" s="50">
        <f t="shared" si="113"/>
        <v>74.650000000000006</v>
      </c>
      <c r="AN161" s="50">
        <f>IFERROR(VLOOKUP($B161,[2]RptScheduleA_Inv!$A$3:$V$165,AN$3,),)</f>
        <v>10397.44</v>
      </c>
      <c r="AO161" s="50">
        <f>IFERROR(VLOOKUP($B161,[1]RptScheduleA_Inv!$A$3:$V$165,AO$3,),)</f>
        <v>12420.41</v>
      </c>
      <c r="AP161" s="51">
        <f t="shared" si="201"/>
        <v>2022.9699999999993</v>
      </c>
      <c r="AQ161" s="50">
        <f t="shared" si="114"/>
        <v>14443.38</v>
      </c>
      <c r="AR161" s="50">
        <f>IFERROR(VLOOKUP($B161,[2]RptScheduleA_Inv!$A$3:$V$165,AR$3,),)</f>
        <v>12490.79</v>
      </c>
      <c r="AS161" s="50">
        <f>IFERROR(VLOOKUP($B161,[1]RptScheduleA_Inv!$A$3:$V$165,AS$3,),)</f>
        <v>20134.34</v>
      </c>
      <c r="AT161" s="51">
        <f t="shared" si="202"/>
        <v>7643.5499999999993</v>
      </c>
      <c r="AU161" s="50">
        <f t="shared" si="115"/>
        <v>27777.89</v>
      </c>
      <c r="AV161" s="50">
        <f>IFERROR(VLOOKUP($B161,[2]RptScheduleA_Inv!$A$3:$V$165,AV$3,),)</f>
        <v>0</v>
      </c>
      <c r="AW161" s="50">
        <f>IFERROR(VLOOKUP($B161,[1]RptScheduleA_Inv!$A$3:$V$165,AW$3,),)</f>
        <v>0</v>
      </c>
      <c r="AX161" s="51">
        <f t="shared" si="203"/>
        <v>0</v>
      </c>
      <c r="AY161" s="50">
        <f t="shared" si="104"/>
        <v>0</v>
      </c>
      <c r="AZ161" s="50">
        <f>IFERROR(VLOOKUP($B161,[2]RptScheduleA_Inv!$A$3:$V$165,AZ$3,),)</f>
        <v>9249.8799999999992</v>
      </c>
      <c r="BA161" s="50">
        <f>IFERROR(VLOOKUP($B161,[1]RptScheduleA_Inv!$A$3:$V$165,BA$3,),)</f>
        <v>11802.7</v>
      </c>
      <c r="BB161" s="51">
        <f t="shared" si="204"/>
        <v>2552.8200000000015</v>
      </c>
      <c r="BC161" s="50">
        <f t="shared" si="105"/>
        <v>14355.520000000002</v>
      </c>
      <c r="BD161" s="50">
        <f>IFERROR(VLOOKUP($B161,[2]RptScheduleA_Inv!$A$3:$V$165,BD$3,),)</f>
        <v>-20173.47</v>
      </c>
      <c r="BE161" s="50">
        <f>IFERROR(VLOOKUP($B161,[1]RptScheduleA_Inv!$A$3:$V$165,BE$3,),)</f>
        <v>-7980.76</v>
      </c>
      <c r="BF161" s="51">
        <f t="shared" si="205"/>
        <v>12192.710000000001</v>
      </c>
      <c r="BG161" s="50">
        <f t="shared" si="106"/>
        <v>4211.9500000000007</v>
      </c>
      <c r="BH161" s="50">
        <f>IFERROR(VLOOKUP($B161,[2]RptScheduleA_Inv!$A$3:$V$165,BH$3,),)</f>
        <v>0</v>
      </c>
      <c r="BI161" s="50">
        <f>IFERROR(VLOOKUP($B161,[1]RptScheduleA_Inv!$A$3:$V$165,BI$3,),)</f>
        <v>0</v>
      </c>
      <c r="BJ161" s="51">
        <f t="shared" si="206"/>
        <v>0</v>
      </c>
      <c r="BK161" s="50">
        <f t="shared" si="107"/>
        <v>0</v>
      </c>
      <c r="BL161" s="50">
        <f>IFERROR(VLOOKUP($B161,[2]RptScheduleA_Inv!$A$3:$V$165,BL$3,),)</f>
        <v>1819.46</v>
      </c>
      <c r="BM161" s="50">
        <f>IFERROR(VLOOKUP($B161,[1]RptScheduleA_Inv!$A$3:$V$165,BM$3,),)</f>
        <v>2847.16</v>
      </c>
      <c r="BN161" s="51">
        <f t="shared" si="207"/>
        <v>1027.6999999999998</v>
      </c>
      <c r="BO161" s="50">
        <f t="shared" si="188"/>
        <v>3874.8599999999997</v>
      </c>
      <c r="BP161" s="50">
        <f>IFERROR(VLOOKUP($B161,[2]RptScheduleA_Inv!$A$3:$V$165,BP$3,),)</f>
        <v>535930.68999999994</v>
      </c>
      <c r="BQ161" s="50">
        <f>IFERROR(VLOOKUP($B161,[1]RptScheduleA_Inv!$A$3:$V$165,BQ$3,),)</f>
        <v>653411.43000000005</v>
      </c>
      <c r="BR161" s="51">
        <f t="shared" si="208"/>
        <v>117480.74000000011</v>
      </c>
      <c r="BS161" s="50">
        <f t="shared" si="108"/>
        <v>770892.17000000016</v>
      </c>
    </row>
    <row r="162" spans="1:72" x14ac:dyDescent="0.2">
      <c r="A162" s="20" t="str">
        <f t="shared" si="109"/>
        <v>TRC</v>
      </c>
      <c r="B162" s="31" t="s">
        <v>152</v>
      </c>
      <c r="C162" s="20" t="str">
        <f t="shared" si="116"/>
        <v>TRC-TRIAL COURT</v>
      </c>
      <c r="D162" s="50">
        <f>IFERROR(VLOOKUP($B162,[2]RptScheduleA_Inv!$A$3:$V$165,D$3,),)</f>
        <v>41427.75</v>
      </c>
      <c r="E162" s="50">
        <f>IFERROR(VLOOKUP($B162,[1]RptScheduleA_Inv!$A$3:$V$165,E$3,),)</f>
        <v>68339.63</v>
      </c>
      <c r="F162" s="50">
        <f t="shared" si="189"/>
        <v>26911.880000000005</v>
      </c>
      <c r="G162" s="50">
        <f t="shared" si="211"/>
        <v>95251.510000000009</v>
      </c>
      <c r="H162" s="50">
        <f>IFERROR(VLOOKUP($B162,[2]RptScheduleA_Inv!$A$3:$V$165,H$3,),)</f>
        <v>20573.77</v>
      </c>
      <c r="I162" s="50">
        <f>IFERROR(VLOOKUP($B162,[1]RptScheduleA_Inv!$A$3:$V$165,I$3,),)</f>
        <v>312444.93</v>
      </c>
      <c r="J162" s="51">
        <f t="shared" si="190"/>
        <v>291871.15999999997</v>
      </c>
      <c r="K162" s="50">
        <f t="shared" si="212"/>
        <v>604316.09</v>
      </c>
      <c r="L162" s="50"/>
      <c r="M162" s="50">
        <f>IFERROR(VLOOKUP($B162,[1]RptScheduleA_Inv!$A$3:$V$165,M$3,),)</f>
        <v>0</v>
      </c>
      <c r="N162" s="50">
        <f t="shared" si="191"/>
        <v>0</v>
      </c>
      <c r="O162" s="50">
        <f t="shared" si="192"/>
        <v>0</v>
      </c>
      <c r="P162" s="50"/>
      <c r="Q162" s="50">
        <f>IFERROR(VLOOKUP($B162,[1]RptScheduleA_Inv!$A$3:$V$165,Q$3,),)</f>
        <v>0</v>
      </c>
      <c r="R162" s="50">
        <f t="shared" si="193"/>
        <v>0</v>
      </c>
      <c r="S162" s="50">
        <f t="shared" si="194"/>
        <v>0</v>
      </c>
      <c r="T162" s="50">
        <f>IFERROR(VLOOKUP($B162,[2]RptScheduleA_Inv!$A$3:$V$165,T$3,),)</f>
        <v>0</v>
      </c>
      <c r="U162" s="50">
        <f>IFERROR(VLOOKUP($B162,[1]RptScheduleA_Inv!$A$3:$V$165,U$3,),)</f>
        <v>0</v>
      </c>
      <c r="V162" s="50">
        <f t="shared" si="195"/>
        <v>0</v>
      </c>
      <c r="W162" s="50">
        <f t="shared" si="196"/>
        <v>0</v>
      </c>
      <c r="X162" s="50">
        <f>IFERROR(VLOOKUP($B162,[2]RptScheduleA_Inv!$A$3:$V$165,X$3,),)</f>
        <v>409326.27</v>
      </c>
      <c r="Y162" s="50">
        <f>IFERROR(VLOOKUP($B162,[1]RptScheduleA_Inv!$A$3:$V$165,Y$3,),)</f>
        <v>481268.88</v>
      </c>
      <c r="Z162" s="51">
        <f t="shared" si="197"/>
        <v>71942.609999999986</v>
      </c>
      <c r="AA162" s="50">
        <f t="shared" si="110"/>
        <v>553211.49</v>
      </c>
      <c r="AB162" s="50">
        <f>IFERROR(VLOOKUP($B162,[2]RptScheduleA_Inv!$A$3:$V$165,AB$3,),)</f>
        <v>364929.26</v>
      </c>
      <c r="AC162" s="50">
        <f>IFERROR(VLOOKUP($B162,[1]RptScheduleA_Inv!$A$3:$V$165,AC$3,),)</f>
        <v>505571.4</v>
      </c>
      <c r="AD162" s="51">
        <f t="shared" si="198"/>
        <v>140642.14000000001</v>
      </c>
      <c r="AE162" s="50">
        <f t="shared" si="111"/>
        <v>646213.54</v>
      </c>
      <c r="AF162" s="50">
        <f>IFERROR(VLOOKUP($B162,[2]RptScheduleA_Inv!$A$3:$V$165,AF$3,),)</f>
        <v>0</v>
      </c>
      <c r="AG162" s="50">
        <f>IFERROR(VLOOKUP($B162,[1]RptScheduleA_Inv!$A$3:$V$165,AG$3,),)</f>
        <v>0</v>
      </c>
      <c r="AH162" s="51">
        <f t="shared" si="199"/>
        <v>0</v>
      </c>
      <c r="AI162" s="50">
        <f t="shared" si="112"/>
        <v>0</v>
      </c>
      <c r="AJ162" s="50">
        <f>IFERROR(VLOOKUP($B162,[2]RptScheduleA_Inv!$A$3:$V$165,AJ$3,),)</f>
        <v>0</v>
      </c>
      <c r="AK162" s="50">
        <f>IFERROR(VLOOKUP($B162,[1]RptScheduleA_Inv!$A$3:$V$165,AK$3,),)</f>
        <v>0</v>
      </c>
      <c r="AL162" s="51">
        <f t="shared" si="200"/>
        <v>0</v>
      </c>
      <c r="AM162" s="50">
        <f t="shared" si="113"/>
        <v>0</v>
      </c>
      <c r="AN162" s="50">
        <f>IFERROR(VLOOKUP($B162,[2]RptScheduleA_Inv!$A$3:$V$165,AN$3,),)</f>
        <v>628935.74</v>
      </c>
      <c r="AO162" s="50">
        <f>IFERROR(VLOOKUP($B162,[1]RptScheduleA_Inv!$A$3:$V$165,AO$3,),)</f>
        <v>768523.4</v>
      </c>
      <c r="AP162" s="51">
        <f t="shared" si="201"/>
        <v>139587.66000000003</v>
      </c>
      <c r="AQ162" s="50">
        <f t="shared" si="114"/>
        <v>908111.06</v>
      </c>
      <c r="AR162" s="50">
        <f>IFERROR(VLOOKUP($B162,[2]RptScheduleA_Inv!$A$3:$V$165,AR$3,),)</f>
        <v>725217.9</v>
      </c>
      <c r="AS162" s="50">
        <f>IFERROR(VLOOKUP($B162,[1]RptScheduleA_Inv!$A$3:$V$165,AS$3,),)</f>
        <v>1252466.77</v>
      </c>
      <c r="AT162" s="51">
        <f t="shared" si="202"/>
        <v>527248.87</v>
      </c>
      <c r="AU162" s="50">
        <f t="shared" si="115"/>
        <v>1779715.6400000001</v>
      </c>
      <c r="AV162" s="50">
        <f>IFERROR(VLOOKUP($B162,[2]RptScheduleA_Inv!$A$3:$V$165,AV$3,),)</f>
        <v>0</v>
      </c>
      <c r="AW162" s="50">
        <f>IFERROR(VLOOKUP($B162,[1]RptScheduleA_Inv!$A$3:$V$165,AW$3,),)</f>
        <v>0</v>
      </c>
      <c r="AX162" s="51">
        <f t="shared" si="203"/>
        <v>0</v>
      </c>
      <c r="AY162" s="50">
        <f t="shared" si="104"/>
        <v>0</v>
      </c>
      <c r="AZ162" s="50">
        <f>IFERROR(VLOOKUP($B162,[2]RptScheduleA_Inv!$A$3:$V$165,AZ$3,),)</f>
        <v>1201463.42</v>
      </c>
      <c r="BA162" s="50">
        <f>IFERROR(VLOOKUP($B162,[1]RptScheduleA_Inv!$A$3:$V$165,BA$3,),)</f>
        <v>1125328.02</v>
      </c>
      <c r="BB162" s="51">
        <f t="shared" si="204"/>
        <v>-76135.399999999907</v>
      </c>
      <c r="BC162" s="50">
        <f t="shared" si="105"/>
        <v>1049192.6200000001</v>
      </c>
      <c r="BD162" s="50">
        <f>IFERROR(VLOOKUP($B162,[2]RptScheduleA_Inv!$A$3:$V$165,BD$3,),)</f>
        <v>-445484.95</v>
      </c>
      <c r="BE162" s="50">
        <f>IFERROR(VLOOKUP($B162,[1]RptScheduleA_Inv!$A$3:$V$165,BE$3,),)</f>
        <v>-163714.9</v>
      </c>
      <c r="BF162" s="51">
        <f t="shared" si="205"/>
        <v>281770.05000000005</v>
      </c>
      <c r="BG162" s="50">
        <f t="shared" si="106"/>
        <v>118055.15000000005</v>
      </c>
      <c r="BH162" s="50">
        <f>IFERROR(VLOOKUP($B162,[2]RptScheduleA_Inv!$A$3:$V$165,BH$3,),)</f>
        <v>38375.93</v>
      </c>
      <c r="BI162" s="50">
        <f>IFERROR(VLOOKUP($B162,[1]RptScheduleA_Inv!$A$3:$V$165,BI$3,),)</f>
        <v>46872.49</v>
      </c>
      <c r="BJ162" s="51">
        <f t="shared" si="206"/>
        <v>8496.5599999999977</v>
      </c>
      <c r="BK162" s="50">
        <f t="shared" si="107"/>
        <v>55369.049999999996</v>
      </c>
      <c r="BL162" s="50">
        <f>IFERROR(VLOOKUP($B162,[2]RptScheduleA_Inv!$A$3:$V$165,BL$3,),)</f>
        <v>0</v>
      </c>
      <c r="BM162" s="50">
        <f>IFERROR(VLOOKUP($B162,[1]RptScheduleA_Inv!$A$3:$V$165,BM$3,),)</f>
        <v>0</v>
      </c>
      <c r="BN162" s="51">
        <f t="shared" si="207"/>
        <v>0</v>
      </c>
      <c r="BO162" s="50">
        <f t="shared" si="188"/>
        <v>0</v>
      </c>
      <c r="BP162" s="50">
        <f>IFERROR(VLOOKUP($B162,[2]RptScheduleA_Inv!$A$3:$V$165,BP$3,),)</f>
        <v>155952.14000000001</v>
      </c>
      <c r="BQ162" s="50">
        <f>IFERROR(VLOOKUP($B162,[1]RptScheduleA_Inv!$A$3:$V$165,BQ$3,),)</f>
        <v>269438.08000000002</v>
      </c>
      <c r="BR162" s="51">
        <f t="shared" si="208"/>
        <v>113485.94</v>
      </c>
      <c r="BS162" s="50">
        <f t="shared" si="108"/>
        <v>382924.02</v>
      </c>
    </row>
    <row r="163" spans="1:72" x14ac:dyDescent="0.2">
      <c r="A163" s="20" t="str">
        <f t="shared" si="109"/>
        <v>UMS</v>
      </c>
      <c r="B163" s="31" t="s">
        <v>153</v>
      </c>
      <c r="C163" s="20" t="str">
        <f t="shared" si="116"/>
        <v>UMS-UNIVERSITY OF MASS SYSTEM</v>
      </c>
      <c r="D163" s="50">
        <f>IFERROR(VLOOKUP($B163,[2]RptScheduleA_Inv!$A$3:$V$165,D$3,),)</f>
        <v>0</v>
      </c>
      <c r="E163" s="50">
        <f>IFERROR(VLOOKUP($B163,[1]RptScheduleA_Inv!$A$3:$V$165,E$3,),)</f>
        <v>0</v>
      </c>
      <c r="F163" s="50">
        <f t="shared" si="189"/>
        <v>0</v>
      </c>
      <c r="G163" s="50">
        <f t="shared" si="211"/>
        <v>0</v>
      </c>
      <c r="H163" s="50">
        <f>IFERROR(VLOOKUP($B163,[2]RptScheduleA_Inv!$A$3:$V$165,H$3,),)</f>
        <v>1365.35</v>
      </c>
      <c r="I163" s="50">
        <f>IFERROR(VLOOKUP($B163,[1]RptScheduleA_Inv!$A$3:$V$165,I$3,),)</f>
        <v>0</v>
      </c>
      <c r="J163" s="51">
        <f t="shared" si="190"/>
        <v>-1365.35</v>
      </c>
      <c r="K163" s="50">
        <f t="shared" si="212"/>
        <v>-1365.35</v>
      </c>
      <c r="L163" s="50"/>
      <c r="M163" s="50">
        <f>IFERROR(VLOOKUP($B163,[1]RptScheduleA_Inv!$A$3:$V$165,M$3,),)</f>
        <v>0</v>
      </c>
      <c r="N163" s="50">
        <f t="shared" si="191"/>
        <v>0</v>
      </c>
      <c r="O163" s="50">
        <f t="shared" si="192"/>
        <v>0</v>
      </c>
      <c r="P163" s="50"/>
      <c r="Q163" s="50">
        <f>IFERROR(VLOOKUP($B163,[1]RptScheduleA_Inv!$A$3:$V$165,Q$3,),)</f>
        <v>0</v>
      </c>
      <c r="R163" s="50">
        <f t="shared" si="193"/>
        <v>0</v>
      </c>
      <c r="S163" s="50">
        <f t="shared" si="194"/>
        <v>0</v>
      </c>
      <c r="T163" s="50">
        <f>IFERROR(VLOOKUP($B163,[2]RptScheduleA_Inv!$A$3:$V$165,T$3,),)</f>
        <v>0</v>
      </c>
      <c r="U163" s="50">
        <f>IFERROR(VLOOKUP($B163,[1]RptScheduleA_Inv!$A$3:$V$165,U$3,),)</f>
        <v>0</v>
      </c>
      <c r="V163" s="50">
        <f t="shared" si="195"/>
        <v>0</v>
      </c>
      <c r="W163" s="50">
        <f t="shared" si="196"/>
        <v>0</v>
      </c>
      <c r="X163" s="50">
        <f>IFERROR(VLOOKUP($B163,[2]RptScheduleA_Inv!$A$3:$V$165,X$3,),)</f>
        <v>208123.48</v>
      </c>
      <c r="Y163" s="50">
        <f>IFERROR(VLOOKUP($B163,[1]RptScheduleA_Inv!$A$3:$V$165,Y$3,),)</f>
        <v>192788.95</v>
      </c>
      <c r="Z163" s="51">
        <f t="shared" si="197"/>
        <v>-15334.529999999999</v>
      </c>
      <c r="AA163" s="50">
        <f t="shared" si="110"/>
        <v>177454.42</v>
      </c>
      <c r="AB163" s="50">
        <f>IFERROR(VLOOKUP($B163,[2]RptScheduleA_Inv!$A$3:$V$165,AB$3,),)</f>
        <v>362304.84</v>
      </c>
      <c r="AC163" s="50">
        <f>IFERROR(VLOOKUP($B163,[1]RptScheduleA_Inv!$A$3:$V$165,AC$3,),)</f>
        <v>637183.07999999996</v>
      </c>
      <c r="AD163" s="51">
        <f t="shared" si="198"/>
        <v>274878.23999999993</v>
      </c>
      <c r="AE163" s="50">
        <f t="shared" si="111"/>
        <v>912061.31999999983</v>
      </c>
      <c r="AF163" s="50">
        <f>IFERROR(VLOOKUP($B163,[2]RptScheduleA_Inv!$A$3:$V$165,AF$3,),)</f>
        <v>0</v>
      </c>
      <c r="AG163" s="50">
        <f>IFERROR(VLOOKUP($B163,[1]RptScheduleA_Inv!$A$3:$V$165,AG$3,),)</f>
        <v>0</v>
      </c>
      <c r="AH163" s="51">
        <f t="shared" si="199"/>
        <v>0</v>
      </c>
      <c r="AI163" s="50">
        <f t="shared" si="112"/>
        <v>0</v>
      </c>
      <c r="AJ163" s="50">
        <f>IFERROR(VLOOKUP($B163,[2]RptScheduleA_Inv!$A$3:$V$165,AJ$3,),)</f>
        <v>0</v>
      </c>
      <c r="AK163" s="50">
        <f>IFERROR(VLOOKUP($B163,[1]RptScheduleA_Inv!$A$3:$V$165,AK$3,),)</f>
        <v>0</v>
      </c>
      <c r="AL163" s="51">
        <f t="shared" si="200"/>
        <v>0</v>
      </c>
      <c r="AM163" s="50">
        <f t="shared" si="113"/>
        <v>0</v>
      </c>
      <c r="AN163" s="50">
        <f>IFERROR(VLOOKUP($B163,[2]RptScheduleA_Inv!$A$3:$V$165,AN$3,),)</f>
        <v>525040.46</v>
      </c>
      <c r="AO163" s="50">
        <f>IFERROR(VLOOKUP($B163,[1]RptScheduleA_Inv!$A$3:$V$165,AO$3,),)</f>
        <v>770549.2</v>
      </c>
      <c r="AP163" s="51">
        <f t="shared" si="201"/>
        <v>245508.74</v>
      </c>
      <c r="AQ163" s="50">
        <f t="shared" si="114"/>
        <v>1016057.94</v>
      </c>
      <c r="AR163" s="50">
        <f>IFERROR(VLOOKUP($B163,[2]RptScheduleA_Inv!$A$3:$V$165,AR$3,),)</f>
        <v>1123408.45</v>
      </c>
      <c r="AS163" s="50">
        <f>IFERROR(VLOOKUP($B163,[1]RptScheduleA_Inv!$A$3:$V$165,AS$3,),)</f>
        <v>953855.14</v>
      </c>
      <c r="AT163" s="51">
        <f t="shared" si="202"/>
        <v>-169553.30999999994</v>
      </c>
      <c r="AU163" s="50">
        <f t="shared" si="115"/>
        <v>784301.83000000007</v>
      </c>
      <c r="AV163" s="50">
        <f>IFERROR(VLOOKUP($B163,[2]RptScheduleA_Inv!$A$3:$V$165,AV$3,),)</f>
        <v>0</v>
      </c>
      <c r="AW163" s="50">
        <f>IFERROR(VLOOKUP($B163,[1]RptScheduleA_Inv!$A$3:$V$165,AW$3,),)</f>
        <v>0</v>
      </c>
      <c r="AX163" s="51">
        <f t="shared" si="203"/>
        <v>0</v>
      </c>
      <c r="AY163" s="50">
        <f t="shared" si="104"/>
        <v>0</v>
      </c>
      <c r="AZ163" s="50">
        <f>IFERROR(VLOOKUP($B163,[2]RptScheduleA_Inv!$A$3:$V$165,AZ$3,),)</f>
        <v>0</v>
      </c>
      <c r="BA163" s="50">
        <f>IFERROR(VLOOKUP($B163,[1]RptScheduleA_Inv!$A$3:$V$165,BA$3,),)</f>
        <v>0</v>
      </c>
      <c r="BB163" s="51">
        <f t="shared" si="204"/>
        <v>0</v>
      </c>
      <c r="BC163" s="50">
        <f t="shared" si="105"/>
        <v>0</v>
      </c>
      <c r="BD163" s="50">
        <f>IFERROR(VLOOKUP($B163,[2]RptScheduleA_Inv!$A$3:$V$165,BD$3,),)</f>
        <v>-17749.37</v>
      </c>
      <c r="BE163" s="50">
        <f>IFERROR(VLOOKUP($B163,[1]RptScheduleA_Inv!$A$3:$V$165,BE$3,),)</f>
        <v>-6420.99</v>
      </c>
      <c r="BF163" s="51">
        <f t="shared" si="205"/>
        <v>11328.38</v>
      </c>
      <c r="BG163" s="50">
        <f t="shared" si="106"/>
        <v>4907.3899999999994</v>
      </c>
      <c r="BH163" s="50">
        <f>IFERROR(VLOOKUP($B163,[2]RptScheduleA_Inv!$A$3:$V$165,BH$3,),)</f>
        <v>0</v>
      </c>
      <c r="BI163" s="50">
        <f>IFERROR(VLOOKUP($B163,[1]RptScheduleA_Inv!$A$3:$V$165,BI$3,),)</f>
        <v>0</v>
      </c>
      <c r="BJ163" s="51">
        <f t="shared" si="206"/>
        <v>0</v>
      </c>
      <c r="BK163" s="50">
        <f t="shared" si="107"/>
        <v>0</v>
      </c>
      <c r="BL163" s="50">
        <f>IFERROR(VLOOKUP($B163,[2]RptScheduleA_Inv!$A$3:$V$165,BL$3,),)</f>
        <v>0</v>
      </c>
      <c r="BM163" s="50">
        <f>IFERROR(VLOOKUP($B163,[1]RptScheduleA_Inv!$A$3:$V$165,BM$3,),)</f>
        <v>0</v>
      </c>
      <c r="BN163" s="51">
        <f t="shared" si="207"/>
        <v>0</v>
      </c>
      <c r="BO163" s="50">
        <f t="shared" si="188"/>
        <v>0</v>
      </c>
      <c r="BP163" s="50">
        <f>IFERROR(VLOOKUP($B163,[2]RptScheduleA_Inv!$A$3:$V$165,BP$3,),)</f>
        <v>40319.99</v>
      </c>
      <c r="BQ163" s="50">
        <f>IFERROR(VLOOKUP($B163,[1]RptScheduleA_Inv!$A$3:$V$165,BQ$3,),)</f>
        <v>56262.13</v>
      </c>
      <c r="BR163" s="51">
        <f t="shared" si="208"/>
        <v>15942.14</v>
      </c>
      <c r="BS163" s="50">
        <f t="shared" si="108"/>
        <v>72204.26999999999</v>
      </c>
    </row>
    <row r="164" spans="1:72" x14ac:dyDescent="0.2">
      <c r="A164" s="20" t="str">
        <f t="shared" si="109"/>
        <v>VET</v>
      </c>
      <c r="B164" s="31" t="s">
        <v>154</v>
      </c>
      <c r="C164" s="20" t="str">
        <f t="shared" si="116"/>
        <v>VET- VETERANS SVCS</v>
      </c>
      <c r="D164" s="50">
        <f>IFERROR(VLOOKUP($B164,[2]RptScheduleA_Inv!$A$3:$V$165,D$3,),)</f>
        <v>0</v>
      </c>
      <c r="E164" s="50">
        <f>IFERROR(VLOOKUP($B164,[1]RptScheduleA_Inv!$A$3:$V$165,E$3,),)</f>
        <v>0</v>
      </c>
      <c r="F164" s="50">
        <f t="shared" si="189"/>
        <v>0</v>
      </c>
      <c r="G164" s="50">
        <f t="shared" si="211"/>
        <v>0</v>
      </c>
      <c r="H164" s="50">
        <f>IFERROR(VLOOKUP($B164,[2]RptScheduleA_Inv!$A$3:$V$165,H$3,),)</f>
        <v>13312.34</v>
      </c>
      <c r="I164" s="50">
        <f>IFERROR(VLOOKUP($B164,[1]RptScheduleA_Inv!$A$3:$V$165,I$3,),)</f>
        <v>5339.6</v>
      </c>
      <c r="J164" s="51">
        <f t="shared" si="190"/>
        <v>-7972.74</v>
      </c>
      <c r="K164" s="50">
        <f t="shared" si="212"/>
        <v>-2633.1399999999994</v>
      </c>
      <c r="L164" s="50"/>
      <c r="M164" s="50">
        <f>IFERROR(VLOOKUP($B164,[1]RptScheduleA_Inv!$A$3:$V$165,M$3,),)</f>
        <v>0</v>
      </c>
      <c r="N164" s="50">
        <f t="shared" si="191"/>
        <v>0</v>
      </c>
      <c r="O164" s="50">
        <f t="shared" si="192"/>
        <v>0</v>
      </c>
      <c r="P164" s="50"/>
      <c r="Q164" s="50">
        <f>IFERROR(VLOOKUP($B164,[1]RptScheduleA_Inv!$A$3:$V$165,Q$3,),)</f>
        <v>0</v>
      </c>
      <c r="R164" s="50">
        <f t="shared" si="193"/>
        <v>0</v>
      </c>
      <c r="S164" s="50">
        <f t="shared" si="194"/>
        <v>0</v>
      </c>
      <c r="T164" s="50">
        <f>IFERROR(VLOOKUP($B164,[2]RptScheduleA_Inv!$A$3:$V$165,T$3,),)</f>
        <v>0</v>
      </c>
      <c r="U164" s="50">
        <f>IFERROR(VLOOKUP($B164,[1]RptScheduleA_Inv!$A$3:$V$165,U$3,),)</f>
        <v>0</v>
      </c>
      <c r="V164" s="50">
        <f t="shared" si="195"/>
        <v>0</v>
      </c>
      <c r="W164" s="50">
        <f t="shared" si="196"/>
        <v>0</v>
      </c>
      <c r="X164" s="50">
        <f>IFERROR(VLOOKUP($B164,[2]RptScheduleA_Inv!$A$3:$V$165,X$3,),)</f>
        <v>8285.92</v>
      </c>
      <c r="Y164" s="50">
        <f>IFERROR(VLOOKUP($B164,[1]RptScheduleA_Inv!$A$3:$V$165,Y$3,),)</f>
        <v>15979.06</v>
      </c>
      <c r="Z164" s="51">
        <f t="shared" si="197"/>
        <v>7693.1399999999994</v>
      </c>
      <c r="AA164" s="50">
        <f t="shared" si="110"/>
        <v>23672.199999999997</v>
      </c>
      <c r="AB164" s="50">
        <f>IFERROR(VLOOKUP($B164,[2]RptScheduleA_Inv!$A$3:$V$165,AB$3,),)</f>
        <v>8191.52</v>
      </c>
      <c r="AC164" s="50">
        <f>IFERROR(VLOOKUP($B164,[1]RptScheduleA_Inv!$A$3:$V$165,AC$3,),)</f>
        <v>21002.06</v>
      </c>
      <c r="AD164" s="51">
        <f t="shared" si="198"/>
        <v>12810.54</v>
      </c>
      <c r="AE164" s="50">
        <f t="shared" si="111"/>
        <v>33812.600000000006</v>
      </c>
      <c r="AF164" s="50">
        <f>IFERROR(VLOOKUP($B164,[2]RptScheduleA_Inv!$A$3:$V$165,AF$3,),)</f>
        <v>0</v>
      </c>
      <c r="AG164" s="50">
        <f>IFERROR(VLOOKUP($B164,[1]RptScheduleA_Inv!$A$3:$V$165,AG$3,),)</f>
        <v>0</v>
      </c>
      <c r="AH164" s="51">
        <f t="shared" si="199"/>
        <v>0</v>
      </c>
      <c r="AI164" s="50">
        <f t="shared" si="112"/>
        <v>0</v>
      </c>
      <c r="AJ164" s="50">
        <f>IFERROR(VLOOKUP($B164,[2]RptScheduleA_Inv!$A$3:$V$165,AJ$3,),)</f>
        <v>132.63999999999999</v>
      </c>
      <c r="AK164" s="50">
        <f>IFERROR(VLOOKUP($B164,[1]RptScheduleA_Inv!$A$3:$V$165,AK$3,),)</f>
        <v>251.94</v>
      </c>
      <c r="AL164" s="51">
        <f t="shared" si="200"/>
        <v>119.30000000000001</v>
      </c>
      <c r="AM164" s="50">
        <f t="shared" si="113"/>
        <v>371.24</v>
      </c>
      <c r="AN164" s="50">
        <f>IFERROR(VLOOKUP($B164,[2]RptScheduleA_Inv!$A$3:$V$165,AN$3,),)</f>
        <v>12883.29</v>
      </c>
      <c r="AO164" s="50">
        <f>IFERROR(VLOOKUP($B164,[1]RptScheduleA_Inv!$A$3:$V$165,AO$3,),)</f>
        <v>28083.24</v>
      </c>
      <c r="AP164" s="51">
        <f t="shared" si="201"/>
        <v>15199.95</v>
      </c>
      <c r="AQ164" s="50">
        <f t="shared" si="114"/>
        <v>43283.19</v>
      </c>
      <c r="AR164" s="50">
        <f>IFERROR(VLOOKUP($B164,[2]RptScheduleA_Inv!$A$3:$V$165,AR$3,),)</f>
        <v>6245.45</v>
      </c>
      <c r="AS164" s="50">
        <f>IFERROR(VLOOKUP($B164,[1]RptScheduleA_Inv!$A$3:$V$165,AS$3,),)</f>
        <v>10067.07</v>
      </c>
      <c r="AT164" s="51">
        <f t="shared" si="202"/>
        <v>3821.62</v>
      </c>
      <c r="AU164" s="50">
        <f t="shared" si="115"/>
        <v>13888.689999999999</v>
      </c>
      <c r="AV164" s="50">
        <f>IFERROR(VLOOKUP($B164,[2]RptScheduleA_Inv!$A$3:$V$165,AV$3,),)</f>
        <v>0</v>
      </c>
      <c r="AW164" s="50">
        <f>IFERROR(VLOOKUP($B164,[1]RptScheduleA_Inv!$A$3:$V$165,AW$3,),)</f>
        <v>0</v>
      </c>
      <c r="AX164" s="51">
        <f t="shared" si="203"/>
        <v>0</v>
      </c>
      <c r="AY164" s="50">
        <f t="shared" si="104"/>
        <v>0</v>
      </c>
      <c r="AZ164" s="50">
        <f>IFERROR(VLOOKUP($B164,[2]RptScheduleA_Inv!$A$3:$V$165,AZ$3,),)</f>
        <v>11017.53</v>
      </c>
      <c r="BA164" s="50">
        <f>IFERROR(VLOOKUP($B164,[1]RptScheduleA_Inv!$A$3:$V$165,BA$3,),)</f>
        <v>17378.28</v>
      </c>
      <c r="BB164" s="51">
        <f t="shared" si="204"/>
        <v>6360.7499999999982</v>
      </c>
      <c r="BC164" s="50">
        <f t="shared" si="105"/>
        <v>23739.03</v>
      </c>
      <c r="BD164" s="50">
        <f>IFERROR(VLOOKUP($B164,[2]RptScheduleA_Inv!$A$3:$V$165,BD$3,),)</f>
        <v>-5843.19</v>
      </c>
      <c r="BE164" s="50">
        <f>IFERROR(VLOOKUP($B164,[1]RptScheduleA_Inv!$A$3:$V$165,BE$3,),)</f>
        <v>-3891.53</v>
      </c>
      <c r="BF164" s="51">
        <f t="shared" si="205"/>
        <v>1951.6599999999994</v>
      </c>
      <c r="BG164" s="50">
        <f t="shared" si="106"/>
        <v>-1939.8700000000008</v>
      </c>
      <c r="BH164" s="50">
        <f>IFERROR(VLOOKUP($B164,[2]RptScheduleA_Inv!$A$3:$V$165,BH$3,),)</f>
        <v>0</v>
      </c>
      <c r="BI164" s="50">
        <f>IFERROR(VLOOKUP($B164,[1]RptScheduleA_Inv!$A$3:$V$165,BI$3,),)</f>
        <v>0</v>
      </c>
      <c r="BJ164" s="51">
        <f t="shared" si="206"/>
        <v>0</v>
      </c>
      <c r="BK164" s="50">
        <f t="shared" si="107"/>
        <v>0</v>
      </c>
      <c r="BL164" s="50">
        <f>IFERROR(VLOOKUP($B164,[2]RptScheduleA_Inv!$A$3:$V$165,BL$3,),)</f>
        <v>1989.7</v>
      </c>
      <c r="BM164" s="50">
        <f>IFERROR(VLOOKUP($B164,[1]RptScheduleA_Inv!$A$3:$V$165,BM$3,),)</f>
        <v>3113.47</v>
      </c>
      <c r="BN164" s="51">
        <f t="shared" si="207"/>
        <v>1123.7699999999998</v>
      </c>
      <c r="BO164" s="50">
        <f t="shared" si="188"/>
        <v>4237.24</v>
      </c>
      <c r="BP164" s="50">
        <f>IFERROR(VLOOKUP($B164,[2]RptScheduleA_Inv!$A$3:$V$165,BP$3,),)</f>
        <v>2339.11</v>
      </c>
      <c r="BQ164" s="50">
        <f>IFERROR(VLOOKUP($B164,[1]RptScheduleA_Inv!$A$3:$V$165,BQ$3,),)</f>
        <v>5679.73</v>
      </c>
      <c r="BR164" s="51">
        <f t="shared" si="208"/>
        <v>3340.6199999999994</v>
      </c>
      <c r="BS164" s="50">
        <f t="shared" si="108"/>
        <v>9020.3499999999985</v>
      </c>
    </row>
    <row r="165" spans="1:72" x14ac:dyDescent="0.2">
      <c r="A165" s="20" t="str">
        <f t="shared" si="109"/>
        <v>VWA</v>
      </c>
      <c r="B165" s="31" t="s">
        <v>155</v>
      </c>
      <c r="C165" s="20" t="str">
        <f t="shared" si="116"/>
        <v>VWA-VICTIM &amp; WITNESS ASSIST BRD</v>
      </c>
      <c r="D165" s="50">
        <f>IFERROR(VLOOKUP($B165,[2]RptScheduleA_Inv!$A$3:$V$165,D$3,),)</f>
        <v>9711</v>
      </c>
      <c r="E165" s="50">
        <f>IFERROR(VLOOKUP($B165,[1]RptScheduleA_Inv!$A$3:$V$165,E$3,),)</f>
        <v>16019.36</v>
      </c>
      <c r="F165" s="50">
        <f t="shared" si="189"/>
        <v>6308.3600000000006</v>
      </c>
      <c r="G165" s="50">
        <f t="shared" si="211"/>
        <v>22327.72</v>
      </c>
      <c r="H165" s="50">
        <f>IFERROR(VLOOKUP($B165,[2]RptScheduleA_Inv!$A$3:$V$165,H$3,),)</f>
        <v>1425.25</v>
      </c>
      <c r="I165" s="50">
        <f>IFERROR(VLOOKUP($B165,[1]RptScheduleA_Inv!$A$3:$V$165,I$3,),)</f>
        <v>1336.32</v>
      </c>
      <c r="J165" s="51">
        <f t="shared" si="190"/>
        <v>-88.930000000000064</v>
      </c>
      <c r="K165" s="50">
        <f t="shared" si="212"/>
        <v>1247.3899999999999</v>
      </c>
      <c r="L165" s="50"/>
      <c r="M165" s="50">
        <f>IFERROR(VLOOKUP($B165,[1]RptScheduleA_Inv!$A$3:$V$165,M$3,),)</f>
        <v>0</v>
      </c>
      <c r="N165" s="50">
        <f t="shared" si="191"/>
        <v>0</v>
      </c>
      <c r="O165" s="50">
        <f t="shared" si="192"/>
        <v>0</v>
      </c>
      <c r="P165" s="50"/>
      <c r="Q165" s="50">
        <f>IFERROR(VLOOKUP($B165,[1]RptScheduleA_Inv!$A$3:$V$165,Q$3,),)</f>
        <v>0</v>
      </c>
      <c r="R165" s="50">
        <f t="shared" si="193"/>
        <v>0</v>
      </c>
      <c r="S165" s="50">
        <f t="shared" si="194"/>
        <v>0</v>
      </c>
      <c r="T165" s="50">
        <f>IFERROR(VLOOKUP($B165,[2]RptScheduleA_Inv!$A$3:$V$165,T$3,),)</f>
        <v>0</v>
      </c>
      <c r="U165" s="50">
        <f>IFERROR(VLOOKUP($B165,[1]RptScheduleA_Inv!$A$3:$V$165,U$3,),)</f>
        <v>0</v>
      </c>
      <c r="V165" s="50">
        <f t="shared" si="195"/>
        <v>0</v>
      </c>
      <c r="W165" s="50">
        <f t="shared" si="196"/>
        <v>0</v>
      </c>
      <c r="X165" s="50">
        <f>IFERROR(VLOOKUP($B165,[2]RptScheduleA_Inv!$A$3:$V$165,X$3,),)</f>
        <v>0</v>
      </c>
      <c r="Y165" s="50">
        <f>IFERROR(VLOOKUP($B165,[1]RptScheduleA_Inv!$A$3:$V$165,Y$3,),)</f>
        <v>0</v>
      </c>
      <c r="Z165" s="51">
        <f t="shared" si="197"/>
        <v>0</v>
      </c>
      <c r="AA165" s="50">
        <f t="shared" si="110"/>
        <v>0</v>
      </c>
      <c r="AB165" s="50">
        <f>IFERROR(VLOOKUP($B165,[2]RptScheduleA_Inv!$A$3:$V$165,AB$3,),)</f>
        <v>1348.75</v>
      </c>
      <c r="AC165" s="50">
        <f>IFERROR(VLOOKUP($B165,[1]RptScheduleA_Inv!$A$3:$V$165,AC$3,),)</f>
        <v>1587.07</v>
      </c>
      <c r="AD165" s="51">
        <f t="shared" si="198"/>
        <v>238.31999999999994</v>
      </c>
      <c r="AE165" s="50">
        <f t="shared" si="111"/>
        <v>1825.3899999999999</v>
      </c>
      <c r="AF165" s="50">
        <f>IFERROR(VLOOKUP($B165,[2]RptScheduleA_Inv!$A$3:$V$165,AF$3,),)</f>
        <v>0</v>
      </c>
      <c r="AG165" s="50">
        <f>IFERROR(VLOOKUP($B165,[1]RptScheduleA_Inv!$A$3:$V$165,AG$3,),)</f>
        <v>0</v>
      </c>
      <c r="AH165" s="51">
        <f t="shared" si="199"/>
        <v>0</v>
      </c>
      <c r="AI165" s="50">
        <f t="shared" si="112"/>
        <v>0</v>
      </c>
      <c r="AJ165" s="50">
        <f>IFERROR(VLOOKUP($B165,[2]RptScheduleA_Inv!$A$3:$V$165,AJ$3,),)</f>
        <v>5.21</v>
      </c>
      <c r="AK165" s="50">
        <f>IFERROR(VLOOKUP($B165,[1]RptScheduleA_Inv!$A$3:$V$165,AK$3,),)</f>
        <v>6.9</v>
      </c>
      <c r="AL165" s="51">
        <f t="shared" si="200"/>
        <v>1.6900000000000004</v>
      </c>
      <c r="AM165" s="50">
        <f t="shared" si="113"/>
        <v>8.59</v>
      </c>
      <c r="AN165" s="50">
        <f>IFERROR(VLOOKUP($B165,[2]RptScheduleA_Inv!$A$3:$V$165,AN$3,),)</f>
        <v>2373.4699999999998</v>
      </c>
      <c r="AO165" s="50">
        <f>IFERROR(VLOOKUP($B165,[1]RptScheduleA_Inv!$A$3:$V$165,AO$3,),)</f>
        <v>2591.11</v>
      </c>
      <c r="AP165" s="51">
        <f t="shared" si="201"/>
        <v>217.64000000000033</v>
      </c>
      <c r="AQ165" s="50">
        <f t="shared" si="114"/>
        <v>2808.7500000000005</v>
      </c>
      <c r="AR165" s="50">
        <f>IFERROR(VLOOKUP($B165,[2]RptScheduleA_Inv!$A$3:$V$165,AR$3,),)</f>
        <v>60388.36</v>
      </c>
      <c r="AS165" s="50">
        <f>IFERROR(VLOOKUP($B165,[1]RptScheduleA_Inv!$A$3:$V$165,AS$3,),)</f>
        <v>94969.63</v>
      </c>
      <c r="AT165" s="51">
        <f t="shared" si="202"/>
        <v>34581.270000000004</v>
      </c>
      <c r="AU165" s="50">
        <f t="shared" si="115"/>
        <v>129550.90000000001</v>
      </c>
      <c r="AV165" s="50">
        <f>IFERROR(VLOOKUP($B165,[2]RptScheduleA_Inv!$A$3:$V$165,AV$3,),)</f>
        <v>0</v>
      </c>
      <c r="AW165" s="50">
        <f>IFERROR(VLOOKUP($B165,[1]RptScheduleA_Inv!$A$3:$V$165,AW$3,),)</f>
        <v>0</v>
      </c>
      <c r="AX165" s="51">
        <f t="shared" si="203"/>
        <v>0</v>
      </c>
      <c r="AY165" s="50">
        <f t="shared" si="104"/>
        <v>0</v>
      </c>
      <c r="AZ165" s="50">
        <f>IFERROR(VLOOKUP($B165,[2]RptScheduleA_Inv!$A$3:$V$165,AZ$3,),)</f>
        <v>3467.16</v>
      </c>
      <c r="BA165" s="50">
        <f>IFERROR(VLOOKUP($B165,[1]RptScheduleA_Inv!$A$3:$V$165,BA$3,),)</f>
        <v>3677.8</v>
      </c>
      <c r="BB165" s="51">
        <f t="shared" si="204"/>
        <v>210.64000000000033</v>
      </c>
      <c r="BC165" s="50">
        <f t="shared" si="105"/>
        <v>3888.4400000000005</v>
      </c>
      <c r="BD165" s="50">
        <f>IFERROR(VLOOKUP($B165,[2]RptScheduleA_Inv!$A$3:$V$165,BD$3,),)</f>
        <v>-26452.81</v>
      </c>
      <c r="BE165" s="50">
        <f>IFERROR(VLOOKUP($B165,[1]RptScheduleA_Inv!$A$3:$V$165,BE$3,),)</f>
        <v>-9816.25</v>
      </c>
      <c r="BF165" s="51">
        <f t="shared" si="205"/>
        <v>16636.560000000001</v>
      </c>
      <c r="BG165" s="50">
        <f t="shared" si="106"/>
        <v>6820.3100000000013</v>
      </c>
      <c r="BH165" s="50">
        <f>IFERROR(VLOOKUP($B165,[2]RptScheduleA_Inv!$A$3:$V$165,BH$3,),)</f>
        <v>8995.5400000000009</v>
      </c>
      <c r="BI165" s="50">
        <f>IFERROR(VLOOKUP($B165,[1]RptScheduleA_Inv!$A$3:$V$165,BI$3,),)</f>
        <v>10987.17</v>
      </c>
      <c r="BJ165" s="51">
        <f t="shared" si="206"/>
        <v>1991.6299999999992</v>
      </c>
      <c r="BK165" s="50">
        <f t="shared" si="107"/>
        <v>12978.8</v>
      </c>
      <c r="BL165" s="50">
        <f>IFERROR(VLOOKUP($B165,[2]RptScheduleA_Inv!$A$3:$V$165,BL$3,),)</f>
        <v>0</v>
      </c>
      <c r="BM165" s="50">
        <f>IFERROR(VLOOKUP($B165,[1]RptScheduleA_Inv!$A$3:$V$165,BM$3,),)</f>
        <v>0</v>
      </c>
      <c r="BN165" s="51">
        <f t="shared" si="207"/>
        <v>0</v>
      </c>
      <c r="BO165" s="50">
        <f t="shared" si="188"/>
        <v>0</v>
      </c>
      <c r="BP165" s="50">
        <f>IFERROR(VLOOKUP($B165,[2]RptScheduleA_Inv!$A$3:$V$165,BP$3,),)</f>
        <v>784.13</v>
      </c>
      <c r="BQ165" s="50">
        <f>IFERROR(VLOOKUP($B165,[1]RptScheduleA_Inv!$A$3:$V$165,BQ$3,),)</f>
        <v>1002.27</v>
      </c>
      <c r="BR165" s="51">
        <f t="shared" si="208"/>
        <v>218.14</v>
      </c>
      <c r="BS165" s="50">
        <f t="shared" si="108"/>
        <v>1220.4099999999999</v>
      </c>
    </row>
    <row r="166" spans="1:72" x14ac:dyDescent="0.2">
      <c r="A166" s="20" t="str">
        <f t="shared" si="109"/>
        <v>WEL</v>
      </c>
      <c r="B166" s="31" t="s">
        <v>156</v>
      </c>
      <c r="C166" s="20" t="str">
        <f t="shared" si="116"/>
        <v>WEL- TRANSITIONAL ASSIST</v>
      </c>
      <c r="D166" s="50">
        <f>IFERROR(VLOOKUP($B166,[2]RptScheduleA_Inv!$A$3:$V$165,D$3,),)</f>
        <v>0</v>
      </c>
      <c r="E166" s="50">
        <f>IFERROR(VLOOKUP($B166,[1]RptScheduleA_Inv!$A$3:$V$165,E$3,),)</f>
        <v>0</v>
      </c>
      <c r="F166" s="50">
        <f t="shared" si="189"/>
        <v>0</v>
      </c>
      <c r="G166" s="50">
        <f t="shared" si="211"/>
        <v>0</v>
      </c>
      <c r="H166" s="50">
        <f>IFERROR(VLOOKUP($B166,[2]RptScheduleA_Inv!$A$3:$V$165,H$3,),)</f>
        <v>5922.35</v>
      </c>
      <c r="I166" s="50">
        <f>IFERROR(VLOOKUP($B166,[1]RptScheduleA_Inv!$A$3:$V$165,I$3,),)</f>
        <v>84407.78</v>
      </c>
      <c r="J166" s="51">
        <f t="shared" si="190"/>
        <v>78485.429999999993</v>
      </c>
      <c r="K166" s="50">
        <f t="shared" si="212"/>
        <v>162893.21</v>
      </c>
      <c r="L166" s="50"/>
      <c r="M166" s="50">
        <f>IFERROR(VLOOKUP($B166,[1]RptScheduleA_Inv!$A$3:$V$165,M$3,),)</f>
        <v>0</v>
      </c>
      <c r="N166" s="50">
        <f t="shared" si="191"/>
        <v>0</v>
      </c>
      <c r="O166" s="50">
        <f t="shared" si="192"/>
        <v>0</v>
      </c>
      <c r="P166" s="50"/>
      <c r="Q166" s="50">
        <f>IFERROR(VLOOKUP($B166,[1]RptScheduleA_Inv!$A$3:$V$165,Q$3,),)</f>
        <v>0</v>
      </c>
      <c r="R166" s="50">
        <f t="shared" si="193"/>
        <v>0</v>
      </c>
      <c r="S166" s="50">
        <f t="shared" si="194"/>
        <v>0</v>
      </c>
      <c r="T166" s="50">
        <f>IFERROR(VLOOKUP($B166,[2]RptScheduleA_Inv!$A$3:$V$165,T$3,),)</f>
        <v>0</v>
      </c>
      <c r="U166" s="50">
        <f>IFERROR(VLOOKUP($B166,[1]RptScheduleA_Inv!$A$3:$V$165,U$3,),)</f>
        <v>0</v>
      </c>
      <c r="V166" s="50">
        <f t="shared" si="195"/>
        <v>0</v>
      </c>
      <c r="W166" s="50">
        <f t="shared" si="196"/>
        <v>0</v>
      </c>
      <c r="X166" s="50">
        <f>IFERROR(VLOOKUP($B166,[2]RptScheduleA_Inv!$A$3:$V$165,X$3,),)</f>
        <v>29234.83</v>
      </c>
      <c r="Y166" s="50">
        <f>IFERROR(VLOOKUP($B166,[1]RptScheduleA_Inv!$A$3:$V$165,Y$3,),)</f>
        <v>40548.22</v>
      </c>
      <c r="Z166" s="51">
        <f t="shared" si="197"/>
        <v>11313.39</v>
      </c>
      <c r="AA166" s="50">
        <f t="shared" si="110"/>
        <v>51861.61</v>
      </c>
      <c r="AB166" s="50">
        <f>IFERROR(VLOOKUP($B166,[2]RptScheduleA_Inv!$A$3:$V$165,AB$3,),)</f>
        <v>93093.42</v>
      </c>
      <c r="AC166" s="50">
        <f>IFERROR(VLOOKUP($B166,[1]RptScheduleA_Inv!$A$3:$V$165,AC$3,),)</f>
        <v>143558.20000000001</v>
      </c>
      <c r="AD166" s="51">
        <f t="shared" si="198"/>
        <v>50464.780000000013</v>
      </c>
      <c r="AE166" s="50">
        <f t="shared" si="111"/>
        <v>194022.98000000004</v>
      </c>
      <c r="AF166" s="50">
        <f>IFERROR(VLOOKUP($B166,[2]RptScheduleA_Inv!$A$3:$V$165,AF$3,),)</f>
        <v>0</v>
      </c>
      <c r="AG166" s="50">
        <f>IFERROR(VLOOKUP($B166,[1]RptScheduleA_Inv!$A$3:$V$165,AG$3,),)</f>
        <v>0</v>
      </c>
      <c r="AH166" s="51">
        <f t="shared" si="199"/>
        <v>0</v>
      </c>
      <c r="AI166" s="50">
        <f t="shared" si="112"/>
        <v>0</v>
      </c>
      <c r="AJ166" s="50">
        <f>IFERROR(VLOOKUP($B166,[2]RptScheduleA_Inv!$A$3:$V$165,AJ$3,),)</f>
        <v>3720.39</v>
      </c>
      <c r="AK166" s="50">
        <f>IFERROR(VLOOKUP($B166,[1]RptScheduleA_Inv!$A$3:$V$165,AK$3,),)</f>
        <v>5832.22</v>
      </c>
      <c r="AL166" s="51">
        <f t="shared" si="200"/>
        <v>2111.8300000000004</v>
      </c>
      <c r="AM166" s="50">
        <f t="shared" si="113"/>
        <v>7944.0500000000011</v>
      </c>
      <c r="AN166" s="50">
        <f>IFERROR(VLOOKUP($B166,[2]RptScheduleA_Inv!$A$3:$V$165,AN$3,),)</f>
        <v>159915.48000000001</v>
      </c>
      <c r="AO166" s="50">
        <f>IFERROR(VLOOKUP($B166,[1]RptScheduleA_Inv!$A$3:$V$165,AO$3,),)</f>
        <v>216055.63</v>
      </c>
      <c r="AP166" s="51">
        <f t="shared" si="201"/>
        <v>56140.149999999994</v>
      </c>
      <c r="AQ166" s="50">
        <f t="shared" si="114"/>
        <v>272195.78000000003</v>
      </c>
      <c r="AR166" s="50">
        <f>IFERROR(VLOOKUP($B166,[2]RptScheduleA_Inv!$A$3:$V$165,AR$3,),)</f>
        <v>149892</v>
      </c>
      <c r="AS166" s="50">
        <f>IFERROR(VLOOKUP($B166,[1]RptScheduleA_Inv!$A$3:$V$165,AS$3,),)</f>
        <v>231545.2</v>
      </c>
      <c r="AT166" s="51">
        <f t="shared" si="202"/>
        <v>81653.200000000012</v>
      </c>
      <c r="AU166" s="50">
        <f t="shared" si="115"/>
        <v>313198.40000000002</v>
      </c>
      <c r="AV166" s="50">
        <f>IFERROR(VLOOKUP($B166,[2]RptScheduleA_Inv!$A$3:$V$165,AV$3,),)</f>
        <v>0</v>
      </c>
      <c r="AW166" s="50">
        <f>IFERROR(VLOOKUP($B166,[1]RptScheduleA_Inv!$A$3:$V$165,AW$3,),)</f>
        <v>0</v>
      </c>
      <c r="AX166" s="51">
        <f t="shared" si="203"/>
        <v>0</v>
      </c>
      <c r="AY166" s="50">
        <f t="shared" si="104"/>
        <v>0</v>
      </c>
      <c r="AZ166" s="50">
        <f>IFERROR(VLOOKUP($B166,[2]RptScheduleA_Inv!$A$3:$V$165,AZ$3,),)</f>
        <v>275370.95</v>
      </c>
      <c r="BA166" s="50">
        <f>IFERROR(VLOOKUP($B166,[1]RptScheduleA_Inv!$A$3:$V$165,BA$3,),)</f>
        <v>286000.84999999998</v>
      </c>
      <c r="BB166" s="51">
        <f t="shared" si="204"/>
        <v>10629.899999999965</v>
      </c>
      <c r="BC166" s="50">
        <f t="shared" si="105"/>
        <v>296630.74999999994</v>
      </c>
      <c r="BD166" s="50">
        <f>IFERROR(VLOOKUP($B166,[2]RptScheduleA_Inv!$A$3:$V$165,BD$3,),)</f>
        <v>-12837.52</v>
      </c>
      <c r="BE166" s="50">
        <f>IFERROR(VLOOKUP($B166,[1]RptScheduleA_Inv!$A$3:$V$165,BE$3,),)</f>
        <v>7145.94</v>
      </c>
      <c r="BF166" s="51">
        <f t="shared" si="205"/>
        <v>19983.46</v>
      </c>
      <c r="BG166" s="50">
        <f t="shared" si="106"/>
        <v>27129.399999999998</v>
      </c>
      <c r="BH166" s="50">
        <f>IFERROR(VLOOKUP($B166,[2]RptScheduleA_Inv!$A$3:$V$165,BH$3,),)</f>
        <v>0</v>
      </c>
      <c r="BI166" s="50">
        <f>IFERROR(VLOOKUP($B166,[1]RptScheduleA_Inv!$A$3:$V$165,BI$3,),)</f>
        <v>0</v>
      </c>
      <c r="BJ166" s="51">
        <f t="shared" si="206"/>
        <v>0</v>
      </c>
      <c r="BK166" s="50">
        <f t="shared" si="107"/>
        <v>0</v>
      </c>
      <c r="BL166" s="50">
        <f>IFERROR(VLOOKUP($B166,[2]RptScheduleA_Inv!$A$3:$V$165,BL$3,),)</f>
        <v>11392.91</v>
      </c>
      <c r="BM166" s="50">
        <f>IFERROR(VLOOKUP($B166,[1]RptScheduleA_Inv!$A$3:$V$165,BM$3,),)</f>
        <v>17827.759999999998</v>
      </c>
      <c r="BN166" s="51">
        <f t="shared" si="207"/>
        <v>6434.8499999999985</v>
      </c>
      <c r="BO166" s="50">
        <f t="shared" si="188"/>
        <v>24262.609999999997</v>
      </c>
      <c r="BP166" s="50">
        <f>IFERROR(VLOOKUP($B166,[2]RptScheduleA_Inv!$A$3:$V$165,BP$3,),)</f>
        <v>47950.46</v>
      </c>
      <c r="BQ166" s="50">
        <f>IFERROR(VLOOKUP($B166,[1]RptScheduleA_Inv!$A$3:$V$165,BQ$3,),)</f>
        <v>66916.62</v>
      </c>
      <c r="BR166" s="51">
        <f t="shared" si="208"/>
        <v>18966.159999999996</v>
      </c>
      <c r="BS166" s="50">
        <f t="shared" si="108"/>
        <v>85882.78</v>
      </c>
    </row>
    <row r="167" spans="1:72" x14ac:dyDescent="0.2">
      <c r="A167" s="20" t="str">
        <f t="shared" si="109"/>
        <v>WES</v>
      </c>
      <c r="B167" s="31" t="s">
        <v>157</v>
      </c>
      <c r="C167" s="20" t="str">
        <f t="shared" si="116"/>
        <v>WES-WESTERN DISTRICT ATTY</v>
      </c>
      <c r="D167" s="50">
        <f>IFERROR(VLOOKUP($B167,[2]RptScheduleA_Inv!$A$3:$V$165,D$3,),)</f>
        <v>0</v>
      </c>
      <c r="E167" s="50">
        <f>IFERROR(VLOOKUP($B167,[1]RptScheduleA_Inv!$A$3:$V$165,E$3,),)</f>
        <v>0</v>
      </c>
      <c r="F167" s="50">
        <f t="shared" si="189"/>
        <v>0</v>
      </c>
      <c r="G167" s="50">
        <f t="shared" si="211"/>
        <v>0</v>
      </c>
      <c r="H167" s="50">
        <f>IFERROR(VLOOKUP($B167,[2]RptScheduleA_Inv!$A$3:$V$165,H$3,),)</f>
        <v>478.59</v>
      </c>
      <c r="I167" s="50">
        <f>IFERROR(VLOOKUP($B167,[1]RptScheduleA_Inv!$A$3:$V$165,I$3,),)</f>
        <v>7889.41</v>
      </c>
      <c r="J167" s="51">
        <f t="shared" si="190"/>
        <v>7410.82</v>
      </c>
      <c r="K167" s="50">
        <f t="shared" si="212"/>
        <v>15300.23</v>
      </c>
      <c r="L167" s="50"/>
      <c r="M167" s="50">
        <f>IFERROR(VLOOKUP($B167,[1]RptScheduleA_Inv!$A$3:$V$165,M$3,),)</f>
        <v>0</v>
      </c>
      <c r="N167" s="50">
        <f t="shared" si="191"/>
        <v>0</v>
      </c>
      <c r="O167" s="50">
        <f t="shared" si="192"/>
        <v>0</v>
      </c>
      <c r="P167" s="50"/>
      <c r="Q167" s="50">
        <f>IFERROR(VLOOKUP($B167,[1]RptScheduleA_Inv!$A$3:$V$165,Q$3,),)</f>
        <v>0</v>
      </c>
      <c r="R167" s="50">
        <f t="shared" si="193"/>
        <v>0</v>
      </c>
      <c r="S167" s="50">
        <f t="shared" si="194"/>
        <v>0</v>
      </c>
      <c r="T167" s="50">
        <f>IFERROR(VLOOKUP($B167,[2]RptScheduleA_Inv!$A$3:$V$165,T$3,),)</f>
        <v>0</v>
      </c>
      <c r="U167" s="50">
        <f>IFERROR(VLOOKUP($B167,[1]RptScheduleA_Inv!$A$3:$V$165,U$3,),)</f>
        <v>0</v>
      </c>
      <c r="V167" s="50">
        <f t="shared" si="195"/>
        <v>0</v>
      </c>
      <c r="W167" s="50">
        <f t="shared" si="196"/>
        <v>0</v>
      </c>
      <c r="X167" s="50">
        <f>IFERROR(VLOOKUP($B167,[2]RptScheduleA_Inv!$A$3:$V$165,X$3,),)</f>
        <v>0</v>
      </c>
      <c r="Y167" s="50">
        <f>IFERROR(VLOOKUP($B167,[1]RptScheduleA_Inv!$A$3:$V$165,Y$3,),)</f>
        <v>0</v>
      </c>
      <c r="Z167" s="51">
        <f t="shared" si="197"/>
        <v>0</v>
      </c>
      <c r="AA167" s="50">
        <f t="shared" si="110"/>
        <v>0</v>
      </c>
      <c r="AB167" s="50">
        <f>IFERROR(VLOOKUP($B167,[2]RptScheduleA_Inv!$A$3:$V$165,AB$3,),)</f>
        <v>7274.52</v>
      </c>
      <c r="AC167" s="50">
        <f>IFERROR(VLOOKUP($B167,[1]RptScheduleA_Inv!$A$3:$V$165,AC$3,),)</f>
        <v>10287.4</v>
      </c>
      <c r="AD167" s="51">
        <f t="shared" si="198"/>
        <v>3012.8799999999992</v>
      </c>
      <c r="AE167" s="50">
        <f t="shared" si="111"/>
        <v>13300.279999999999</v>
      </c>
      <c r="AF167" s="50">
        <f>IFERROR(VLOOKUP($B167,[2]RptScheduleA_Inv!$A$3:$V$165,AF$3,),)</f>
        <v>0</v>
      </c>
      <c r="AG167" s="50">
        <f>IFERROR(VLOOKUP($B167,[1]RptScheduleA_Inv!$A$3:$V$165,AG$3,),)</f>
        <v>0</v>
      </c>
      <c r="AH167" s="51">
        <f t="shared" si="199"/>
        <v>0</v>
      </c>
      <c r="AI167" s="50">
        <f t="shared" si="112"/>
        <v>0</v>
      </c>
      <c r="AJ167" s="50">
        <f>IFERROR(VLOOKUP($B167,[2]RptScheduleA_Inv!$A$3:$V$165,AJ$3,),)</f>
        <v>0</v>
      </c>
      <c r="AK167" s="50">
        <f>IFERROR(VLOOKUP($B167,[1]RptScheduleA_Inv!$A$3:$V$165,AK$3,),)</f>
        <v>0</v>
      </c>
      <c r="AL167" s="51">
        <f t="shared" si="200"/>
        <v>0</v>
      </c>
      <c r="AM167" s="50">
        <f t="shared" si="113"/>
        <v>0</v>
      </c>
      <c r="AN167" s="50">
        <f>IFERROR(VLOOKUP($B167,[2]RptScheduleA_Inv!$A$3:$V$165,AN$3,),)</f>
        <v>13171.96</v>
      </c>
      <c r="AO167" s="50">
        <f>IFERROR(VLOOKUP($B167,[1]RptScheduleA_Inv!$A$3:$V$165,AO$3,),)</f>
        <v>16408.3</v>
      </c>
      <c r="AP167" s="51">
        <f t="shared" si="201"/>
        <v>3236.34</v>
      </c>
      <c r="AQ167" s="50">
        <f t="shared" si="114"/>
        <v>19644.64</v>
      </c>
      <c r="AR167" s="50">
        <f>IFERROR(VLOOKUP($B167,[2]RptScheduleA_Inv!$A$3:$V$165,AR$3,),)</f>
        <v>6245.45</v>
      </c>
      <c r="AS167" s="50">
        <f>IFERROR(VLOOKUP($B167,[1]RptScheduleA_Inv!$A$3:$V$165,AS$3,),)</f>
        <v>10067.07</v>
      </c>
      <c r="AT167" s="51">
        <f t="shared" si="202"/>
        <v>3821.62</v>
      </c>
      <c r="AU167" s="50">
        <f t="shared" si="115"/>
        <v>13888.689999999999</v>
      </c>
      <c r="AV167" s="50">
        <f>IFERROR(VLOOKUP($B167,[2]RptScheduleA_Inv!$A$3:$V$165,AV$3,),)</f>
        <v>0</v>
      </c>
      <c r="AW167" s="50">
        <f>IFERROR(VLOOKUP($B167,[1]RptScheduleA_Inv!$A$3:$V$165,AW$3,),)</f>
        <v>0</v>
      </c>
      <c r="AX167" s="51">
        <f t="shared" si="203"/>
        <v>0</v>
      </c>
      <c r="AY167" s="50">
        <f t="shared" si="104"/>
        <v>0</v>
      </c>
      <c r="AZ167" s="50">
        <f>IFERROR(VLOOKUP($B167,[2]RptScheduleA_Inv!$A$3:$V$165,AZ$3,),)</f>
        <v>17612.7</v>
      </c>
      <c r="BA167" s="50">
        <f>IFERROR(VLOOKUP($B167,[1]RptScheduleA_Inv!$A$3:$V$165,BA$3,),)</f>
        <v>18386.43</v>
      </c>
      <c r="BB167" s="51">
        <f t="shared" si="204"/>
        <v>773.72999999999956</v>
      </c>
      <c r="BC167" s="50">
        <f t="shared" si="105"/>
        <v>19160.16</v>
      </c>
      <c r="BD167" s="50">
        <f>IFERROR(VLOOKUP($B167,[2]RptScheduleA_Inv!$A$3:$V$165,BD$3,),)</f>
        <v>-13614.46</v>
      </c>
      <c r="BE167" s="50">
        <f>IFERROR(VLOOKUP($B167,[1]RptScheduleA_Inv!$A$3:$V$165,BE$3,),)</f>
        <v>-6032.44</v>
      </c>
      <c r="BF167" s="51">
        <f t="shared" si="205"/>
        <v>7582.0199999999995</v>
      </c>
      <c r="BG167" s="50">
        <f t="shared" si="106"/>
        <v>1549.58</v>
      </c>
      <c r="BH167" s="50">
        <f>IFERROR(VLOOKUP($B167,[2]RptScheduleA_Inv!$A$3:$V$165,BH$3,),)</f>
        <v>0</v>
      </c>
      <c r="BI167" s="50">
        <f>IFERROR(VLOOKUP($B167,[1]RptScheduleA_Inv!$A$3:$V$165,BI$3,),)</f>
        <v>0</v>
      </c>
      <c r="BJ167" s="51">
        <f t="shared" si="206"/>
        <v>0</v>
      </c>
      <c r="BK167" s="50">
        <f t="shared" si="107"/>
        <v>0</v>
      </c>
      <c r="BL167" s="50">
        <f>IFERROR(VLOOKUP($B167,[2]RptScheduleA_Inv!$A$3:$V$165,BL$3,),)</f>
        <v>0</v>
      </c>
      <c r="BM167" s="50">
        <f>IFERROR(VLOOKUP($B167,[1]RptScheduleA_Inv!$A$3:$V$165,BM$3,),)</f>
        <v>0</v>
      </c>
      <c r="BN167" s="51">
        <f t="shared" si="207"/>
        <v>0</v>
      </c>
      <c r="BO167" s="50">
        <f t="shared" si="188"/>
        <v>0</v>
      </c>
      <c r="BP167" s="50">
        <f>IFERROR(VLOOKUP($B167,[2]RptScheduleA_Inv!$A$3:$V$165,BP$3,),)</f>
        <v>4816.4799999999996</v>
      </c>
      <c r="BQ167" s="50">
        <f>IFERROR(VLOOKUP($B167,[1]RptScheduleA_Inv!$A$3:$V$165,BQ$3,),)</f>
        <v>5995.02</v>
      </c>
      <c r="BR167" s="51">
        <f t="shared" si="208"/>
        <v>1178.5400000000009</v>
      </c>
      <c r="BS167" s="50">
        <f t="shared" si="108"/>
        <v>7173.5600000000013</v>
      </c>
    </row>
    <row r="168" spans="1:72" x14ac:dyDescent="0.2">
      <c r="A168" s="20" t="str">
        <f t="shared" si="109"/>
        <v>WOR</v>
      </c>
      <c r="B168" s="31" t="s">
        <v>158</v>
      </c>
      <c r="C168" s="20" t="str">
        <f t="shared" si="116"/>
        <v>WOR-WORCESTER ST COLLEGE</v>
      </c>
      <c r="D168" s="50">
        <f>IFERROR(VLOOKUP($B168,[2]RptScheduleA_Inv!$A$3:$V$165,D$3,),)</f>
        <v>0</v>
      </c>
      <c r="E168" s="50">
        <f>IFERROR(VLOOKUP($B168,[1]RptScheduleA_Inv!$A$3:$V$165,E$3,),)</f>
        <v>0</v>
      </c>
      <c r="F168" s="50">
        <f t="shared" si="189"/>
        <v>0</v>
      </c>
      <c r="G168" s="50">
        <f t="shared" si="211"/>
        <v>0</v>
      </c>
      <c r="H168" s="50">
        <f>IFERROR(VLOOKUP($B168,[2]RptScheduleA_Inv!$A$3:$V$165,H$3,),)</f>
        <v>1511.6</v>
      </c>
      <c r="I168" s="50">
        <f>IFERROR(VLOOKUP($B168,[1]RptScheduleA_Inv!$A$3:$V$165,I$3,),)</f>
        <v>46189.68</v>
      </c>
      <c r="J168" s="51">
        <f t="shared" si="190"/>
        <v>44678.080000000002</v>
      </c>
      <c r="K168" s="50">
        <f t="shared" si="212"/>
        <v>90867.760000000009</v>
      </c>
      <c r="L168" s="50"/>
      <c r="M168" s="50">
        <f>IFERROR(VLOOKUP($B168,[1]RptScheduleA_Inv!$A$3:$V$165,M$3,),)</f>
        <v>0</v>
      </c>
      <c r="N168" s="50">
        <f t="shared" si="191"/>
        <v>0</v>
      </c>
      <c r="O168" s="50">
        <f t="shared" si="192"/>
        <v>0</v>
      </c>
      <c r="P168" s="50"/>
      <c r="Q168" s="50">
        <f>IFERROR(VLOOKUP($B168,[1]RptScheduleA_Inv!$A$3:$V$165,Q$3,),)</f>
        <v>0</v>
      </c>
      <c r="R168" s="50">
        <f t="shared" si="193"/>
        <v>0</v>
      </c>
      <c r="S168" s="50">
        <f t="shared" si="194"/>
        <v>0</v>
      </c>
      <c r="T168" s="50">
        <f>IFERROR(VLOOKUP($B168,[2]RptScheduleA_Inv!$A$3:$V$165,T$3,),)</f>
        <v>0</v>
      </c>
      <c r="U168" s="50">
        <f>IFERROR(VLOOKUP($B168,[1]RptScheduleA_Inv!$A$3:$V$165,U$3,),)</f>
        <v>0</v>
      </c>
      <c r="V168" s="50">
        <f t="shared" si="195"/>
        <v>0</v>
      </c>
      <c r="W168" s="50">
        <f t="shared" si="196"/>
        <v>0</v>
      </c>
      <c r="X168" s="50">
        <f>IFERROR(VLOOKUP($B168,[2]RptScheduleA_Inv!$A$3:$V$165,X$3,),)</f>
        <v>7818.34</v>
      </c>
      <c r="Y168" s="50">
        <f>IFERROR(VLOOKUP($B168,[1]RptScheduleA_Inv!$A$3:$V$165,Y$3,),)</f>
        <v>0</v>
      </c>
      <c r="Z168" s="51">
        <f t="shared" si="197"/>
        <v>-7818.34</v>
      </c>
      <c r="AA168" s="50">
        <f t="shared" si="110"/>
        <v>-7818.34</v>
      </c>
      <c r="AB168" s="50">
        <f>IFERROR(VLOOKUP($B168,[2]RptScheduleA_Inv!$A$3:$V$165,AB$3,),)</f>
        <v>28485.23</v>
      </c>
      <c r="AC168" s="50">
        <f>IFERROR(VLOOKUP($B168,[1]RptScheduleA_Inv!$A$3:$V$165,AC$3,),)</f>
        <v>35831.26</v>
      </c>
      <c r="AD168" s="51">
        <f t="shared" si="198"/>
        <v>7346.0300000000025</v>
      </c>
      <c r="AE168" s="50">
        <f t="shared" si="111"/>
        <v>43177.290000000008</v>
      </c>
      <c r="AF168" s="50">
        <f>IFERROR(VLOOKUP($B168,[2]RptScheduleA_Inv!$A$3:$V$165,AF$3,),)</f>
        <v>0</v>
      </c>
      <c r="AG168" s="50">
        <f>IFERROR(VLOOKUP($B168,[1]RptScheduleA_Inv!$A$3:$V$165,AG$3,),)</f>
        <v>0</v>
      </c>
      <c r="AH168" s="51">
        <f t="shared" si="199"/>
        <v>0</v>
      </c>
      <c r="AI168" s="50">
        <f t="shared" si="112"/>
        <v>0</v>
      </c>
      <c r="AJ168" s="50">
        <f>IFERROR(VLOOKUP($B168,[2]RptScheduleA_Inv!$A$3:$V$165,AJ$3,),)</f>
        <v>0</v>
      </c>
      <c r="AK168" s="50">
        <f>IFERROR(VLOOKUP($B168,[1]RptScheduleA_Inv!$A$3:$V$165,AK$3,),)</f>
        <v>0</v>
      </c>
      <c r="AL168" s="51">
        <f t="shared" si="200"/>
        <v>0</v>
      </c>
      <c r="AM168" s="50">
        <f t="shared" si="113"/>
        <v>0</v>
      </c>
      <c r="AN168" s="50">
        <f>IFERROR(VLOOKUP($B168,[2]RptScheduleA_Inv!$A$3:$V$165,AN$3,),)</f>
        <v>56557.91</v>
      </c>
      <c r="AO168" s="50">
        <f>IFERROR(VLOOKUP($B168,[1]RptScheduleA_Inv!$A$3:$V$165,AO$3,),)</f>
        <v>66560.25</v>
      </c>
      <c r="AP168" s="51">
        <f t="shared" si="201"/>
        <v>10002.339999999997</v>
      </c>
      <c r="AQ168" s="50">
        <f t="shared" si="114"/>
        <v>76562.59</v>
      </c>
      <c r="AR168" s="50">
        <f>IFERROR(VLOOKUP($B168,[2]RptScheduleA_Inv!$A$3:$V$165,AR$3,),)</f>
        <v>105910.7</v>
      </c>
      <c r="AS168" s="50">
        <f>IFERROR(VLOOKUP($B168,[1]RptScheduleA_Inv!$A$3:$V$165,AS$3,),)</f>
        <v>196279.18</v>
      </c>
      <c r="AT168" s="51">
        <f t="shared" si="202"/>
        <v>90368.48</v>
      </c>
      <c r="AU168" s="50">
        <f t="shared" si="115"/>
        <v>286647.65999999997</v>
      </c>
      <c r="AV168" s="50">
        <f>IFERROR(VLOOKUP($B168,[2]RptScheduleA_Inv!$A$3:$V$165,AV$3,),)</f>
        <v>0</v>
      </c>
      <c r="AW168" s="50">
        <f>IFERROR(VLOOKUP($B168,[1]RptScheduleA_Inv!$A$3:$V$165,AW$3,),)</f>
        <v>0</v>
      </c>
      <c r="AX168" s="51">
        <f t="shared" si="203"/>
        <v>0</v>
      </c>
      <c r="AY168" s="50">
        <f t="shared" si="104"/>
        <v>0</v>
      </c>
      <c r="AZ168" s="50">
        <f>IFERROR(VLOOKUP($B168,[2]RptScheduleA_Inv!$A$3:$V$165,AZ$3,),)</f>
        <v>102312.92</v>
      </c>
      <c r="BA168" s="50">
        <f>IFERROR(VLOOKUP($B168,[1]RptScheduleA_Inv!$A$3:$V$165,BA$3,),)</f>
        <v>107648.77</v>
      </c>
      <c r="BB168" s="51">
        <f t="shared" si="204"/>
        <v>5335.8500000000058</v>
      </c>
      <c r="BC168" s="50">
        <f t="shared" si="105"/>
        <v>112984.62000000001</v>
      </c>
      <c r="BD168" s="50">
        <f>IFERROR(VLOOKUP($B168,[2]RptScheduleA_Inv!$A$3:$V$165,BD$3,),)</f>
        <v>-19.62</v>
      </c>
      <c r="BE168" s="50">
        <f>IFERROR(VLOOKUP($B168,[1]RptScheduleA_Inv!$A$3:$V$165,BE$3,),)</f>
        <v>7626.69</v>
      </c>
      <c r="BF168" s="51">
        <f t="shared" si="205"/>
        <v>7646.3099999999995</v>
      </c>
      <c r="BG168" s="50">
        <f t="shared" si="106"/>
        <v>15273</v>
      </c>
      <c r="BH168" s="50">
        <f>IFERROR(VLOOKUP($B168,[2]RptScheduleA_Inv!$A$3:$V$165,BH$3,),)</f>
        <v>0</v>
      </c>
      <c r="BI168" s="50">
        <f>IFERROR(VLOOKUP($B168,[1]RptScheduleA_Inv!$A$3:$V$165,BI$3,),)</f>
        <v>0</v>
      </c>
      <c r="BJ168" s="51">
        <f t="shared" si="206"/>
        <v>0</v>
      </c>
      <c r="BK168" s="50">
        <f t="shared" si="107"/>
        <v>0</v>
      </c>
      <c r="BL168" s="50">
        <f>IFERROR(VLOOKUP($B168,[2]RptScheduleA_Inv!$A$3:$V$165,BL$3,),)</f>
        <v>0</v>
      </c>
      <c r="BM168" s="50">
        <f>IFERROR(VLOOKUP($B168,[1]RptScheduleA_Inv!$A$3:$V$165,BM$3,),)</f>
        <v>0</v>
      </c>
      <c r="BN168" s="51">
        <f t="shared" si="207"/>
        <v>0</v>
      </c>
      <c r="BO168" s="50">
        <f t="shared" si="188"/>
        <v>0</v>
      </c>
      <c r="BP168" s="50">
        <f>IFERROR(VLOOKUP($B168,[2]RptScheduleA_Inv!$A$3:$V$165,BP$3,),)</f>
        <v>27428.2</v>
      </c>
      <c r="BQ168" s="50">
        <f>IFERROR(VLOOKUP($B168,[1]RptScheduleA_Inv!$A$3:$V$165,BQ$3,),)</f>
        <v>33778.69</v>
      </c>
      <c r="BR168" s="51">
        <f t="shared" si="208"/>
        <v>6350.4900000000016</v>
      </c>
      <c r="BS168" s="50">
        <f t="shared" si="108"/>
        <v>40129.180000000008</v>
      </c>
    </row>
    <row r="169" spans="1:72" x14ac:dyDescent="0.2">
      <c r="A169" s="20" t="str">
        <f t="shared" si="109"/>
        <v>WPA</v>
      </c>
      <c r="B169" s="31" t="s">
        <v>159</v>
      </c>
      <c r="C169" s="20" t="str">
        <f t="shared" si="116"/>
        <v>WPA-WATER POLLUTE ABATEMENT</v>
      </c>
      <c r="D169" s="50">
        <f>IFERROR(VLOOKUP($B169,[2]RptScheduleA_Inv!$A$3:$V$165,D$3,),)</f>
        <v>0</v>
      </c>
      <c r="E169" s="50">
        <f>IFERROR(VLOOKUP($B169,[1]RptScheduleA_Inv!$A$3:$V$165,E$3,),)</f>
        <v>0</v>
      </c>
      <c r="F169" s="50">
        <f t="shared" si="189"/>
        <v>0</v>
      </c>
      <c r="G169" s="50">
        <f t="shared" si="211"/>
        <v>0</v>
      </c>
      <c r="H169" s="50">
        <f>IFERROR(VLOOKUP($B169,[2]RptScheduleA_Inv!$A$3:$V$165,H$3,),)</f>
        <v>3.9</v>
      </c>
      <c r="I169" s="50">
        <f>IFERROR(VLOOKUP($B169,[1]RptScheduleA_Inv!$A$3:$V$165,I$3,),)</f>
        <v>0</v>
      </c>
      <c r="J169" s="51">
        <f t="shared" si="190"/>
        <v>-3.9</v>
      </c>
      <c r="K169" s="50">
        <f t="shared" si="212"/>
        <v>-3.9</v>
      </c>
      <c r="L169" s="50"/>
      <c r="M169" s="50">
        <f>IFERROR(VLOOKUP($B169,[1]RptScheduleA_Inv!$A$3:$V$165,M$3,),)</f>
        <v>0</v>
      </c>
      <c r="N169" s="50">
        <f t="shared" si="191"/>
        <v>0</v>
      </c>
      <c r="O169" s="50">
        <f t="shared" si="192"/>
        <v>0</v>
      </c>
      <c r="P169" s="50"/>
      <c r="Q169" s="50">
        <f>IFERROR(VLOOKUP($B169,[1]RptScheduleA_Inv!$A$3:$V$165,Q$3,),)</f>
        <v>0</v>
      </c>
      <c r="R169" s="50">
        <f t="shared" si="193"/>
        <v>0</v>
      </c>
      <c r="S169" s="50">
        <f t="shared" si="194"/>
        <v>0</v>
      </c>
      <c r="T169" s="50">
        <f>IFERROR(VLOOKUP($B169,[2]RptScheduleA_Inv!$A$3:$V$165,T$3,),)</f>
        <v>0</v>
      </c>
      <c r="U169" s="50">
        <f>IFERROR(VLOOKUP($B169,[1]RptScheduleA_Inv!$A$3:$V$165,U$3,),)</f>
        <v>0</v>
      </c>
      <c r="V169" s="50">
        <f t="shared" si="195"/>
        <v>0</v>
      </c>
      <c r="W169" s="50">
        <f t="shared" si="196"/>
        <v>0</v>
      </c>
      <c r="X169" s="50">
        <f>IFERROR(VLOOKUP($B169,[2]RptScheduleA_Inv!$A$3:$V$165,X$3,),)</f>
        <v>0</v>
      </c>
      <c r="Y169" s="50">
        <f>IFERROR(VLOOKUP($B169,[1]RptScheduleA_Inv!$A$3:$V$165,Y$3,),)</f>
        <v>0</v>
      </c>
      <c r="Z169" s="51">
        <f t="shared" si="197"/>
        <v>0</v>
      </c>
      <c r="AA169" s="50">
        <f t="shared" si="110"/>
        <v>0</v>
      </c>
      <c r="AB169" s="50">
        <f>IFERROR(VLOOKUP($B169,[2]RptScheduleA_Inv!$A$3:$V$165,AB$3,),)</f>
        <v>0</v>
      </c>
      <c r="AC169" s="50">
        <f>IFERROR(VLOOKUP($B169,[1]RptScheduleA_Inv!$A$3:$V$165,AC$3,),)</f>
        <v>0</v>
      </c>
      <c r="AD169" s="51">
        <f t="shared" si="198"/>
        <v>0</v>
      </c>
      <c r="AE169" s="50">
        <f t="shared" si="111"/>
        <v>0</v>
      </c>
      <c r="AF169" s="50">
        <f>IFERROR(VLOOKUP($B169,[2]RptScheduleA_Inv!$A$3:$V$165,AF$3,),)</f>
        <v>0</v>
      </c>
      <c r="AG169" s="50">
        <f>IFERROR(VLOOKUP($B169,[1]RptScheduleA_Inv!$A$3:$V$165,AG$3,),)</f>
        <v>0</v>
      </c>
      <c r="AH169" s="51">
        <f t="shared" si="199"/>
        <v>0</v>
      </c>
      <c r="AI169" s="50">
        <f t="shared" si="112"/>
        <v>0</v>
      </c>
      <c r="AJ169" s="50">
        <f>IFERROR(VLOOKUP($B169,[2]RptScheduleA_Inv!$A$3:$V$165,AJ$3,),)</f>
        <v>0</v>
      </c>
      <c r="AK169" s="50">
        <f>IFERROR(VLOOKUP($B169,[1]RptScheduleA_Inv!$A$3:$V$165,AK$3,),)</f>
        <v>0</v>
      </c>
      <c r="AL169" s="51">
        <f t="shared" si="200"/>
        <v>0</v>
      </c>
      <c r="AM169" s="50">
        <f t="shared" si="113"/>
        <v>0</v>
      </c>
      <c r="AN169" s="50">
        <f>IFERROR(VLOOKUP($B169,[2]RptScheduleA_Inv!$A$3:$V$165,AN$3,),)</f>
        <v>0</v>
      </c>
      <c r="AO169" s="50">
        <f>IFERROR(VLOOKUP($B169,[1]RptScheduleA_Inv!$A$3:$V$165,AO$3,),)</f>
        <v>0</v>
      </c>
      <c r="AP169" s="51">
        <f t="shared" si="201"/>
        <v>0</v>
      </c>
      <c r="AQ169" s="50">
        <f t="shared" si="114"/>
        <v>0</v>
      </c>
      <c r="AR169" s="50">
        <f>IFERROR(VLOOKUP($B169,[2]RptScheduleA_Inv!$A$3:$V$165,AR$3,),)</f>
        <v>0</v>
      </c>
      <c r="AS169" s="50">
        <f>IFERROR(VLOOKUP($B169,[1]RptScheduleA_Inv!$A$3:$V$165,AS$3,),)</f>
        <v>0</v>
      </c>
      <c r="AT169" s="51">
        <f t="shared" si="202"/>
        <v>0</v>
      </c>
      <c r="AU169" s="50">
        <f t="shared" si="115"/>
        <v>0</v>
      </c>
      <c r="AV169" s="50">
        <f>IFERROR(VLOOKUP($B169,[2]RptScheduleA_Inv!$A$3:$V$165,AV$3,),)</f>
        <v>0</v>
      </c>
      <c r="AW169" s="50">
        <f>IFERROR(VLOOKUP($B169,[1]RptScheduleA_Inv!$A$3:$V$165,AW$3,),)</f>
        <v>0</v>
      </c>
      <c r="AX169" s="51">
        <f t="shared" si="203"/>
        <v>0</v>
      </c>
      <c r="AY169" s="50">
        <f t="shared" si="104"/>
        <v>0</v>
      </c>
      <c r="AZ169" s="50">
        <f>IFERROR(VLOOKUP($B169,[2]RptScheduleA_Inv!$A$3:$V$165,AZ$3,),)</f>
        <v>0</v>
      </c>
      <c r="BA169" s="50">
        <f>IFERROR(VLOOKUP($B169,[1]RptScheduleA_Inv!$A$3:$V$165,BA$3,),)</f>
        <v>0</v>
      </c>
      <c r="BB169" s="51">
        <f t="shared" si="204"/>
        <v>0</v>
      </c>
      <c r="BC169" s="50">
        <f t="shared" si="105"/>
        <v>0</v>
      </c>
      <c r="BD169" s="50">
        <f>IFERROR(VLOOKUP($B169,[2]RptScheduleA_Inv!$A$3:$V$165,BD$3,),)</f>
        <v>0</v>
      </c>
      <c r="BE169" s="50">
        <f>IFERROR(VLOOKUP($B169,[1]RptScheduleA_Inv!$A$3:$V$165,BE$3,),)</f>
        <v>0</v>
      </c>
      <c r="BF169" s="51">
        <f t="shared" si="205"/>
        <v>0</v>
      </c>
      <c r="BG169" s="50">
        <f t="shared" si="106"/>
        <v>0</v>
      </c>
      <c r="BH169" s="50">
        <f>IFERROR(VLOOKUP($B169,[2]RptScheduleA_Inv!$A$3:$V$165,BH$3,),)</f>
        <v>0</v>
      </c>
      <c r="BI169" s="50">
        <f>IFERROR(VLOOKUP($B169,[1]RptScheduleA_Inv!$A$3:$V$165,BI$3,),)</f>
        <v>0</v>
      </c>
      <c r="BJ169" s="51">
        <f t="shared" si="206"/>
        <v>0</v>
      </c>
      <c r="BK169" s="50">
        <f t="shared" si="107"/>
        <v>0</v>
      </c>
      <c r="BL169" s="50">
        <f>IFERROR(VLOOKUP($B169,[2]RptScheduleA_Inv!$A$3:$V$165,BL$3,),)</f>
        <v>0</v>
      </c>
      <c r="BM169" s="50">
        <f>IFERROR(VLOOKUP($B169,[1]RptScheduleA_Inv!$A$3:$V$165,BM$3,),)</f>
        <v>0</v>
      </c>
      <c r="BN169" s="51">
        <f t="shared" si="207"/>
        <v>0</v>
      </c>
      <c r="BO169" s="50">
        <f t="shared" si="188"/>
        <v>0</v>
      </c>
      <c r="BP169" s="50">
        <f>IFERROR(VLOOKUP($B169,[2]RptScheduleA_Inv!$A$3:$V$165,BP$3,),)</f>
        <v>0</v>
      </c>
      <c r="BQ169" s="50">
        <f>IFERROR(VLOOKUP($B169,[1]RptScheduleA_Inv!$A$3:$V$165,BQ$3,),)</f>
        <v>0</v>
      </c>
      <c r="BR169" s="51">
        <f t="shared" si="208"/>
        <v>0</v>
      </c>
      <c r="BS169" s="50">
        <f t="shared" si="108"/>
        <v>0</v>
      </c>
    </row>
    <row r="170" spans="1:72" x14ac:dyDescent="0.2">
      <c r="A170" s="20" t="str">
        <f t="shared" si="109"/>
        <v>WSC</v>
      </c>
      <c r="B170" s="31" t="s">
        <v>160</v>
      </c>
      <c r="C170" s="20" t="str">
        <f t="shared" si="116"/>
        <v>WSC-WESTFIELD ST COLLEGE</v>
      </c>
      <c r="D170" s="50">
        <f>IFERROR(VLOOKUP($B170,[2]RptScheduleA_Inv!$A$3:$V$165,D$3,),)</f>
        <v>0</v>
      </c>
      <c r="E170" s="50">
        <f>IFERROR(VLOOKUP($B170,[1]RptScheduleA_Inv!$A$3:$V$165,E$3,),)</f>
        <v>0</v>
      </c>
      <c r="F170" s="50">
        <f t="shared" si="189"/>
        <v>0</v>
      </c>
      <c r="G170" s="50">
        <f t="shared" si="211"/>
        <v>0</v>
      </c>
      <c r="H170" s="50">
        <f>IFERROR(VLOOKUP($B170,[2]RptScheduleA_Inv!$A$3:$V$165,H$3,),)</f>
        <v>1571.28</v>
      </c>
      <c r="I170" s="50">
        <f>IFERROR(VLOOKUP($B170,[1]RptScheduleA_Inv!$A$3:$V$165,I$3,),)</f>
        <v>46517.440000000002</v>
      </c>
      <c r="J170" s="51">
        <f t="shared" si="190"/>
        <v>44946.16</v>
      </c>
      <c r="K170" s="50">
        <f t="shared" si="212"/>
        <v>91463.6</v>
      </c>
      <c r="L170" s="50"/>
      <c r="M170" s="50">
        <f>IFERROR(VLOOKUP($B170,[1]RptScheduleA_Inv!$A$3:$V$165,M$3,),)</f>
        <v>0</v>
      </c>
      <c r="N170" s="50">
        <f t="shared" si="191"/>
        <v>0</v>
      </c>
      <c r="O170" s="50">
        <f t="shared" si="192"/>
        <v>0</v>
      </c>
      <c r="P170" s="50"/>
      <c r="Q170" s="50">
        <f>IFERROR(VLOOKUP($B170,[1]RptScheduleA_Inv!$A$3:$V$165,Q$3,),)</f>
        <v>0</v>
      </c>
      <c r="R170" s="50">
        <f t="shared" si="193"/>
        <v>0</v>
      </c>
      <c r="S170" s="50">
        <f t="shared" si="194"/>
        <v>0</v>
      </c>
      <c r="T170" s="50">
        <f>IFERROR(VLOOKUP($B170,[2]RptScheduleA_Inv!$A$3:$V$165,T$3,),)</f>
        <v>0</v>
      </c>
      <c r="U170" s="50">
        <f>IFERROR(VLOOKUP($B170,[1]RptScheduleA_Inv!$A$3:$V$165,U$3,),)</f>
        <v>0</v>
      </c>
      <c r="V170" s="50">
        <f t="shared" si="195"/>
        <v>0</v>
      </c>
      <c r="W170" s="50">
        <f t="shared" si="196"/>
        <v>0</v>
      </c>
      <c r="X170" s="50">
        <f>IFERROR(VLOOKUP($B170,[2]RptScheduleA_Inv!$A$3:$V$165,X$3,),)</f>
        <v>7818.34</v>
      </c>
      <c r="Y170" s="50">
        <f>IFERROR(VLOOKUP($B170,[1]RptScheduleA_Inv!$A$3:$V$165,Y$3,),)</f>
        <v>5842.06</v>
      </c>
      <c r="Z170" s="51">
        <f t="shared" si="197"/>
        <v>-1976.2799999999997</v>
      </c>
      <c r="AA170" s="50">
        <f t="shared" si="110"/>
        <v>3865.7800000000007</v>
      </c>
      <c r="AB170" s="50">
        <f>IFERROR(VLOOKUP($B170,[2]RptScheduleA_Inv!$A$3:$V$165,AB$3,),)</f>
        <v>30950.14</v>
      </c>
      <c r="AC170" s="50">
        <f>IFERROR(VLOOKUP($B170,[1]RptScheduleA_Inv!$A$3:$V$165,AC$3,),)</f>
        <v>41208.39</v>
      </c>
      <c r="AD170" s="51">
        <f t="shared" si="198"/>
        <v>10258.25</v>
      </c>
      <c r="AE170" s="50">
        <f t="shared" si="111"/>
        <v>51466.64</v>
      </c>
      <c r="AF170" s="50">
        <f>IFERROR(VLOOKUP($B170,[2]RptScheduleA_Inv!$A$3:$V$165,AF$3,),)</f>
        <v>0</v>
      </c>
      <c r="AG170" s="50">
        <f>IFERROR(VLOOKUP($B170,[1]RptScheduleA_Inv!$A$3:$V$165,AG$3,),)</f>
        <v>0</v>
      </c>
      <c r="AH170" s="51">
        <f t="shared" si="199"/>
        <v>0</v>
      </c>
      <c r="AI170" s="50">
        <f t="shared" si="112"/>
        <v>0</v>
      </c>
      <c r="AJ170" s="50">
        <f>IFERROR(VLOOKUP($B170,[2]RptScheduleA_Inv!$A$3:$V$165,AJ$3,),)</f>
        <v>0</v>
      </c>
      <c r="AK170" s="50">
        <f>IFERROR(VLOOKUP($B170,[1]RptScheduleA_Inv!$A$3:$V$165,AK$3,),)</f>
        <v>0</v>
      </c>
      <c r="AL170" s="51">
        <f t="shared" si="200"/>
        <v>0</v>
      </c>
      <c r="AM170" s="50">
        <f t="shared" si="113"/>
        <v>0</v>
      </c>
      <c r="AN170" s="50">
        <f>IFERROR(VLOOKUP($B170,[2]RptScheduleA_Inv!$A$3:$V$165,AN$3,),)</f>
        <v>59533.2</v>
      </c>
      <c r="AO170" s="50">
        <f>IFERROR(VLOOKUP($B170,[1]RptScheduleA_Inv!$A$3:$V$165,AO$3,),)</f>
        <v>73227.7</v>
      </c>
      <c r="AP170" s="51">
        <f t="shared" si="201"/>
        <v>13694.5</v>
      </c>
      <c r="AQ170" s="50">
        <f t="shared" si="114"/>
        <v>86922.2</v>
      </c>
      <c r="AR170" s="50">
        <f>IFERROR(VLOOKUP($B170,[2]RptScheduleA_Inv!$A$3:$V$165,AR$3,),)</f>
        <v>145682.22</v>
      </c>
      <c r="AS170" s="50">
        <f>IFERROR(VLOOKUP($B170,[1]RptScheduleA_Inv!$A$3:$V$165,AS$3,),)</f>
        <v>39689.550000000003</v>
      </c>
      <c r="AT170" s="51">
        <f t="shared" si="202"/>
        <v>-105992.67</v>
      </c>
      <c r="AU170" s="50">
        <f t="shared" si="115"/>
        <v>-66303.12</v>
      </c>
      <c r="AV170" s="50">
        <f>IFERROR(VLOOKUP($B170,[2]RptScheduleA_Inv!$A$3:$V$165,AV$3,),)</f>
        <v>0</v>
      </c>
      <c r="AW170" s="50">
        <f>IFERROR(VLOOKUP($B170,[1]RptScheduleA_Inv!$A$3:$V$165,AW$3,),)</f>
        <v>0</v>
      </c>
      <c r="AX170" s="51">
        <f t="shared" si="203"/>
        <v>0</v>
      </c>
      <c r="AY170" s="50">
        <f t="shared" si="104"/>
        <v>0</v>
      </c>
      <c r="AZ170" s="50">
        <f>IFERROR(VLOOKUP($B170,[2]RptScheduleA_Inv!$A$3:$V$165,AZ$3,),)</f>
        <v>98316.08</v>
      </c>
      <c r="BA170" s="50">
        <f>IFERROR(VLOOKUP($B170,[1]RptScheduleA_Inv!$A$3:$V$165,BA$3,),)</f>
        <v>108412.71</v>
      </c>
      <c r="BB170" s="51">
        <f t="shared" si="204"/>
        <v>10096.630000000005</v>
      </c>
      <c r="BC170" s="50">
        <f t="shared" si="105"/>
        <v>118509.34000000001</v>
      </c>
      <c r="BD170" s="50">
        <f>IFERROR(VLOOKUP($B170,[2]RptScheduleA_Inv!$A$3:$V$165,BD$3,),)</f>
        <v>1064.29</v>
      </c>
      <c r="BE170" s="50">
        <f>IFERROR(VLOOKUP($B170,[1]RptScheduleA_Inv!$A$3:$V$165,BE$3,),)</f>
        <v>7798.51</v>
      </c>
      <c r="BF170" s="51">
        <f t="shared" si="205"/>
        <v>6734.22</v>
      </c>
      <c r="BG170" s="50">
        <f t="shared" si="106"/>
        <v>14532.73</v>
      </c>
      <c r="BH170" s="50">
        <f>IFERROR(VLOOKUP($B170,[2]RptScheduleA_Inv!$A$3:$V$165,BH$3,),)</f>
        <v>0</v>
      </c>
      <c r="BI170" s="50">
        <f>IFERROR(VLOOKUP($B170,[1]RptScheduleA_Inv!$A$3:$V$165,BI$3,),)</f>
        <v>0</v>
      </c>
      <c r="BJ170" s="51">
        <f t="shared" si="206"/>
        <v>0</v>
      </c>
      <c r="BK170" s="50">
        <f t="shared" si="107"/>
        <v>0</v>
      </c>
      <c r="BL170" s="50">
        <f>IFERROR(VLOOKUP($B170,[2]RptScheduleA_Inv!$A$3:$V$165,BL$3,),)</f>
        <v>0</v>
      </c>
      <c r="BM170" s="50">
        <f>IFERROR(VLOOKUP($B170,[1]RptScheduleA_Inv!$A$3:$V$165,BM$3,),)</f>
        <v>0</v>
      </c>
      <c r="BN170" s="51">
        <f t="shared" si="207"/>
        <v>0</v>
      </c>
      <c r="BO170" s="50">
        <f t="shared" si="188"/>
        <v>0</v>
      </c>
      <c r="BP170" s="50">
        <f>IFERROR(VLOOKUP($B170,[2]RptScheduleA_Inv!$A$3:$V$165,BP$3,),)</f>
        <v>27022.21</v>
      </c>
      <c r="BQ170" s="50">
        <f>IFERROR(VLOOKUP($B170,[1]RptScheduleA_Inv!$A$3:$V$165,BQ$3,),)</f>
        <v>33878.949999999997</v>
      </c>
      <c r="BR170" s="51">
        <f t="shared" si="208"/>
        <v>6856.739999999998</v>
      </c>
      <c r="BS170" s="50">
        <f t="shared" si="108"/>
        <v>40735.689999999995</v>
      </c>
    </row>
    <row r="171" spans="1:72" x14ac:dyDescent="0.2">
      <c r="A171" s="20"/>
      <c r="B171" s="31" t="s">
        <v>251</v>
      </c>
      <c r="C171" s="20" t="str">
        <f t="shared" si="116"/>
        <v>MOTOR VEHICLE MGMT</v>
      </c>
      <c r="D171" s="50">
        <f>IFERROR(VLOOKUP($B171,[2]RptScheduleA_Inv!$A$3:$V$165,D$3,),)</f>
        <v>0</v>
      </c>
      <c r="E171" s="50">
        <f>IFERROR(VLOOKUP($B171,[1]RptScheduleA_Inv!$A$3:$V$165,E$3,),)</f>
        <v>0</v>
      </c>
      <c r="F171" s="50">
        <f t="shared" ref="F171" si="213">E171-D171</f>
        <v>0</v>
      </c>
      <c r="G171" s="50">
        <f t="shared" ref="G171" si="214">E171+F171</f>
        <v>0</v>
      </c>
      <c r="H171" s="50">
        <f>IFERROR(VLOOKUP($B171,[2]RptScheduleA_Inv!$A$3:$V$165,H$3,),)</f>
        <v>0</v>
      </c>
      <c r="I171" s="50">
        <f>IFERROR(VLOOKUP($B171,[1]RptScheduleA_Inv!$A$3:$V$165,I$3,),)</f>
        <v>0</v>
      </c>
      <c r="J171" s="51">
        <f t="shared" ref="J171" si="215">I171-H171</f>
        <v>0</v>
      </c>
      <c r="K171" s="50">
        <f t="shared" ref="K171" si="216">I171+J171</f>
        <v>0</v>
      </c>
      <c r="L171" s="50"/>
      <c r="M171" s="50">
        <f>IFERROR(VLOOKUP($B171,[1]RptScheduleA_Inv!$A$3:$V$165,M$3,),)</f>
        <v>0</v>
      </c>
      <c r="N171" s="50">
        <f t="shared" ref="N171" si="217">M171-L171</f>
        <v>0</v>
      </c>
      <c r="O171" s="50">
        <f t="shared" ref="O171" si="218">M171+N171</f>
        <v>0</v>
      </c>
      <c r="P171" s="50"/>
      <c r="Q171" s="50">
        <f>IFERROR(VLOOKUP($B171,[1]RptScheduleA_Inv!$A$3:$V$165,Q$3,),)</f>
        <v>0</v>
      </c>
      <c r="R171" s="50">
        <f t="shared" ref="R171" si="219">Q171-P171</f>
        <v>0</v>
      </c>
      <c r="S171" s="50">
        <f t="shared" ref="S171" si="220">Q171+R171</f>
        <v>0</v>
      </c>
      <c r="T171" s="50">
        <f>IFERROR(VLOOKUP($B171,[2]RptScheduleA_Inv!$A$3:$V$165,T$3,),)</f>
        <v>0</v>
      </c>
      <c r="U171" s="50">
        <f>IFERROR(VLOOKUP($B171,[1]RptScheduleA_Inv!$A$3:$V$165,U$3,),)</f>
        <v>0</v>
      </c>
      <c r="V171" s="50">
        <f t="shared" ref="V171" si="221">U171-T171</f>
        <v>0</v>
      </c>
      <c r="W171" s="50">
        <f t="shared" ref="W171" si="222">U171+V171</f>
        <v>0</v>
      </c>
      <c r="X171" s="50">
        <f>IFERROR(VLOOKUP($B171,[2]RptScheduleA_Inv!$A$3:$V$165,X$3,),)</f>
        <v>0</v>
      </c>
      <c r="Y171" s="50">
        <f>IFERROR(VLOOKUP($B171,[1]RptScheduleA_Inv!$A$3:$V$165,Y$3,),)</f>
        <v>0</v>
      </c>
      <c r="Z171" s="51">
        <f t="shared" ref="Z171" si="223">Y171-X171</f>
        <v>0</v>
      </c>
      <c r="AA171" s="50">
        <f t="shared" ref="AA171" si="224">Y171+Z171</f>
        <v>0</v>
      </c>
      <c r="AB171" s="50">
        <f>IFERROR(VLOOKUP($B171,[2]RptScheduleA_Inv!$A$3:$V$165,AB$3,),)</f>
        <v>0</v>
      </c>
      <c r="AC171" s="50">
        <f>IFERROR(VLOOKUP($B171,[1]RptScheduleA_Inv!$A$3:$V$165,AC$3,),)</f>
        <v>0</v>
      </c>
      <c r="AD171" s="51">
        <f t="shared" ref="AD171" si="225">AC171-AB171</f>
        <v>0</v>
      </c>
      <c r="AE171" s="50">
        <f t="shared" ref="AE171" si="226">AC171+AD171</f>
        <v>0</v>
      </c>
      <c r="AF171" s="50">
        <f>IFERROR(VLOOKUP($B171,[2]RptScheduleA_Inv!$A$3:$V$165,AF$3,),)</f>
        <v>0</v>
      </c>
      <c r="AG171" s="50">
        <f>IFERROR(VLOOKUP($B171,[1]RptScheduleA_Inv!$A$3:$V$165,AG$3,),)</f>
        <v>0</v>
      </c>
      <c r="AH171" s="51">
        <f t="shared" ref="AH171" si="227">AG171-AF171</f>
        <v>0</v>
      </c>
      <c r="AI171" s="50">
        <f t="shared" ref="AI171" si="228">AG171+AH171</f>
        <v>0</v>
      </c>
      <c r="AJ171" s="50">
        <f>IFERROR(VLOOKUP($B171,[2]RptScheduleA_Inv!$A$3:$V$165,AJ$3,),)</f>
        <v>0</v>
      </c>
      <c r="AK171" s="50">
        <f>IFERROR(VLOOKUP($B171,[1]RptScheduleA_Inv!$A$3:$V$165,AK$3,),)</f>
        <v>0</v>
      </c>
      <c r="AL171" s="51">
        <f t="shared" ref="AL171" si="229">AK171-AJ171</f>
        <v>0</v>
      </c>
      <c r="AM171" s="50">
        <f t="shared" ref="AM171" si="230">AK171+AL171</f>
        <v>0</v>
      </c>
      <c r="AN171" s="50">
        <f>IFERROR(VLOOKUP($B171,[2]RptScheduleA_Inv!$A$3:$V$165,AN$3,),)</f>
        <v>0</v>
      </c>
      <c r="AO171" s="50">
        <f>IFERROR(VLOOKUP($B171,[1]RptScheduleA_Inv!$A$3:$V$165,AO$3,),)</f>
        <v>0</v>
      </c>
      <c r="AP171" s="51">
        <f t="shared" ref="AP171" si="231">AO171-AN171</f>
        <v>0</v>
      </c>
      <c r="AQ171" s="50">
        <f t="shared" ref="AQ171" si="232">AO171+AP171</f>
        <v>0</v>
      </c>
      <c r="AR171" s="50">
        <f>IFERROR(VLOOKUP($B171,[2]RptScheduleA_Inv!$A$3:$V$165,AR$3,),)</f>
        <v>0</v>
      </c>
      <c r="AS171" s="50">
        <f>IFERROR(VLOOKUP($B171,[1]RptScheduleA_Inv!$A$3:$V$165,AS$3,),)</f>
        <v>0</v>
      </c>
      <c r="AT171" s="51">
        <f t="shared" ref="AT171" si="233">AS171-AR171</f>
        <v>0</v>
      </c>
      <c r="AU171" s="50">
        <f t="shared" ref="AU171" si="234">AS171+AT171</f>
        <v>0</v>
      </c>
      <c r="AV171" s="50">
        <f>IFERROR(VLOOKUP($B171,[2]RptScheduleA_Inv!$A$3:$V$165,AV$3,),)</f>
        <v>0</v>
      </c>
      <c r="AW171" s="50">
        <f>IFERROR(VLOOKUP($B171,[1]RptScheduleA_Inv!$A$3:$V$165,AW$3,),)</f>
        <v>0</v>
      </c>
      <c r="AX171" s="51">
        <f t="shared" ref="AX171" si="235">AW171-AV171</f>
        <v>0</v>
      </c>
      <c r="AY171" s="50">
        <f t="shared" ref="AY171" si="236">AW171+AX171</f>
        <v>0</v>
      </c>
      <c r="AZ171" s="50">
        <f>IFERROR(VLOOKUP($B171,[2]RptScheduleA_Inv!$A$3:$V$165,AZ$3,),)</f>
        <v>0</v>
      </c>
      <c r="BA171" s="50">
        <f>IFERROR(VLOOKUP($B171,[1]RptScheduleA_Inv!$A$3:$V$165,BA$3,),)</f>
        <v>0</v>
      </c>
      <c r="BB171" s="51">
        <f t="shared" ref="BB171" si="237">BA171-AZ171</f>
        <v>0</v>
      </c>
      <c r="BC171" s="50">
        <f t="shared" ref="BC171" si="238">BA171+BB171</f>
        <v>0</v>
      </c>
      <c r="BD171" s="50">
        <f>IFERROR(VLOOKUP($B171,[2]RptScheduleA_Inv!$A$3:$V$165,BD$3,),)</f>
        <v>403960.79</v>
      </c>
      <c r="BE171" s="50">
        <f>IFERROR(VLOOKUP($B171,[1]RptScheduleA_Inv!$A$3:$V$165,BE$3,),)</f>
        <v>396789.81</v>
      </c>
      <c r="BF171" s="51">
        <f t="shared" ref="BF171" si="239">BE171-BD171</f>
        <v>-7170.9799999999814</v>
      </c>
      <c r="BG171" s="50">
        <f t="shared" ref="BG171" si="240">BE171+BF171</f>
        <v>389618.83</v>
      </c>
      <c r="BH171" s="50">
        <f>IFERROR(VLOOKUP($B171,[2]RptScheduleA_Inv!$A$3:$V$165,BH$3,),)</f>
        <v>0</v>
      </c>
      <c r="BI171" s="50">
        <f>IFERROR(VLOOKUP($B171,[1]RptScheduleA_Inv!$A$3:$V$165,BI$3,),)</f>
        <v>0</v>
      </c>
      <c r="BJ171" s="51">
        <f t="shared" ref="BJ171" si="241">BI171-BH171</f>
        <v>0</v>
      </c>
      <c r="BK171" s="50">
        <f t="shared" ref="BK171" si="242">BI171+BJ171</f>
        <v>0</v>
      </c>
      <c r="BL171" s="50">
        <f>IFERROR(VLOOKUP($B171,[2]RptScheduleA_Inv!$A$3:$V$165,BL$3,),)</f>
        <v>0</v>
      </c>
      <c r="BM171" s="50">
        <f>IFERROR(VLOOKUP($B171,[1]RptScheduleA_Inv!$A$3:$V$165,BM$3,),)</f>
        <v>0</v>
      </c>
      <c r="BN171" s="51">
        <f t="shared" ref="BN171" si="243">BM171-BL171</f>
        <v>0</v>
      </c>
      <c r="BO171" s="50">
        <f t="shared" ref="BO171" si="244">BM171+BN171</f>
        <v>0</v>
      </c>
      <c r="BP171" s="50">
        <f>IFERROR(VLOOKUP($B171,[2]RptScheduleA_Inv!$A$3:$V$165,BP$3,),)</f>
        <v>0</v>
      </c>
      <c r="BQ171" s="50">
        <f>IFERROR(VLOOKUP($B171,[1]RptScheduleA_Inv!$A$3:$V$165,BQ$3,),)</f>
        <v>0</v>
      </c>
      <c r="BR171" s="51">
        <f t="shared" ref="BR171" si="245">BQ171-BP171</f>
        <v>0</v>
      </c>
      <c r="BS171" s="50">
        <f t="shared" ref="BS171" si="246">BQ171+BR171</f>
        <v>0</v>
      </c>
    </row>
    <row r="172" spans="1:72" x14ac:dyDescent="0.2">
      <c r="A172" s="20" t="str">
        <f t="shared" si="109"/>
        <v>OTH</v>
      </c>
      <c r="B172" s="31" t="s">
        <v>123</v>
      </c>
      <c r="C172" s="20" t="str">
        <f t="shared" si="116"/>
        <v>OTHER</v>
      </c>
      <c r="D172" s="50">
        <f>IFERROR(VLOOKUP($B172,[2]RptScheduleA_Inv!$A$3:$V$165,D$3,),)</f>
        <v>235153.23</v>
      </c>
      <c r="E172" s="50">
        <f>IFERROR(VLOOKUP($B172,[1]RptScheduleA_Inv!$A$3:$V$165,E$3,),)</f>
        <v>628383.81999999995</v>
      </c>
      <c r="F172" s="50">
        <f t="shared" si="189"/>
        <v>393230.58999999997</v>
      </c>
      <c r="G172" s="50">
        <f t="shared" si="211"/>
        <v>1021614.4099999999</v>
      </c>
      <c r="H172" s="50">
        <f>IFERROR(VLOOKUP($B172,[2]RptScheduleA_Inv!$A$3:$V$165,H$3,),)</f>
        <v>3.9</v>
      </c>
      <c r="I172" s="50">
        <f>IFERROR(VLOOKUP($B172,[1]RptScheduleA_Inv!$A$3:$V$165,I$3,),)</f>
        <v>0</v>
      </c>
      <c r="J172" s="51">
        <f t="shared" si="190"/>
        <v>-3.9</v>
      </c>
      <c r="K172" s="50">
        <f t="shared" si="212"/>
        <v>-3.9</v>
      </c>
      <c r="L172" s="50"/>
      <c r="M172" s="50">
        <f>IFERROR(VLOOKUP($B172,[1]RptScheduleA_Inv!$A$3:$V$165,M$3,),)</f>
        <v>0</v>
      </c>
      <c r="N172" s="50">
        <f t="shared" si="191"/>
        <v>0</v>
      </c>
      <c r="O172" s="50">
        <f t="shared" si="192"/>
        <v>0</v>
      </c>
      <c r="P172" s="50"/>
      <c r="Q172" s="50">
        <f>IFERROR(VLOOKUP($B172,[1]RptScheduleA_Inv!$A$3:$V$165,Q$3,),)</f>
        <v>0</v>
      </c>
      <c r="R172" s="50">
        <f t="shared" si="193"/>
        <v>0</v>
      </c>
      <c r="S172" s="50">
        <f t="shared" si="194"/>
        <v>0</v>
      </c>
      <c r="T172" s="50">
        <f>IFERROR(VLOOKUP($B172,[2]RptScheduleA_Inv!$A$3:$V$165,T$3,),)</f>
        <v>0</v>
      </c>
      <c r="U172" s="50">
        <f>IFERROR(VLOOKUP($B172,[1]RptScheduleA_Inv!$A$3:$V$165,U$3,),)</f>
        <v>0</v>
      </c>
      <c r="V172" s="50">
        <f t="shared" si="195"/>
        <v>0</v>
      </c>
      <c r="W172" s="50">
        <f t="shared" si="196"/>
        <v>0</v>
      </c>
      <c r="X172" s="50">
        <f>IFERROR(VLOOKUP($B172,[2]RptScheduleA_Inv!$A$3:$V$165,X$3,),)</f>
        <v>2127281.63</v>
      </c>
      <c r="Y172" s="50">
        <f>IFERROR(VLOOKUP($B172,[1]RptScheduleA_Inv!$A$3:$V$165,Y$3,),)</f>
        <v>3385292.84</v>
      </c>
      <c r="Z172" s="51">
        <f t="shared" si="197"/>
        <v>1258011.21</v>
      </c>
      <c r="AA172" s="50">
        <f t="shared" si="110"/>
        <v>4643304.05</v>
      </c>
      <c r="AB172" s="50">
        <f>IFERROR(VLOOKUP($B172,[2]RptScheduleA_Inv!$A$3:$V$165,AB$3,),)</f>
        <v>0</v>
      </c>
      <c r="AC172" s="50">
        <f>IFERROR(VLOOKUP($B172,[1]RptScheduleA_Inv!$A$3:$V$165,AC$3,),)</f>
        <v>0</v>
      </c>
      <c r="AD172" s="51">
        <f t="shared" si="198"/>
        <v>0</v>
      </c>
      <c r="AE172" s="50">
        <f t="shared" si="111"/>
        <v>0</v>
      </c>
      <c r="AF172" s="50">
        <f>IFERROR(VLOOKUP($B172,[2]RptScheduleA_Inv!$A$3:$V$165,AF$3,),)</f>
        <v>88980.96</v>
      </c>
      <c r="AG172" s="50">
        <f>IFERROR(VLOOKUP($B172,[1]RptScheduleA_Inv!$A$3:$V$165,AG$3,),)</f>
        <v>99864.81</v>
      </c>
      <c r="AH172" s="51">
        <f t="shared" si="199"/>
        <v>10883.849999999991</v>
      </c>
      <c r="AI172" s="50">
        <f t="shared" si="112"/>
        <v>110748.65999999999</v>
      </c>
      <c r="AJ172" s="50">
        <f>IFERROR(VLOOKUP($B172,[2]RptScheduleA_Inv!$A$3:$V$165,AJ$3,),)</f>
        <v>0</v>
      </c>
      <c r="AK172" s="50">
        <f>IFERROR(VLOOKUP($B172,[1]RptScheduleA_Inv!$A$3:$V$165,AK$3,),)</f>
        <v>0</v>
      </c>
      <c r="AL172" s="51">
        <f t="shared" si="200"/>
        <v>0</v>
      </c>
      <c r="AM172" s="50">
        <f t="shared" si="113"/>
        <v>0</v>
      </c>
      <c r="AN172" s="50">
        <f>IFERROR(VLOOKUP($B172,[2]RptScheduleA_Inv!$A$3:$V$165,AN$3,),)</f>
        <v>0</v>
      </c>
      <c r="AO172" s="50">
        <f>IFERROR(VLOOKUP($B172,[1]RptScheduleA_Inv!$A$3:$V$165,AO$3,),)</f>
        <v>0</v>
      </c>
      <c r="AP172" s="51">
        <f t="shared" si="201"/>
        <v>0</v>
      </c>
      <c r="AQ172" s="50">
        <f t="shared" si="114"/>
        <v>0</v>
      </c>
      <c r="AR172" s="50">
        <f>IFERROR(VLOOKUP($B172,[2]RptScheduleA_Inv!$A$3:$V$165,AR$3,),)</f>
        <v>23470447.079999998</v>
      </c>
      <c r="AS172" s="50">
        <f>IFERROR(VLOOKUP($B172,[1]RptScheduleA_Inv!$A$3:$V$165,AS$3,),)</f>
        <v>26862997.739999998</v>
      </c>
      <c r="AT172" s="51">
        <f t="shared" si="202"/>
        <v>3392550.66</v>
      </c>
      <c r="AU172" s="50">
        <f t="shared" si="115"/>
        <v>30255548.399999999</v>
      </c>
      <c r="AV172" s="50">
        <f>IFERROR(VLOOKUP($B172,[2]RptScheduleA_Inv!$A$3:$V$165,AV$3,),)</f>
        <v>75266.77</v>
      </c>
      <c r="AW172" s="50">
        <f>IFERROR(VLOOKUP($B172,[1]RptScheduleA_Inv!$A$3:$V$165,AW$3,),)</f>
        <v>90327.92</v>
      </c>
      <c r="AX172" s="51">
        <f t="shared" si="203"/>
        <v>15061.149999999994</v>
      </c>
      <c r="AY172" s="50">
        <f t="shared" si="104"/>
        <v>105389.06999999999</v>
      </c>
      <c r="AZ172" s="50">
        <f>IFERROR(VLOOKUP($B172,[2]RptScheduleA_Inv!$A$3:$V$165,AZ$3,),)</f>
        <v>0</v>
      </c>
      <c r="BA172" s="50">
        <f>IFERROR(VLOOKUP($B172,[1]RptScheduleA_Inv!$A$3:$V$165,BA$3,),)</f>
        <v>0</v>
      </c>
      <c r="BB172" s="51">
        <f t="shared" si="204"/>
        <v>0</v>
      </c>
      <c r="BC172" s="50">
        <f t="shared" si="105"/>
        <v>0</v>
      </c>
      <c r="BD172" s="50">
        <f>IFERROR(VLOOKUP($B172,[2]RptScheduleA_Inv!$A$3:$V$165,BD$3,),)</f>
        <v>0</v>
      </c>
      <c r="BE172" s="50">
        <f>IFERROR(VLOOKUP($B172,[1]RptScheduleA_Inv!$A$3:$V$165,BE$3,),)</f>
        <v>0</v>
      </c>
      <c r="BF172" s="51">
        <f t="shared" si="205"/>
        <v>0</v>
      </c>
      <c r="BG172" s="50">
        <f t="shared" si="106"/>
        <v>0</v>
      </c>
      <c r="BH172" s="50">
        <f>IFERROR(VLOOKUP($B172,[2]RptScheduleA_Inv!$A$3:$V$165,BH$3,),)</f>
        <v>144894.99</v>
      </c>
      <c r="BI172" s="50">
        <f>IFERROR(VLOOKUP($B172,[1]RptScheduleA_Inv!$A$3:$V$165,BI$3,),)</f>
        <v>167615.70000000001</v>
      </c>
      <c r="BJ172" s="51">
        <f t="shared" si="206"/>
        <v>22720.710000000021</v>
      </c>
      <c r="BK172" s="50">
        <f t="shared" si="107"/>
        <v>190336.41000000003</v>
      </c>
      <c r="BL172" s="50">
        <f>IFERROR(VLOOKUP($B172,[2]RptScheduleA_Inv!$A$3:$V$165,BL$3,),)</f>
        <v>5374.95</v>
      </c>
      <c r="BM172" s="50">
        <f>IFERROR(VLOOKUP($B172,[1]RptScheduleA_Inv!$A$3:$V$165,BM$3,),)</f>
        <v>8410.7900000000009</v>
      </c>
      <c r="BN172" s="51">
        <f t="shared" si="207"/>
        <v>3035.8400000000011</v>
      </c>
      <c r="BO172" s="50">
        <f t="shared" si="188"/>
        <v>11446.630000000001</v>
      </c>
      <c r="BP172" s="50">
        <f>IFERROR(VLOOKUP($B172,[2]RptScheduleA_Inv!$A$3:$V$165,BP$3,),)</f>
        <v>0</v>
      </c>
      <c r="BQ172" s="50">
        <f>IFERROR(VLOOKUP($B172,[1]RptScheduleA_Inv!$A$3:$V$165,BQ$3,),)</f>
        <v>0</v>
      </c>
      <c r="BR172" s="51">
        <f t="shared" si="208"/>
        <v>0</v>
      </c>
      <c r="BS172" s="50">
        <f t="shared" si="108"/>
        <v>0</v>
      </c>
    </row>
    <row r="174" spans="1:72" ht="12.75" customHeight="1" thickBot="1" x14ac:dyDescent="0.25">
      <c r="A174" s="54"/>
      <c r="B174" s="32" t="s">
        <v>5</v>
      </c>
      <c r="C174" s="55" t="s">
        <v>5</v>
      </c>
      <c r="D174" s="55">
        <f t="shared" ref="D174:K174" si="247">SUM(D8:D172)</f>
        <v>1088724.3700000001</v>
      </c>
      <c r="E174" s="55">
        <f t="shared" si="247"/>
        <v>2525105.9000000004</v>
      </c>
      <c r="F174" s="55">
        <f t="shared" si="247"/>
        <v>1436381.53</v>
      </c>
      <c r="G174" s="55">
        <f t="shared" si="247"/>
        <v>3961487.4299999997</v>
      </c>
      <c r="H174" s="55">
        <f t="shared" si="247"/>
        <v>1463177.8600000006</v>
      </c>
      <c r="I174" s="55">
        <f t="shared" si="247"/>
        <v>4431595.8099999996</v>
      </c>
      <c r="J174" s="55">
        <f t="shared" si="247"/>
        <v>2968417.950000002</v>
      </c>
      <c r="K174" s="55">
        <f t="shared" si="247"/>
        <v>7400013.7599999961</v>
      </c>
      <c r="L174" s="55"/>
      <c r="M174" s="55">
        <f>SUM(M8:M172)</f>
        <v>0</v>
      </c>
      <c r="N174" s="55">
        <f>SUM(N8:N172)</f>
        <v>0</v>
      </c>
      <c r="O174" s="55">
        <f>SUM(O8:O172)</f>
        <v>0</v>
      </c>
      <c r="P174" s="55"/>
      <c r="Q174" s="55">
        <f t="shared" ref="Q174:AV174" si="248">SUM(Q8:Q172)</f>
        <v>0</v>
      </c>
      <c r="R174" s="55">
        <f t="shared" si="248"/>
        <v>0</v>
      </c>
      <c r="S174" s="55">
        <f t="shared" si="248"/>
        <v>0</v>
      </c>
      <c r="T174" s="55">
        <f t="shared" si="248"/>
        <v>0</v>
      </c>
      <c r="U174" s="55">
        <f t="shared" si="248"/>
        <v>0</v>
      </c>
      <c r="V174" s="55">
        <f t="shared" si="248"/>
        <v>0</v>
      </c>
      <c r="W174" s="55">
        <f t="shared" si="248"/>
        <v>0</v>
      </c>
      <c r="X174" s="55">
        <f t="shared" si="248"/>
        <v>14069090.649999999</v>
      </c>
      <c r="Y174" s="55">
        <f t="shared" si="248"/>
        <v>16581730.560000008</v>
      </c>
      <c r="Z174" s="55">
        <f t="shared" si="248"/>
        <v>2512639.9099999992</v>
      </c>
      <c r="AA174" s="55">
        <f t="shared" si="248"/>
        <v>19094370.469999995</v>
      </c>
      <c r="AB174" s="55">
        <f t="shared" si="248"/>
        <v>8124656.040000001</v>
      </c>
      <c r="AC174" s="55">
        <f t="shared" si="248"/>
        <v>11163685.480000004</v>
      </c>
      <c r="AD174" s="55">
        <f t="shared" si="248"/>
        <v>3039029.4399999981</v>
      </c>
      <c r="AE174" s="55">
        <f t="shared" si="248"/>
        <v>14202714.919999991</v>
      </c>
      <c r="AF174" s="55">
        <f t="shared" si="248"/>
        <v>3838328.42</v>
      </c>
      <c r="AG174" s="55">
        <f t="shared" si="248"/>
        <v>4307819.5899999989</v>
      </c>
      <c r="AH174" s="55">
        <f t="shared" si="248"/>
        <v>469491.16999999969</v>
      </c>
      <c r="AI174" s="55">
        <f t="shared" si="248"/>
        <v>4777310.76</v>
      </c>
      <c r="AJ174" s="55">
        <f t="shared" si="248"/>
        <v>63022.390000000014</v>
      </c>
      <c r="AK174" s="55">
        <f t="shared" si="248"/>
        <v>89309.829999999987</v>
      </c>
      <c r="AL174" s="55">
        <f t="shared" si="248"/>
        <v>26287.439999999999</v>
      </c>
      <c r="AM174" s="55">
        <f t="shared" si="248"/>
        <v>115597.27000000002</v>
      </c>
      <c r="AN174" s="55">
        <f t="shared" si="248"/>
        <v>12275667.590000002</v>
      </c>
      <c r="AO174" s="55">
        <f t="shared" si="248"/>
        <v>14682013.119999992</v>
      </c>
      <c r="AP174" s="55">
        <f t="shared" si="248"/>
        <v>2406345.5300000003</v>
      </c>
      <c r="AQ174" s="55">
        <f t="shared" si="248"/>
        <v>17088358.649999999</v>
      </c>
      <c r="AR174" s="55">
        <f t="shared" si="248"/>
        <v>37012412.339999989</v>
      </c>
      <c r="AS174" s="55">
        <f t="shared" si="248"/>
        <v>50959795.340000011</v>
      </c>
      <c r="AT174" s="55">
        <f t="shared" si="248"/>
        <v>13947382.999999998</v>
      </c>
      <c r="AU174" s="55">
        <f t="shared" si="248"/>
        <v>64907178.340000018</v>
      </c>
      <c r="AV174" s="55">
        <f t="shared" si="248"/>
        <v>5302536.3999999994</v>
      </c>
      <c r="AW174" s="55">
        <f t="shared" ref="AW174:BS174" si="249">SUM(AW8:AW172)</f>
        <v>6269704.2699999996</v>
      </c>
      <c r="AX174" s="55">
        <f t="shared" si="249"/>
        <v>967167.87000000011</v>
      </c>
      <c r="AY174" s="55">
        <f t="shared" si="249"/>
        <v>7236872.1400000006</v>
      </c>
      <c r="AZ174" s="55">
        <f t="shared" si="249"/>
        <v>13095953.889999997</v>
      </c>
      <c r="BA174" s="55">
        <f t="shared" si="249"/>
        <v>12995508.369999994</v>
      </c>
      <c r="BB174" s="55">
        <f t="shared" si="249"/>
        <v>-100445.51999999981</v>
      </c>
      <c r="BC174" s="55">
        <f t="shared" si="249"/>
        <v>12895062.849999988</v>
      </c>
      <c r="BD174" s="55">
        <f t="shared" si="249"/>
        <v>-6172140.8600000031</v>
      </c>
      <c r="BE174" s="55">
        <f t="shared" si="249"/>
        <v>-1724023.88</v>
      </c>
      <c r="BF174" s="55">
        <f t="shared" si="249"/>
        <v>4448116.9799999967</v>
      </c>
      <c r="BG174" s="55">
        <f t="shared" si="249"/>
        <v>2724093.1</v>
      </c>
      <c r="BH174" s="55">
        <f t="shared" si="249"/>
        <v>5700763.959999999</v>
      </c>
      <c r="BI174" s="55">
        <f t="shared" si="249"/>
        <v>4394350.6099999994</v>
      </c>
      <c r="BJ174" s="55">
        <f t="shared" si="249"/>
        <v>-1306413.3500000001</v>
      </c>
      <c r="BK174" s="55">
        <f t="shared" si="249"/>
        <v>3087937.2600000007</v>
      </c>
      <c r="BL174" s="55">
        <f t="shared" si="249"/>
        <v>3247933.6699999985</v>
      </c>
      <c r="BM174" s="55">
        <f t="shared" si="249"/>
        <v>5082386.6099999966</v>
      </c>
      <c r="BN174" s="55">
        <f t="shared" si="249"/>
        <v>1834452.9400000004</v>
      </c>
      <c r="BO174" s="55">
        <f t="shared" si="249"/>
        <v>6916839.5500000017</v>
      </c>
      <c r="BP174" s="55">
        <f t="shared" si="249"/>
        <v>5715547.8499999978</v>
      </c>
      <c r="BQ174" s="55">
        <f t="shared" si="249"/>
        <v>5662529.8899999987</v>
      </c>
      <c r="BR174" s="55">
        <f t="shared" si="249"/>
        <v>-53017.959999999912</v>
      </c>
      <c r="BS174" s="55">
        <f t="shared" si="249"/>
        <v>5609511.9299999988</v>
      </c>
      <c r="BT174" s="56"/>
    </row>
    <row r="175" spans="1:72" ht="10.199999999999999" hidden="1" customHeight="1" x14ac:dyDescent="0.2">
      <c r="AC175" s="56"/>
    </row>
    <row r="176" spans="1:72" ht="10.199999999999999" hidden="1" customHeight="1" x14ac:dyDescent="0.2">
      <c r="D176" s="57"/>
      <c r="E176" s="56"/>
      <c r="F176" s="56"/>
    </row>
    <row r="177" spans="1:71" x14ac:dyDescent="0.2">
      <c r="C177" s="20" t="s">
        <v>236</v>
      </c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Y177" s="56"/>
    </row>
    <row r="178" spans="1:71" hidden="1" x14ac:dyDescent="0.2">
      <c r="B178" s="20">
        <f>1</f>
        <v>1</v>
      </c>
      <c r="C178" s="20">
        <v>1</v>
      </c>
      <c r="D178" s="20">
        <f t="shared" ref="D178:BC178" si="250">C178+1</f>
        <v>2</v>
      </c>
      <c r="E178" s="20">
        <f t="shared" si="250"/>
        <v>3</v>
      </c>
      <c r="F178" s="20">
        <f t="shared" si="250"/>
        <v>4</v>
      </c>
      <c r="G178" s="20">
        <f t="shared" si="250"/>
        <v>5</v>
      </c>
      <c r="H178" s="20">
        <f t="shared" si="250"/>
        <v>6</v>
      </c>
      <c r="I178" s="20">
        <f t="shared" si="250"/>
        <v>7</v>
      </c>
      <c r="J178" s="20">
        <f t="shared" si="250"/>
        <v>8</v>
      </c>
      <c r="K178" s="20">
        <f t="shared" si="250"/>
        <v>9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 t="e">
        <f>#REF!+1</f>
        <v>#REF!</v>
      </c>
      <c r="Y178" s="20" t="e">
        <f t="shared" si="250"/>
        <v>#REF!</v>
      </c>
      <c r="Z178" s="20" t="e">
        <f t="shared" si="250"/>
        <v>#REF!</v>
      </c>
      <c r="AA178" s="20" t="e">
        <f t="shared" si="250"/>
        <v>#REF!</v>
      </c>
      <c r="AB178" s="20" t="e">
        <f t="shared" si="250"/>
        <v>#REF!</v>
      </c>
      <c r="AC178" s="20" t="e">
        <f t="shared" si="250"/>
        <v>#REF!</v>
      </c>
      <c r="AD178" s="20" t="e">
        <f t="shared" si="250"/>
        <v>#REF!</v>
      </c>
      <c r="AE178" s="20" t="e">
        <f t="shared" si="250"/>
        <v>#REF!</v>
      </c>
      <c r="AF178" s="20" t="e">
        <f t="shared" si="250"/>
        <v>#REF!</v>
      </c>
      <c r="AG178" s="20" t="e">
        <f t="shared" si="250"/>
        <v>#REF!</v>
      </c>
      <c r="AH178" s="20" t="e">
        <f t="shared" si="250"/>
        <v>#REF!</v>
      </c>
      <c r="AI178" s="20" t="e">
        <f t="shared" si="250"/>
        <v>#REF!</v>
      </c>
      <c r="AJ178" s="20" t="e">
        <f t="shared" si="250"/>
        <v>#REF!</v>
      </c>
      <c r="AK178" s="20" t="e">
        <f t="shared" si="250"/>
        <v>#REF!</v>
      </c>
      <c r="AL178" s="20" t="e">
        <f t="shared" si="250"/>
        <v>#REF!</v>
      </c>
      <c r="AM178" s="20" t="e">
        <f t="shared" si="250"/>
        <v>#REF!</v>
      </c>
      <c r="AN178" s="20" t="e">
        <f>BC178+1</f>
        <v>#REF!</v>
      </c>
      <c r="AO178" s="20" t="e">
        <f>AN178+1</f>
        <v>#REF!</v>
      </c>
      <c r="AP178" s="20" t="e">
        <f>AO178+1</f>
        <v>#REF!</v>
      </c>
      <c r="AQ178" s="20" t="e">
        <f>AP178+1</f>
        <v>#REF!</v>
      </c>
      <c r="AR178" s="20" t="e">
        <f>AM178+1</f>
        <v>#REF!</v>
      </c>
      <c r="AS178" s="20" t="e">
        <f t="shared" si="250"/>
        <v>#REF!</v>
      </c>
      <c r="AT178" s="20" t="e">
        <f t="shared" si="250"/>
        <v>#REF!</v>
      </c>
      <c r="AU178" s="20" t="e">
        <f t="shared" si="250"/>
        <v>#REF!</v>
      </c>
      <c r="AV178" s="20" t="e">
        <f t="shared" si="250"/>
        <v>#REF!</v>
      </c>
      <c r="AW178" s="20" t="e">
        <f t="shared" si="250"/>
        <v>#REF!</v>
      </c>
      <c r="AX178" s="20" t="e">
        <f t="shared" si="250"/>
        <v>#REF!</v>
      </c>
      <c r="AY178" s="20" t="e">
        <f t="shared" si="250"/>
        <v>#REF!</v>
      </c>
      <c r="AZ178" s="20" t="e">
        <f t="shared" si="250"/>
        <v>#REF!</v>
      </c>
      <c r="BA178" s="20" t="e">
        <f t="shared" si="250"/>
        <v>#REF!</v>
      </c>
      <c r="BB178" s="20" t="e">
        <f t="shared" si="250"/>
        <v>#REF!</v>
      </c>
      <c r="BC178" s="20" t="e">
        <f t="shared" si="250"/>
        <v>#REF!</v>
      </c>
      <c r="BD178" s="20" t="e">
        <f>AQ178+1</f>
        <v>#REF!</v>
      </c>
      <c r="BE178" s="20" t="e">
        <f>BD178+1</f>
        <v>#REF!</v>
      </c>
      <c r="BF178" s="20" t="e">
        <f>BE178+1</f>
        <v>#REF!</v>
      </c>
      <c r="BG178" s="20" t="e">
        <f>BF178+1</f>
        <v>#REF!</v>
      </c>
      <c r="BH178" s="20" t="e">
        <f>#REF!+1</f>
        <v>#REF!</v>
      </c>
      <c r="BI178" s="20" t="e">
        <f t="shared" ref="BI178:BS178" si="251">BH178+1</f>
        <v>#REF!</v>
      </c>
      <c r="BJ178" s="20" t="e">
        <f t="shared" si="251"/>
        <v>#REF!</v>
      </c>
      <c r="BK178" s="20" t="e">
        <f t="shared" si="251"/>
        <v>#REF!</v>
      </c>
      <c r="BL178" s="20" t="e">
        <f>BG178+1</f>
        <v>#REF!</v>
      </c>
      <c r="BM178" s="20" t="e">
        <f t="shared" ref="BM178" si="252">BL178+1</f>
        <v>#REF!</v>
      </c>
      <c r="BN178" s="20" t="e">
        <f t="shared" ref="BN178" si="253">BM178+1</f>
        <v>#REF!</v>
      </c>
      <c r="BO178" s="20" t="e">
        <f t="shared" ref="BO178" si="254">BN178+1</f>
        <v>#REF!</v>
      </c>
      <c r="BP178" s="20" t="e">
        <f>BK178+1</f>
        <v>#REF!</v>
      </c>
      <c r="BQ178" s="20" t="e">
        <f t="shared" si="251"/>
        <v>#REF!</v>
      </c>
      <c r="BR178" s="20" t="e">
        <f t="shared" si="251"/>
        <v>#REF!</v>
      </c>
      <c r="BS178" s="20" t="e">
        <f t="shared" si="251"/>
        <v>#REF!</v>
      </c>
    </row>
    <row r="179" spans="1:71" hidden="1" x14ac:dyDescent="0.2"/>
    <row r="180" spans="1:71" ht="13.2" hidden="1" x14ac:dyDescent="0.25">
      <c r="A180" s="22" t="s">
        <v>167</v>
      </c>
    </row>
    <row r="181" spans="1:71" ht="13.2" hidden="1" x14ac:dyDescent="0.25">
      <c r="A181" s="22" t="s">
        <v>168</v>
      </c>
    </row>
    <row r="182" spans="1:71" ht="13.2" hidden="1" x14ac:dyDescent="0.25">
      <c r="A182" s="22" t="s">
        <v>169</v>
      </c>
    </row>
    <row r="183" spans="1:71" ht="13.2" hidden="1" x14ac:dyDescent="0.25">
      <c r="A183" s="22" t="s">
        <v>170</v>
      </c>
    </row>
    <row r="186" spans="1:71" x14ac:dyDescent="0.2">
      <c r="D186" s="56"/>
      <c r="H186" s="66"/>
      <c r="Y186" s="56"/>
      <c r="AS186" s="56"/>
    </row>
    <row r="187" spans="1:71" x14ac:dyDescent="0.2">
      <c r="AV187" s="56">
        <v>-1220995</v>
      </c>
    </row>
    <row r="188" spans="1:71" x14ac:dyDescent="0.2">
      <c r="I188" s="56"/>
    </row>
    <row r="189" spans="1:71" x14ac:dyDescent="0.2">
      <c r="Y189" s="66"/>
    </row>
    <row r="192" spans="1:71" x14ac:dyDescent="0.2">
      <c r="D192" s="39"/>
      <c r="E192" s="39"/>
    </row>
  </sheetData>
  <mergeCells count="16">
    <mergeCell ref="BP4:BQ4"/>
    <mergeCell ref="BH4:BI4"/>
    <mergeCell ref="BD4:BE4"/>
    <mergeCell ref="AN4:AO4"/>
    <mergeCell ref="AB4:AC4"/>
    <mergeCell ref="D4:E4"/>
    <mergeCell ref="H4:I4"/>
    <mergeCell ref="X4:Y4"/>
    <mergeCell ref="AZ4:BA4"/>
    <mergeCell ref="AV4:AW4"/>
    <mergeCell ref="AR4:AS4"/>
    <mergeCell ref="AJ4:AK4"/>
    <mergeCell ref="AF4:AG4"/>
    <mergeCell ref="L4:M4"/>
    <mergeCell ref="P4:Q4"/>
    <mergeCell ref="T4:U4"/>
  </mergeCells>
  <phoneticPr fontId="2" type="noConversion"/>
  <printOptions horizontalCentered="1"/>
  <pageMargins left="0.7" right="0.7" top="0.75" bottom="0.75" header="0.3" footer="0.3"/>
  <pageSetup scale="64" orientation="portrait" r:id="rId1"/>
  <headerFooter alignWithMargins="0">
    <oddHeader>&amp;C&amp;12Commonwealth of Massachusetts
Statewide Cost Allocation Plan
FY 2024 Roll Forwards and Projections for FY 2026</oddHeader>
  </headerFooter>
  <rowBreaks count="1" manualBreakCount="1">
    <brk id="89" min="2" max="54" man="1"/>
  </rowBreaks>
  <colBreaks count="16" manualBreakCount="16">
    <brk id="7" min="1" max="192" man="1"/>
    <brk id="11" min="3" max="174" man="1"/>
    <brk id="15" min="3" max="174" man="1"/>
    <brk id="19" min="3" max="174" man="1"/>
    <brk id="23" min="1" max="192" man="1"/>
    <brk id="27" max="1048575" man="1"/>
    <brk id="31" max="1048575" man="1"/>
    <brk id="35" min="1" max="192" man="1"/>
    <brk id="39" max="1048575" man="1"/>
    <brk id="43" max="1048575" man="1"/>
    <brk id="47" max="1048575" man="1"/>
    <brk id="51" max="1048575" man="1"/>
    <brk id="55" max="1048575" man="1"/>
    <brk id="59" max="1048575" man="1"/>
    <brk id="63" min="3" max="174" man="1"/>
    <brk id="6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M183"/>
  <sheetViews>
    <sheetView zoomScaleNormal="100" zoomScaleSheetLayoutView="100" workbookViewId="0">
      <pane xSplit="1" ySplit="2" topLeftCell="P125" activePane="bottomRight" state="frozen"/>
      <selection activeCell="I31" sqref="I31"/>
      <selection pane="topRight" activeCell="I31" sqref="I31"/>
      <selection pane="bottomLeft" activeCell="I31" sqref="I31"/>
      <selection pane="bottomRight" activeCell="I31" sqref="I31"/>
    </sheetView>
  </sheetViews>
  <sheetFormatPr defaultColWidth="9.109375" defaultRowHeight="10.199999999999999" x14ac:dyDescent="0.2"/>
  <cols>
    <col min="1" max="1" width="31.21875" style="1" bestFit="1" customWidth="1"/>
    <col min="2" max="2" width="21" style="3" bestFit="1" customWidth="1"/>
    <col min="3" max="3" width="1.77734375" style="3" customWidth="1"/>
    <col min="4" max="4" width="22.44140625" style="3" customWidth="1"/>
    <col min="5" max="5" width="1.77734375" style="3" customWidth="1"/>
    <col min="6" max="6" width="20.77734375" style="3" bestFit="1" customWidth="1"/>
    <col min="7" max="7" width="1.77734375" style="3" customWidth="1"/>
    <col min="8" max="8" width="21.44140625" style="3" customWidth="1"/>
    <col min="9" max="9" width="1.77734375" style="3" customWidth="1"/>
    <col min="10" max="10" width="21.6640625" style="3" customWidth="1"/>
    <col min="11" max="11" width="1.77734375" style="3" customWidth="1"/>
    <col min="12" max="12" width="20" style="3" bestFit="1" customWidth="1"/>
    <col min="13" max="13" width="1.77734375" style="3" customWidth="1"/>
    <col min="14" max="14" width="21" style="3" bestFit="1" customWidth="1"/>
    <col min="15" max="15" width="1.77734375" style="3" customWidth="1"/>
    <col min="16" max="16" width="18" style="3" customWidth="1"/>
    <col min="17" max="17" width="1.77734375" style="3" customWidth="1"/>
    <col min="18" max="18" width="22.6640625" style="3" bestFit="1" customWidth="1"/>
    <col min="19" max="19" width="1.77734375" style="3" customWidth="1"/>
    <col min="20" max="20" width="18.21875" style="3" bestFit="1" customWidth="1"/>
    <col min="21" max="21" width="1.77734375" style="3" customWidth="1"/>
    <col min="22" max="22" width="22.6640625" style="3" bestFit="1" customWidth="1"/>
    <col min="23" max="23" width="1.77734375" style="3" customWidth="1"/>
    <col min="24" max="24" width="21.109375" style="3" bestFit="1" customWidth="1"/>
    <col min="25" max="25" width="1.77734375" style="3" customWidth="1"/>
    <col min="26" max="26" width="22.44140625" style="3" bestFit="1" customWidth="1"/>
    <col min="27" max="27" width="1.77734375" style="3" customWidth="1"/>
    <col min="28" max="28" width="19.88671875" style="3" bestFit="1" customWidth="1"/>
    <col min="29" max="29" width="1.77734375" style="3" customWidth="1"/>
    <col min="30" max="30" width="12.109375" style="3" bestFit="1" customWidth="1"/>
    <col min="31" max="31" width="1.77734375" style="3" customWidth="1"/>
    <col min="32" max="32" width="26.33203125" style="3" bestFit="1" customWidth="1"/>
    <col min="33" max="33" width="1.77734375" style="3" customWidth="1"/>
    <col min="34" max="34" width="13.109375" style="3" bestFit="1" customWidth="1"/>
    <col min="35" max="35" width="1.77734375" style="3" customWidth="1"/>
    <col min="36" max="36" width="11.33203125" style="3" bestFit="1" customWidth="1"/>
    <col min="37" max="37" width="28.109375" style="3" bestFit="1" customWidth="1"/>
    <col min="38" max="39" width="9.109375" style="3"/>
    <col min="40" max="40" width="17.88671875" style="3" bestFit="1" customWidth="1"/>
    <col min="41" max="43" width="9.109375" style="3"/>
    <col min="44" max="44" width="15.44140625" style="3" bestFit="1" customWidth="1"/>
    <col min="45" max="47" width="9.109375" style="3"/>
    <col min="48" max="48" width="18.6640625" style="3" bestFit="1" customWidth="1"/>
    <col min="49" max="51" width="9.109375" style="3"/>
    <col min="52" max="52" width="19.109375" style="3" bestFit="1" customWidth="1"/>
    <col min="53" max="16384" width="9.109375" style="3"/>
  </cols>
  <sheetData>
    <row r="1" spans="1:36" x14ac:dyDescent="0.2">
      <c r="A1" s="2" t="s">
        <v>1</v>
      </c>
      <c r="B1" s="3">
        <f>5</f>
        <v>5</v>
      </c>
      <c r="D1" s="3">
        <f>B1+4</f>
        <v>9</v>
      </c>
      <c r="F1" s="3">
        <v>13</v>
      </c>
      <c r="H1" s="3">
        <v>17</v>
      </c>
      <c r="J1" s="3">
        <v>21</v>
      </c>
      <c r="L1" s="3">
        <v>25</v>
      </c>
      <c r="N1" s="3">
        <f>L1+4</f>
        <v>29</v>
      </c>
      <c r="P1" s="3">
        <f>N1+4</f>
        <v>33</v>
      </c>
      <c r="R1" s="3">
        <f>P1+4</f>
        <v>37</v>
      </c>
      <c r="T1" s="3">
        <f>R1+4</f>
        <v>41</v>
      </c>
      <c r="V1" s="3">
        <f>T1+4</f>
        <v>45</v>
      </c>
      <c r="X1" s="3">
        <f>V1+4</f>
        <v>49</v>
      </c>
      <c r="Z1" s="3">
        <f>X1+4</f>
        <v>53</v>
      </c>
      <c r="AB1" s="3">
        <f>Z1+4</f>
        <v>57</v>
      </c>
      <c r="AD1" s="3">
        <f>AB1+4</f>
        <v>61</v>
      </c>
      <c r="AF1" s="3">
        <f>AB1+8</f>
        <v>65</v>
      </c>
      <c r="AH1" s="3">
        <f>AD1+8</f>
        <v>69</v>
      </c>
    </row>
    <row r="2" spans="1:36" s="21" customFormat="1" x14ac:dyDescent="0.25">
      <c r="A2" s="37"/>
      <c r="B2" s="21" t="s">
        <v>212</v>
      </c>
      <c r="D2" s="21" t="s">
        <v>233</v>
      </c>
      <c r="F2" s="21" t="s">
        <v>248</v>
      </c>
      <c r="H2" s="21" t="s">
        <v>166</v>
      </c>
      <c r="J2" s="21" t="s">
        <v>247</v>
      </c>
      <c r="L2" s="21" t="s">
        <v>14</v>
      </c>
      <c r="N2" s="21" t="s">
        <v>15</v>
      </c>
      <c r="P2" s="21" t="s">
        <v>16</v>
      </c>
      <c r="R2" s="21" t="s">
        <v>17</v>
      </c>
      <c r="T2" s="21" t="s">
        <v>232</v>
      </c>
      <c r="V2" s="21" t="s">
        <v>18</v>
      </c>
      <c r="X2" s="21" t="s">
        <v>19</v>
      </c>
      <c r="Z2" s="21" t="s">
        <v>20</v>
      </c>
      <c r="AB2" s="21" t="s">
        <v>21</v>
      </c>
      <c r="AD2" s="21" t="s">
        <v>22</v>
      </c>
      <c r="AF2" s="21" t="s">
        <v>249</v>
      </c>
      <c r="AH2" s="21" t="s">
        <v>23</v>
      </c>
      <c r="AJ2" s="21" t="s">
        <v>5</v>
      </c>
    </row>
    <row r="3" spans="1:36" x14ac:dyDescent="0.2">
      <c r="Q3" s="4"/>
      <c r="U3" s="4"/>
      <c r="AA3" s="4"/>
      <c r="AC3" s="4"/>
    </row>
    <row r="4" spans="1:36" s="7" customFormat="1" x14ac:dyDescent="0.2">
      <c r="A4" s="31" t="s">
        <v>227</v>
      </c>
      <c r="B4" s="7">
        <f>VLOOKUP($A4,'Roll Forward Calculation'!$B:$BS,B$1,FALSE)</f>
        <v>0</v>
      </c>
      <c r="D4" s="7">
        <f>VLOOKUP($A4,'Roll Forward Calculation'!$B:$BS,D$1,FALSE)</f>
        <v>0</v>
      </c>
      <c r="F4" s="7">
        <f>VLOOKUP($A4,'Roll Forward Calculation'!$B:$BS,F$1,FALSE)</f>
        <v>0</v>
      </c>
      <c r="H4" s="7">
        <f>VLOOKUP($A4,'Roll Forward Calculation'!$B:$BS,H$1,FALSE)</f>
        <v>0</v>
      </c>
      <c r="J4" s="7">
        <f>VLOOKUP($A4,'Roll Forward Calculation'!$B:$BS,J$1,FALSE)</f>
        <v>0</v>
      </c>
      <c r="L4" s="7">
        <f>VLOOKUP($A4,'Roll Forward Calculation'!$B:$BS,L$1,FALSE)</f>
        <v>20820.479999999996</v>
      </c>
      <c r="N4" s="7">
        <f>VLOOKUP($A4,'Roll Forward Calculation'!$B:$BS,N$1,FALSE)</f>
        <v>0</v>
      </c>
      <c r="P4" s="7">
        <f>VLOOKUP($A4,'Roll Forward Calculation'!$B:$BS,P$1,FALSE)</f>
        <v>0</v>
      </c>
      <c r="R4" s="7">
        <f>VLOOKUP($A4,'Roll Forward Calculation'!$B:$BS,R$1,FALSE)</f>
        <v>0</v>
      </c>
      <c r="T4" s="7">
        <f>VLOOKUP($A4,'Roll Forward Calculation'!$B:$BS,T$1,FALSE)</f>
        <v>0</v>
      </c>
      <c r="V4" s="7">
        <f>VLOOKUP($A4,'Roll Forward Calculation'!$B:$BS,V$1,FALSE)</f>
        <v>3821.62</v>
      </c>
      <c r="X4" s="7">
        <f>VLOOKUP($A4,'Roll Forward Calculation'!$B:$BS,X$1,FALSE)</f>
        <v>0</v>
      </c>
      <c r="Z4" s="7">
        <f>VLOOKUP($A4,'Roll Forward Calculation'!$B:$BS,Z$1,FALSE)</f>
        <v>0</v>
      </c>
      <c r="AB4" s="7">
        <f>VLOOKUP($A4,'Roll Forward Calculation'!$B:$BS,AB$1,FALSE)</f>
        <v>0</v>
      </c>
      <c r="AD4" s="7">
        <f>VLOOKUP($A4,'Roll Forward Calculation'!$B:$BS,AD$1,FALSE)</f>
        <v>0</v>
      </c>
      <c r="AF4" s="7">
        <f>VLOOKUP($A4,'Roll Forward Calculation'!$B:$BS,AF$1,FALSE)</f>
        <v>0</v>
      </c>
      <c r="AH4" s="7">
        <f>VLOOKUP($A4,'Roll Forward Calculation'!$B:$BS,AH$1,FALSE)</f>
        <v>0</v>
      </c>
      <c r="AJ4" s="7">
        <f t="shared" ref="AJ4:AJ35" si="0">SUM(B4:AH4)</f>
        <v>24642.099999999995</v>
      </c>
    </row>
    <row r="5" spans="1:36" x14ac:dyDescent="0.2">
      <c r="A5" s="31" t="s">
        <v>24</v>
      </c>
      <c r="B5" s="6">
        <f>VLOOKUP($A5,'Roll Forward Calculation'!$B:$BS,B$1,FALSE)</f>
        <v>0</v>
      </c>
      <c r="C5" s="6"/>
      <c r="D5" s="6">
        <f>VLOOKUP($A5,'Roll Forward Calculation'!$B:$BS,D$1,FALSE)</f>
        <v>26.409999999999968</v>
      </c>
      <c r="E5" s="6"/>
      <c r="F5" s="6">
        <f>VLOOKUP($A5,'Roll Forward Calculation'!$B:$BS,F$1,FALSE)</f>
        <v>0</v>
      </c>
      <c r="G5" s="6"/>
      <c r="H5" s="6">
        <f>VLOOKUP($A5,'Roll Forward Calculation'!$B:$BS,H$1,FALSE)</f>
        <v>0</v>
      </c>
      <c r="I5" s="6"/>
      <c r="J5" s="6">
        <f>VLOOKUP($A5,'Roll Forward Calculation'!$B:$BS,J$1,FALSE)</f>
        <v>0</v>
      </c>
      <c r="K5" s="6"/>
      <c r="L5" s="6">
        <f>VLOOKUP($A5,'Roll Forward Calculation'!$B:$BS,L$1,FALSE)</f>
        <v>0</v>
      </c>
      <c r="M5" s="6"/>
      <c r="N5" s="6">
        <f>VLOOKUP($A5,'Roll Forward Calculation'!$B:$BS,N$1,FALSE)</f>
        <v>-3.6599999999998545</v>
      </c>
      <c r="O5" s="6"/>
      <c r="P5" s="6">
        <f>VLOOKUP($A5,'Roll Forward Calculation'!$B:$BS,P$1,FALSE)</f>
        <v>0</v>
      </c>
      <c r="Q5" s="6"/>
      <c r="R5" s="6">
        <f>VLOOKUP($A5,'Roll Forward Calculation'!$B:$BS,R$1,FALSE)</f>
        <v>7.0900000000000016</v>
      </c>
      <c r="S5" s="6"/>
      <c r="T5" s="6">
        <f>VLOOKUP($A5,'Roll Forward Calculation'!$B:$BS,T$1,FALSE)</f>
        <v>252.94999999999982</v>
      </c>
      <c r="U5" s="6"/>
      <c r="V5" s="6">
        <f>VLOOKUP($A5,'Roll Forward Calculation'!$B:$BS,V$1,FALSE)</f>
        <v>3821.62</v>
      </c>
      <c r="W5" s="6"/>
      <c r="X5" s="6">
        <f>VLOOKUP($A5,'Roll Forward Calculation'!$B:$BS,X$1,FALSE)</f>
        <v>0</v>
      </c>
      <c r="Y5" s="6"/>
      <c r="Z5" s="6">
        <f>VLOOKUP($A5,'Roll Forward Calculation'!$B:$BS,Z$1,FALSE)</f>
        <v>209.73000000000002</v>
      </c>
      <c r="AA5" s="6"/>
      <c r="AB5" s="6">
        <f>VLOOKUP($A5,'Roll Forward Calculation'!$B:$BS,AB$1,FALSE)</f>
        <v>1636.18</v>
      </c>
      <c r="AC5" s="6"/>
      <c r="AD5" s="6">
        <f>VLOOKUP($A5,'Roll Forward Calculation'!$B:$BS,AD$1,FALSE)</f>
        <v>0</v>
      </c>
      <c r="AF5" s="6">
        <f>VLOOKUP($A5,'Roll Forward Calculation'!$B:$BS,AF$1,FALSE)</f>
        <v>1.63</v>
      </c>
      <c r="AH5" s="6">
        <f>VLOOKUP($A5,'Roll Forward Calculation'!$B:$BS,AH$1,FALSE)</f>
        <v>139.71999999999997</v>
      </c>
      <c r="AJ5" s="6">
        <f t="shared" si="0"/>
        <v>6091.67</v>
      </c>
    </row>
    <row r="6" spans="1:36" x14ac:dyDescent="0.2">
      <c r="A6" s="31" t="s">
        <v>25</v>
      </c>
      <c r="B6" s="6">
        <f>VLOOKUP($A6,'Roll Forward Calculation'!$B:$BS,B$1,FALSE)</f>
        <v>0</v>
      </c>
      <c r="C6" s="6"/>
      <c r="D6" s="6">
        <f>VLOOKUP($A6,'Roll Forward Calculation'!$B:$BS,D$1,FALSE)</f>
        <v>1015.4200000000001</v>
      </c>
      <c r="E6" s="6"/>
      <c r="F6" s="6">
        <f>VLOOKUP($A6,'Roll Forward Calculation'!$B:$BS,F$1,FALSE)</f>
        <v>0</v>
      </c>
      <c r="G6" s="6"/>
      <c r="H6" s="6">
        <f>VLOOKUP($A6,'Roll Forward Calculation'!$B:$BS,H$1,FALSE)</f>
        <v>0</v>
      </c>
      <c r="I6" s="6"/>
      <c r="J6" s="6">
        <f>VLOOKUP($A6,'Roll Forward Calculation'!$B:$BS,J$1,FALSE)</f>
        <v>0</v>
      </c>
      <c r="K6" s="6"/>
      <c r="L6" s="6">
        <f>VLOOKUP($A6,'Roll Forward Calculation'!$B:$BS,L$1,FALSE)</f>
        <v>36519.69</v>
      </c>
      <c r="M6" s="6"/>
      <c r="N6" s="6">
        <f>VLOOKUP($A6,'Roll Forward Calculation'!$B:$BS,N$1,FALSE)</f>
        <v>8659.2000000000007</v>
      </c>
      <c r="O6" s="6"/>
      <c r="P6" s="6">
        <f>VLOOKUP($A6,'Roll Forward Calculation'!$B:$BS,P$1,FALSE)</f>
        <v>0</v>
      </c>
      <c r="Q6" s="6"/>
      <c r="R6" s="6">
        <f>VLOOKUP($A6,'Roll Forward Calculation'!$B:$BS,R$1,FALSE)</f>
        <v>109.10000000000002</v>
      </c>
      <c r="S6" s="6"/>
      <c r="T6" s="6">
        <f>VLOOKUP($A6,'Roll Forward Calculation'!$B:$BS,T$1,FALSE)</f>
        <v>7516.5199999999968</v>
      </c>
      <c r="U6" s="6"/>
      <c r="V6" s="6">
        <f>VLOOKUP($A6,'Roll Forward Calculation'!$B:$BS,V$1,FALSE)</f>
        <v>11465.05</v>
      </c>
      <c r="W6" s="6"/>
      <c r="X6" s="6">
        <f>VLOOKUP($A6,'Roll Forward Calculation'!$B:$BS,X$1,FALSE)</f>
        <v>0</v>
      </c>
      <c r="Y6" s="6"/>
      <c r="Z6" s="6">
        <f>VLOOKUP($A6,'Roll Forward Calculation'!$B:$BS,Z$1,FALSE)</f>
        <v>560.20999999999913</v>
      </c>
      <c r="AA6" s="6"/>
      <c r="AB6" s="6">
        <f>VLOOKUP($A6,'Roll Forward Calculation'!$B:$BS,AB$1,FALSE)</f>
        <v>19273.370000000003</v>
      </c>
      <c r="AC6" s="6"/>
      <c r="AD6" s="6">
        <f>VLOOKUP($A6,'Roll Forward Calculation'!$B:$BS,AD$1,FALSE)</f>
        <v>0</v>
      </c>
      <c r="AF6" s="6">
        <f>VLOOKUP($A6,'Roll Forward Calculation'!$B:$BS,AF$1,FALSE)</f>
        <v>271.92</v>
      </c>
      <c r="AH6" s="6">
        <f>VLOOKUP($A6,'Roll Forward Calculation'!$B:$BS,AH$1,FALSE)</f>
        <v>-1709.0200000000004</v>
      </c>
      <c r="AJ6" s="6">
        <f t="shared" si="0"/>
        <v>83681.459999999992</v>
      </c>
    </row>
    <row r="7" spans="1:36" x14ac:dyDescent="0.2">
      <c r="A7" s="31" t="s">
        <v>26</v>
      </c>
      <c r="B7" s="6">
        <f>VLOOKUP($A7,'Roll Forward Calculation'!$B:$BS,B$1,FALSE)</f>
        <v>0</v>
      </c>
      <c r="C7" s="6"/>
      <c r="D7" s="6">
        <f>VLOOKUP($A7,'Roll Forward Calculation'!$B:$BS,D$1,FALSE)</f>
        <v>1298.0900000000001</v>
      </c>
      <c r="E7" s="6"/>
      <c r="F7" s="6">
        <f>VLOOKUP($A7,'Roll Forward Calculation'!$B:$BS,F$1,FALSE)</f>
        <v>0</v>
      </c>
      <c r="G7" s="6"/>
      <c r="H7" s="6">
        <f>VLOOKUP($A7,'Roll Forward Calculation'!$B:$BS,H$1,FALSE)</f>
        <v>0</v>
      </c>
      <c r="I7" s="6"/>
      <c r="J7" s="6">
        <f>VLOOKUP($A7,'Roll Forward Calculation'!$B:$BS,J$1,FALSE)</f>
        <v>0</v>
      </c>
      <c r="K7" s="6"/>
      <c r="L7" s="6">
        <f>VLOOKUP($A7,'Roll Forward Calculation'!$B:$BS,L$1,FALSE)</f>
        <v>-327.29000000000087</v>
      </c>
      <c r="M7" s="6"/>
      <c r="N7" s="6">
        <f>VLOOKUP($A7,'Roll Forward Calculation'!$B:$BS,N$1,FALSE)</f>
        <v>844.30999999999949</v>
      </c>
      <c r="O7" s="6"/>
      <c r="P7" s="6">
        <f>VLOOKUP($A7,'Roll Forward Calculation'!$B:$BS,P$1,FALSE)</f>
        <v>0</v>
      </c>
      <c r="Q7" s="6"/>
      <c r="R7" s="6">
        <f>VLOOKUP($A7,'Roll Forward Calculation'!$B:$BS,R$1,FALSE)</f>
        <v>0.23999999999999844</v>
      </c>
      <c r="S7" s="6"/>
      <c r="T7" s="6">
        <f>VLOOKUP($A7,'Roll Forward Calculation'!$B:$BS,T$1,FALSE)</f>
        <v>575.67999999999984</v>
      </c>
      <c r="U7" s="6"/>
      <c r="V7" s="6">
        <f>VLOOKUP($A7,'Roll Forward Calculation'!$B:$BS,V$1,FALSE)</f>
        <v>3821.62</v>
      </c>
      <c r="W7" s="6"/>
      <c r="X7" s="6">
        <f>VLOOKUP($A7,'Roll Forward Calculation'!$B:$BS,X$1,FALSE)</f>
        <v>0</v>
      </c>
      <c r="Y7" s="6"/>
      <c r="Z7" s="6">
        <f>VLOOKUP($A7,'Roll Forward Calculation'!$B:$BS,Z$1,FALSE)</f>
        <v>-522.21</v>
      </c>
      <c r="AA7" s="6"/>
      <c r="AB7" s="6">
        <f>VLOOKUP($A7,'Roll Forward Calculation'!$B:$BS,AB$1,FALSE)</f>
        <v>2748.0800000000004</v>
      </c>
      <c r="AC7" s="6"/>
      <c r="AD7" s="6">
        <f>VLOOKUP($A7,'Roll Forward Calculation'!$B:$BS,AD$1,FALSE)</f>
        <v>0</v>
      </c>
      <c r="AF7" s="6">
        <f>VLOOKUP($A7,'Roll Forward Calculation'!$B:$BS,AF$1,FALSE)</f>
        <v>577.95000000000005</v>
      </c>
      <c r="AH7" s="6">
        <f>VLOOKUP($A7,'Roll Forward Calculation'!$B:$BS,AH$1,FALSE)</f>
        <v>246.28999999999996</v>
      </c>
      <c r="AJ7" s="6">
        <f t="shared" si="0"/>
        <v>9262.7599999999984</v>
      </c>
    </row>
    <row r="8" spans="1:36" x14ac:dyDescent="0.2">
      <c r="A8" s="31" t="s">
        <v>209</v>
      </c>
      <c r="B8" s="6">
        <f>VLOOKUP($A8,'Roll Forward Calculation'!$B:$BS,B$1,FALSE)</f>
        <v>0</v>
      </c>
      <c r="C8" s="6"/>
      <c r="D8" s="6">
        <f>VLOOKUP($A8,'Roll Forward Calculation'!$B:$BS,D$1,FALSE)</f>
        <v>0</v>
      </c>
      <c r="E8" s="6"/>
      <c r="F8" s="6">
        <f>VLOOKUP($A8,'Roll Forward Calculation'!$B:$BS,F$1,FALSE)</f>
        <v>0</v>
      </c>
      <c r="G8" s="6"/>
      <c r="H8" s="6">
        <f>VLOOKUP($A8,'Roll Forward Calculation'!$B:$BS,H$1,FALSE)</f>
        <v>0</v>
      </c>
      <c r="I8" s="6"/>
      <c r="J8" s="6">
        <f>VLOOKUP($A8,'Roll Forward Calculation'!$B:$BS,J$1,FALSE)</f>
        <v>0</v>
      </c>
      <c r="K8" s="6"/>
      <c r="L8" s="6">
        <f>VLOOKUP($A8,'Roll Forward Calculation'!$B:$BS,L$1,FALSE)</f>
        <v>0</v>
      </c>
      <c r="M8" s="6"/>
      <c r="N8" s="6">
        <f>VLOOKUP($A8,'Roll Forward Calculation'!$B:$BS,N$1,FALSE)</f>
        <v>388519.52999999991</v>
      </c>
      <c r="O8" s="6"/>
      <c r="P8" s="6">
        <f>VLOOKUP($A8,'Roll Forward Calculation'!$B:$BS,P$1,FALSE)</f>
        <v>0</v>
      </c>
      <c r="Q8" s="6"/>
      <c r="R8" s="6">
        <f>VLOOKUP($A8,'Roll Forward Calculation'!$B:$BS,R$1,FALSE)</f>
        <v>0</v>
      </c>
      <c r="S8" s="6"/>
      <c r="T8" s="6">
        <f>VLOOKUP($A8,'Roll Forward Calculation'!$B:$BS,T$1,FALSE)</f>
        <v>0</v>
      </c>
      <c r="U8" s="6"/>
      <c r="V8" s="6">
        <f>VLOOKUP($A8,'Roll Forward Calculation'!$B:$BS,V$1,FALSE)</f>
        <v>0</v>
      </c>
      <c r="W8" s="6"/>
      <c r="X8" s="6">
        <f>VLOOKUP($A8,'Roll Forward Calculation'!$B:$BS,X$1,FALSE)</f>
        <v>0</v>
      </c>
      <c r="Y8" s="6"/>
      <c r="Z8" s="6">
        <f>VLOOKUP($A8,'Roll Forward Calculation'!$B:$BS,Z$1,FALSE)</f>
        <v>0</v>
      </c>
      <c r="AA8" s="6"/>
      <c r="AB8" s="6">
        <f>VLOOKUP($A8,'Roll Forward Calculation'!$B:$BS,AB$1,FALSE)</f>
        <v>0</v>
      </c>
      <c r="AC8" s="6"/>
      <c r="AD8" s="6">
        <f>VLOOKUP($A8,'Roll Forward Calculation'!$B:$BS,AD$1,FALSE)</f>
        <v>0</v>
      </c>
      <c r="AF8" s="6">
        <f>VLOOKUP($A8,'Roll Forward Calculation'!$B:$BS,AF$1,FALSE)</f>
        <v>0</v>
      </c>
      <c r="AH8" s="6">
        <f>VLOOKUP($A8,'Roll Forward Calculation'!$B:$BS,AH$1,FALSE)</f>
        <v>0</v>
      </c>
      <c r="AJ8" s="6">
        <f t="shared" si="0"/>
        <v>388519.52999999991</v>
      </c>
    </row>
    <row r="9" spans="1:36" x14ac:dyDescent="0.2">
      <c r="A9" s="31" t="s">
        <v>27</v>
      </c>
      <c r="B9" s="6">
        <f>VLOOKUP($A9,'Roll Forward Calculation'!$B:$BS,B$1,FALSE)</f>
        <v>0</v>
      </c>
      <c r="C9" s="6"/>
      <c r="D9" s="6">
        <f>VLOOKUP($A9,'Roll Forward Calculation'!$B:$BS,D$1,FALSE)</f>
        <v>4592.6299999999992</v>
      </c>
      <c r="E9" s="6"/>
      <c r="F9" s="6">
        <f>VLOOKUP($A9,'Roll Forward Calculation'!$B:$BS,F$1,FALSE)</f>
        <v>0</v>
      </c>
      <c r="G9" s="6"/>
      <c r="H9" s="6">
        <f>VLOOKUP($A9,'Roll Forward Calculation'!$B:$BS,H$1,FALSE)</f>
        <v>0</v>
      </c>
      <c r="I9" s="6"/>
      <c r="J9" s="6">
        <f>VLOOKUP($A9,'Roll Forward Calculation'!$B:$BS,J$1,FALSE)</f>
        <v>0</v>
      </c>
      <c r="K9" s="6"/>
      <c r="L9" s="6">
        <f>VLOOKUP($A9,'Roll Forward Calculation'!$B:$BS,L$1,FALSE)</f>
        <v>4781.6399999999994</v>
      </c>
      <c r="M9" s="6"/>
      <c r="N9" s="6">
        <f>VLOOKUP($A9,'Roll Forward Calculation'!$B:$BS,N$1,FALSE)</f>
        <v>2297.079999999999</v>
      </c>
      <c r="O9" s="6"/>
      <c r="P9" s="6">
        <f>VLOOKUP($A9,'Roll Forward Calculation'!$B:$BS,P$1,FALSE)</f>
        <v>0</v>
      </c>
      <c r="Q9" s="6"/>
      <c r="R9" s="6">
        <f>VLOOKUP($A9,'Roll Forward Calculation'!$B:$BS,R$1,FALSE)</f>
        <v>0</v>
      </c>
      <c r="S9" s="6"/>
      <c r="T9" s="6">
        <f>VLOOKUP($A9,'Roll Forward Calculation'!$B:$BS,T$1,FALSE)</f>
        <v>1969.2700000000004</v>
      </c>
      <c r="U9" s="6"/>
      <c r="V9" s="6">
        <f>VLOOKUP($A9,'Roll Forward Calculation'!$B:$BS,V$1,FALSE)</f>
        <v>0</v>
      </c>
      <c r="W9" s="6"/>
      <c r="X9" s="6">
        <f>VLOOKUP($A9,'Roll Forward Calculation'!$B:$BS,X$1,FALSE)</f>
        <v>0</v>
      </c>
      <c r="Y9" s="6"/>
      <c r="Z9" s="6">
        <f>VLOOKUP($A9,'Roll Forward Calculation'!$B:$BS,Z$1,FALSE)</f>
        <v>389.05999999999949</v>
      </c>
      <c r="AA9" s="6"/>
      <c r="AB9" s="6">
        <f>VLOOKUP($A9,'Roll Forward Calculation'!$B:$BS,AB$1,FALSE)</f>
        <v>5415.2400000000007</v>
      </c>
      <c r="AC9" s="6"/>
      <c r="AD9" s="6">
        <f>VLOOKUP($A9,'Roll Forward Calculation'!$B:$BS,AD$1,FALSE)</f>
        <v>0</v>
      </c>
      <c r="AF9" s="6">
        <f>VLOOKUP($A9,'Roll Forward Calculation'!$B:$BS,AF$1,FALSE)</f>
        <v>0</v>
      </c>
      <c r="AH9" s="6">
        <f>VLOOKUP($A9,'Roll Forward Calculation'!$B:$BS,AH$1,FALSE)</f>
        <v>718.94</v>
      </c>
      <c r="AJ9" s="6">
        <f t="shared" si="0"/>
        <v>20163.859999999997</v>
      </c>
    </row>
    <row r="10" spans="1:36" x14ac:dyDescent="0.2">
      <c r="A10" s="31" t="s">
        <v>28</v>
      </c>
      <c r="B10" s="6">
        <f>VLOOKUP($A10,'Roll Forward Calculation'!$B:$BS,B$1,FALSE)</f>
        <v>0</v>
      </c>
      <c r="C10" s="6"/>
      <c r="D10" s="6">
        <f>VLOOKUP($A10,'Roll Forward Calculation'!$B:$BS,D$1,FALSE)</f>
        <v>787.74</v>
      </c>
      <c r="E10" s="6"/>
      <c r="F10" s="6">
        <f>VLOOKUP($A10,'Roll Forward Calculation'!$B:$BS,F$1,FALSE)</f>
        <v>0</v>
      </c>
      <c r="G10" s="6"/>
      <c r="H10" s="6">
        <f>VLOOKUP($A10,'Roll Forward Calculation'!$B:$BS,H$1,FALSE)</f>
        <v>0</v>
      </c>
      <c r="I10" s="6"/>
      <c r="J10" s="6">
        <f>VLOOKUP($A10,'Roll Forward Calculation'!$B:$BS,J$1,FALSE)</f>
        <v>0</v>
      </c>
      <c r="K10" s="6"/>
      <c r="L10" s="6">
        <f>VLOOKUP($A10,'Roll Forward Calculation'!$B:$BS,L$1,FALSE)</f>
        <v>0</v>
      </c>
      <c r="M10" s="6"/>
      <c r="N10" s="6">
        <f>VLOOKUP($A10,'Roll Forward Calculation'!$B:$BS,N$1,FALSE)</f>
        <v>1084.08</v>
      </c>
      <c r="O10" s="6"/>
      <c r="P10" s="6">
        <f>VLOOKUP($A10,'Roll Forward Calculation'!$B:$BS,P$1,FALSE)</f>
        <v>0</v>
      </c>
      <c r="Q10" s="6"/>
      <c r="R10" s="6">
        <f>VLOOKUP($A10,'Roll Forward Calculation'!$B:$BS,R$1,FALSE)</f>
        <v>-3.79</v>
      </c>
      <c r="S10" s="6"/>
      <c r="T10" s="6">
        <f>VLOOKUP($A10,'Roll Forward Calculation'!$B:$BS,T$1,FALSE)</f>
        <v>1174.1999999999998</v>
      </c>
      <c r="U10" s="6"/>
      <c r="V10" s="6">
        <f>VLOOKUP($A10,'Roll Forward Calculation'!$B:$BS,V$1,FALSE)</f>
        <v>3821.62</v>
      </c>
      <c r="W10" s="6"/>
      <c r="X10" s="6">
        <f>VLOOKUP($A10,'Roll Forward Calculation'!$B:$BS,X$1,FALSE)</f>
        <v>0</v>
      </c>
      <c r="Y10" s="6"/>
      <c r="Z10" s="6">
        <f>VLOOKUP($A10,'Roll Forward Calculation'!$B:$BS,Z$1,FALSE)</f>
        <v>724.09999999999991</v>
      </c>
      <c r="AA10" s="6"/>
      <c r="AB10" s="6">
        <f>VLOOKUP($A10,'Roll Forward Calculation'!$B:$BS,AB$1,FALSE)</f>
        <v>52887.590000000004</v>
      </c>
      <c r="AC10" s="6"/>
      <c r="AD10" s="6">
        <f>VLOOKUP($A10,'Roll Forward Calculation'!$B:$BS,AD$1,FALSE)</f>
        <v>0</v>
      </c>
      <c r="AF10" s="6">
        <f>VLOOKUP($A10,'Roll Forward Calculation'!$B:$BS,AF$1,FALSE)</f>
        <v>0</v>
      </c>
      <c r="AH10" s="6">
        <f>VLOOKUP($A10,'Roll Forward Calculation'!$B:$BS,AH$1,FALSE)</f>
        <v>417.83000000000015</v>
      </c>
      <c r="AJ10" s="6">
        <f t="shared" si="0"/>
        <v>60893.37</v>
      </c>
    </row>
    <row r="11" spans="1:36" x14ac:dyDescent="0.2">
      <c r="A11" s="31" t="s">
        <v>29</v>
      </c>
      <c r="B11" s="6">
        <f>VLOOKUP($A11,'Roll Forward Calculation'!$B:$BS,B$1,FALSE)</f>
        <v>0</v>
      </c>
      <c r="C11" s="6"/>
      <c r="D11" s="6">
        <f>VLOOKUP($A11,'Roll Forward Calculation'!$B:$BS,D$1,FALSE)</f>
        <v>879.22</v>
      </c>
      <c r="E11" s="6"/>
      <c r="F11" s="6">
        <f>VLOOKUP($A11,'Roll Forward Calculation'!$B:$BS,F$1,FALSE)</f>
        <v>0</v>
      </c>
      <c r="G11" s="6"/>
      <c r="H11" s="6">
        <f>VLOOKUP($A11,'Roll Forward Calculation'!$B:$BS,H$1,FALSE)</f>
        <v>0</v>
      </c>
      <c r="I11" s="6"/>
      <c r="J11" s="6">
        <f>VLOOKUP($A11,'Roll Forward Calculation'!$B:$BS,J$1,FALSE)</f>
        <v>0</v>
      </c>
      <c r="K11" s="6"/>
      <c r="L11" s="6">
        <f>VLOOKUP($A11,'Roll Forward Calculation'!$B:$BS,L$1,FALSE)</f>
        <v>0</v>
      </c>
      <c r="M11" s="6"/>
      <c r="N11" s="6">
        <f>VLOOKUP($A11,'Roll Forward Calculation'!$B:$BS,N$1,FALSE)</f>
        <v>1036.5899999999992</v>
      </c>
      <c r="O11" s="6"/>
      <c r="P11" s="6">
        <f>VLOOKUP($A11,'Roll Forward Calculation'!$B:$BS,P$1,FALSE)</f>
        <v>0</v>
      </c>
      <c r="Q11" s="6"/>
      <c r="R11" s="6">
        <f>VLOOKUP($A11,'Roll Forward Calculation'!$B:$BS,R$1,FALSE)</f>
        <v>1.5099999999999998</v>
      </c>
      <c r="S11" s="6"/>
      <c r="T11" s="6">
        <f>VLOOKUP($A11,'Roll Forward Calculation'!$B:$BS,T$1,FALSE)</f>
        <v>402.61999999999989</v>
      </c>
      <c r="U11" s="6"/>
      <c r="V11" s="6">
        <f>VLOOKUP($A11,'Roll Forward Calculation'!$B:$BS,V$1,FALSE)</f>
        <v>0</v>
      </c>
      <c r="W11" s="6"/>
      <c r="X11" s="6">
        <f>VLOOKUP($A11,'Roll Forward Calculation'!$B:$BS,X$1,FALSE)</f>
        <v>0</v>
      </c>
      <c r="Y11" s="6"/>
      <c r="Z11" s="6">
        <f>VLOOKUP($A11,'Roll Forward Calculation'!$B:$BS,Z$1,FALSE)</f>
        <v>-200.19000000000005</v>
      </c>
      <c r="AA11" s="6"/>
      <c r="AB11" s="6">
        <f>VLOOKUP($A11,'Roll Forward Calculation'!$B:$BS,AB$1,FALSE)</f>
        <v>2319.46</v>
      </c>
      <c r="AC11" s="6"/>
      <c r="AD11" s="6">
        <f>VLOOKUP($A11,'Roll Forward Calculation'!$B:$BS,AD$1,FALSE)</f>
        <v>0</v>
      </c>
      <c r="AF11" s="6">
        <f>VLOOKUP($A11,'Roll Forward Calculation'!$B:$BS,AF$1,FALSE)</f>
        <v>2.2000000000000002</v>
      </c>
      <c r="AH11" s="6">
        <f>VLOOKUP($A11,'Roll Forward Calculation'!$B:$BS,AH$1,FALSE)</f>
        <v>152.01</v>
      </c>
      <c r="AJ11" s="6">
        <f t="shared" si="0"/>
        <v>4593.4199999999992</v>
      </c>
    </row>
    <row r="12" spans="1:36" x14ac:dyDescent="0.2">
      <c r="A12" s="31" t="s">
        <v>30</v>
      </c>
      <c r="B12" s="6">
        <f>VLOOKUP($A12,'Roll Forward Calculation'!$B:$BS,B$1,FALSE)</f>
        <v>0</v>
      </c>
      <c r="C12" s="6"/>
      <c r="D12" s="6">
        <f>VLOOKUP($A12,'Roll Forward Calculation'!$B:$BS,D$1,FALSE)</f>
        <v>1317.6999999999998</v>
      </c>
      <c r="E12" s="6"/>
      <c r="F12" s="6">
        <f>VLOOKUP($A12,'Roll Forward Calculation'!$B:$BS,F$1,FALSE)</f>
        <v>0</v>
      </c>
      <c r="G12" s="6"/>
      <c r="H12" s="6">
        <f>VLOOKUP($A12,'Roll Forward Calculation'!$B:$BS,H$1,FALSE)</f>
        <v>0</v>
      </c>
      <c r="I12" s="6"/>
      <c r="J12" s="6">
        <f>VLOOKUP($A12,'Roll Forward Calculation'!$B:$BS,J$1,FALSE)</f>
        <v>0</v>
      </c>
      <c r="K12" s="6"/>
      <c r="L12" s="6">
        <f>VLOOKUP($A12,'Roll Forward Calculation'!$B:$BS,L$1,FALSE)</f>
        <v>5798.6400000000012</v>
      </c>
      <c r="M12" s="6"/>
      <c r="N12" s="6">
        <f>VLOOKUP($A12,'Roll Forward Calculation'!$B:$BS,N$1,FALSE)</f>
        <v>236.21999999999991</v>
      </c>
      <c r="O12" s="6"/>
      <c r="P12" s="6">
        <f>VLOOKUP($A12,'Roll Forward Calculation'!$B:$BS,P$1,FALSE)</f>
        <v>0</v>
      </c>
      <c r="Q12" s="6"/>
      <c r="R12" s="6">
        <f>VLOOKUP($A12,'Roll Forward Calculation'!$B:$BS,R$1,FALSE)</f>
        <v>0</v>
      </c>
      <c r="S12" s="6"/>
      <c r="T12" s="6">
        <f>VLOOKUP($A12,'Roll Forward Calculation'!$B:$BS,T$1,FALSE)</f>
        <v>368.65999999999985</v>
      </c>
      <c r="U12" s="6"/>
      <c r="V12" s="6">
        <f>VLOOKUP($A12,'Roll Forward Calculation'!$B:$BS,V$1,FALSE)</f>
        <v>0</v>
      </c>
      <c r="W12" s="6"/>
      <c r="X12" s="6">
        <f>VLOOKUP($A12,'Roll Forward Calculation'!$B:$BS,X$1,FALSE)</f>
        <v>0</v>
      </c>
      <c r="Y12" s="6"/>
      <c r="Z12" s="6">
        <f>VLOOKUP($A12,'Roll Forward Calculation'!$B:$BS,Z$1,FALSE)</f>
        <v>371.73</v>
      </c>
      <c r="AA12" s="6"/>
      <c r="AB12" s="6">
        <f>VLOOKUP($A12,'Roll Forward Calculation'!$B:$BS,AB$1,FALSE)</f>
        <v>5969.2799999999988</v>
      </c>
      <c r="AC12" s="6"/>
      <c r="AD12" s="6">
        <f>VLOOKUP($A12,'Roll Forward Calculation'!$B:$BS,AD$1,FALSE)</f>
        <v>0</v>
      </c>
      <c r="AF12" s="6">
        <f>VLOOKUP($A12,'Roll Forward Calculation'!$B:$BS,AF$1,FALSE)</f>
        <v>0</v>
      </c>
      <c r="AH12" s="6">
        <f>VLOOKUP($A12,'Roll Forward Calculation'!$B:$BS,AH$1,FALSE)</f>
        <v>250.42999999999995</v>
      </c>
      <c r="AJ12" s="6">
        <f t="shared" si="0"/>
        <v>14312.66</v>
      </c>
    </row>
    <row r="13" spans="1:36" x14ac:dyDescent="0.2">
      <c r="A13" s="31" t="s">
        <v>31</v>
      </c>
      <c r="B13" s="6">
        <f>VLOOKUP($A13,'Roll Forward Calculation'!$B:$BS,B$1,FALSE)</f>
        <v>0</v>
      </c>
      <c r="C13" s="6"/>
      <c r="D13" s="6">
        <f>VLOOKUP($A13,'Roll Forward Calculation'!$B:$BS,D$1,FALSE)</f>
        <v>20900.7</v>
      </c>
      <c r="E13" s="6"/>
      <c r="F13" s="6">
        <f>VLOOKUP($A13,'Roll Forward Calculation'!$B:$BS,F$1,FALSE)</f>
        <v>0</v>
      </c>
      <c r="G13" s="6"/>
      <c r="H13" s="6">
        <f>VLOOKUP($A13,'Roll Forward Calculation'!$B:$BS,H$1,FALSE)</f>
        <v>0</v>
      </c>
      <c r="I13" s="6"/>
      <c r="J13" s="6">
        <f>VLOOKUP($A13,'Roll Forward Calculation'!$B:$BS,J$1,FALSE)</f>
        <v>0</v>
      </c>
      <c r="K13" s="6"/>
      <c r="L13" s="6">
        <f>VLOOKUP($A13,'Roll Forward Calculation'!$B:$BS,L$1,FALSE)</f>
        <v>0</v>
      </c>
      <c r="M13" s="6"/>
      <c r="N13" s="6">
        <f>VLOOKUP($A13,'Roll Forward Calculation'!$B:$BS,N$1,FALSE)</f>
        <v>3716.5999999999995</v>
      </c>
      <c r="O13" s="6"/>
      <c r="P13" s="6">
        <f>VLOOKUP($A13,'Roll Forward Calculation'!$B:$BS,P$1,FALSE)</f>
        <v>0</v>
      </c>
      <c r="Q13" s="6"/>
      <c r="R13" s="6">
        <f>VLOOKUP($A13,'Roll Forward Calculation'!$B:$BS,R$1,FALSE)</f>
        <v>0</v>
      </c>
      <c r="S13" s="6"/>
      <c r="T13" s="6">
        <f>VLOOKUP($A13,'Roll Forward Calculation'!$B:$BS,T$1,FALSE)</f>
        <v>7658.1100000000006</v>
      </c>
      <c r="U13" s="6"/>
      <c r="V13" s="6">
        <f>VLOOKUP($A13,'Roll Forward Calculation'!$B:$BS,V$1,FALSE)</f>
        <v>-8592.9200000000019</v>
      </c>
      <c r="W13" s="6"/>
      <c r="X13" s="6">
        <f>VLOOKUP($A13,'Roll Forward Calculation'!$B:$BS,X$1,FALSE)</f>
        <v>0</v>
      </c>
      <c r="Y13" s="6"/>
      <c r="Z13" s="6">
        <f>VLOOKUP($A13,'Roll Forward Calculation'!$B:$BS,Z$1,FALSE)</f>
        <v>12045.729999999996</v>
      </c>
      <c r="AA13" s="6"/>
      <c r="AB13" s="6">
        <f>VLOOKUP($A13,'Roll Forward Calculation'!$B:$BS,AB$1,FALSE)</f>
        <v>3334.3100000000004</v>
      </c>
      <c r="AC13" s="6"/>
      <c r="AD13" s="6">
        <f>VLOOKUP($A13,'Roll Forward Calculation'!$B:$BS,AD$1,FALSE)</f>
        <v>0</v>
      </c>
      <c r="AF13" s="6">
        <f>VLOOKUP($A13,'Roll Forward Calculation'!$B:$BS,AF$1,FALSE)</f>
        <v>0</v>
      </c>
      <c r="AH13" s="6">
        <f>VLOOKUP($A13,'Roll Forward Calculation'!$B:$BS,AH$1,FALSE)</f>
        <v>5091.8000000000011</v>
      </c>
      <c r="AJ13" s="6">
        <f t="shared" si="0"/>
        <v>44154.329999999994</v>
      </c>
    </row>
    <row r="14" spans="1:36" x14ac:dyDescent="0.2">
      <c r="A14" s="31" t="s">
        <v>32</v>
      </c>
      <c r="B14" s="6">
        <f>VLOOKUP($A14,'Roll Forward Calculation'!$B:$BS,B$1,FALSE)</f>
        <v>0</v>
      </c>
      <c r="C14" s="6"/>
      <c r="D14" s="6">
        <f>VLOOKUP($A14,'Roll Forward Calculation'!$B:$BS,D$1,FALSE)</f>
        <v>2649.47</v>
      </c>
      <c r="E14" s="6"/>
      <c r="F14" s="6">
        <f>VLOOKUP($A14,'Roll Forward Calculation'!$B:$BS,F$1,FALSE)</f>
        <v>0</v>
      </c>
      <c r="G14" s="6"/>
      <c r="H14" s="6">
        <f>VLOOKUP($A14,'Roll Forward Calculation'!$B:$BS,H$1,FALSE)</f>
        <v>0</v>
      </c>
      <c r="I14" s="6"/>
      <c r="J14" s="6">
        <f>VLOOKUP($A14,'Roll Forward Calculation'!$B:$BS,J$1,FALSE)</f>
        <v>0</v>
      </c>
      <c r="K14" s="6"/>
      <c r="L14" s="6">
        <f>VLOOKUP($A14,'Roll Forward Calculation'!$B:$BS,L$1,FALSE)</f>
        <v>-3909.17</v>
      </c>
      <c r="M14" s="6"/>
      <c r="N14" s="6">
        <f>VLOOKUP($A14,'Roll Forward Calculation'!$B:$BS,N$1,FALSE)</f>
        <v>914.86999999999989</v>
      </c>
      <c r="O14" s="6"/>
      <c r="P14" s="6">
        <f>VLOOKUP($A14,'Roll Forward Calculation'!$B:$BS,P$1,FALSE)</f>
        <v>0</v>
      </c>
      <c r="Q14" s="6"/>
      <c r="R14" s="6">
        <f>VLOOKUP($A14,'Roll Forward Calculation'!$B:$BS,R$1,FALSE)</f>
        <v>0</v>
      </c>
      <c r="S14" s="6"/>
      <c r="T14" s="6">
        <f>VLOOKUP($A14,'Roll Forward Calculation'!$B:$BS,T$1,FALSE)</f>
        <v>1032.67</v>
      </c>
      <c r="U14" s="6"/>
      <c r="V14" s="6">
        <f>VLOOKUP($A14,'Roll Forward Calculation'!$B:$BS,V$1,FALSE)</f>
        <v>3821.62</v>
      </c>
      <c r="W14" s="6"/>
      <c r="X14" s="6">
        <f>VLOOKUP($A14,'Roll Forward Calculation'!$B:$BS,X$1,FALSE)</f>
        <v>0</v>
      </c>
      <c r="Y14" s="6"/>
      <c r="Z14" s="6">
        <f>VLOOKUP($A14,'Roll Forward Calculation'!$B:$BS,Z$1,FALSE)</f>
        <v>672.76000000000022</v>
      </c>
      <c r="AA14" s="6"/>
      <c r="AB14" s="6">
        <f>VLOOKUP($A14,'Roll Forward Calculation'!$B:$BS,AB$1,FALSE)</f>
        <v>5221.8399999999983</v>
      </c>
      <c r="AC14" s="6"/>
      <c r="AD14" s="6">
        <f>VLOOKUP($A14,'Roll Forward Calculation'!$B:$BS,AD$1,FALSE)</f>
        <v>0</v>
      </c>
      <c r="AF14" s="6">
        <f>VLOOKUP($A14,'Roll Forward Calculation'!$B:$BS,AF$1,FALSE)</f>
        <v>0</v>
      </c>
      <c r="AH14" s="6">
        <f>VLOOKUP($A14,'Roll Forward Calculation'!$B:$BS,AH$1,FALSE)</f>
        <v>513.87999999999988</v>
      </c>
      <c r="AJ14" s="6">
        <f t="shared" si="0"/>
        <v>10917.939999999997</v>
      </c>
    </row>
    <row r="15" spans="1:36" x14ac:dyDescent="0.2">
      <c r="A15" s="31" t="s">
        <v>33</v>
      </c>
      <c r="B15" s="6">
        <f>VLOOKUP($A15,'Roll Forward Calculation'!$B:$BS,B$1,FALSE)</f>
        <v>0</v>
      </c>
      <c r="C15" s="6"/>
      <c r="D15" s="6">
        <f>VLOOKUP($A15,'Roll Forward Calculation'!$B:$BS,D$1,FALSE)</f>
        <v>109966.55</v>
      </c>
      <c r="E15" s="6"/>
      <c r="F15" s="6">
        <f>VLOOKUP($A15,'Roll Forward Calculation'!$B:$BS,F$1,FALSE)</f>
        <v>0</v>
      </c>
      <c r="G15" s="6"/>
      <c r="H15" s="6">
        <f>VLOOKUP($A15,'Roll Forward Calculation'!$B:$BS,H$1,FALSE)</f>
        <v>0</v>
      </c>
      <c r="I15" s="6"/>
      <c r="J15" s="6">
        <f>VLOOKUP($A15,'Roll Forward Calculation'!$B:$BS,J$1,FALSE)</f>
        <v>0</v>
      </c>
      <c r="K15" s="6"/>
      <c r="L15" s="6">
        <f>VLOOKUP($A15,'Roll Forward Calculation'!$B:$BS,L$1,FALSE)</f>
        <v>5755.1499999999978</v>
      </c>
      <c r="M15" s="6"/>
      <c r="N15" s="6">
        <f>VLOOKUP($A15,'Roll Forward Calculation'!$B:$BS,N$1,FALSE)</f>
        <v>19903.410000000003</v>
      </c>
      <c r="O15" s="6"/>
      <c r="P15" s="6">
        <f>VLOOKUP($A15,'Roll Forward Calculation'!$B:$BS,P$1,FALSE)</f>
        <v>0</v>
      </c>
      <c r="Q15" s="6"/>
      <c r="R15" s="6">
        <f>VLOOKUP($A15,'Roll Forward Calculation'!$B:$BS,R$1,FALSE)</f>
        <v>0</v>
      </c>
      <c r="S15" s="6"/>
      <c r="T15" s="6">
        <f>VLOOKUP($A15,'Roll Forward Calculation'!$B:$BS,T$1,FALSE)</f>
        <v>32761.97</v>
      </c>
      <c r="U15" s="6"/>
      <c r="V15" s="6">
        <f>VLOOKUP($A15,'Roll Forward Calculation'!$B:$BS,V$1,FALSE)</f>
        <v>-69123.03</v>
      </c>
      <c r="W15" s="6"/>
      <c r="X15" s="6">
        <f>VLOOKUP($A15,'Roll Forward Calculation'!$B:$BS,X$1,FALSE)</f>
        <v>0</v>
      </c>
      <c r="Y15" s="6"/>
      <c r="Z15" s="6">
        <f>VLOOKUP($A15,'Roll Forward Calculation'!$B:$BS,Z$1,FALSE)</f>
        <v>-24090.299999999988</v>
      </c>
      <c r="AA15" s="6"/>
      <c r="AB15" s="6">
        <f>VLOOKUP($A15,'Roll Forward Calculation'!$B:$BS,AB$1,FALSE)</f>
        <v>24848.579999999998</v>
      </c>
      <c r="AC15" s="6"/>
      <c r="AD15" s="6">
        <f>VLOOKUP($A15,'Roll Forward Calculation'!$B:$BS,AD$1,FALSE)</f>
        <v>0</v>
      </c>
      <c r="AF15" s="6">
        <f>VLOOKUP($A15,'Roll Forward Calculation'!$B:$BS,AF$1,FALSE)</f>
        <v>0</v>
      </c>
      <c r="AH15" s="6">
        <f>VLOOKUP($A15,'Roll Forward Calculation'!$B:$BS,AH$1,FALSE)</f>
        <v>6503.7199999999866</v>
      </c>
      <c r="AJ15" s="6">
        <f t="shared" si="0"/>
        <v>106526.04999999999</v>
      </c>
    </row>
    <row r="16" spans="1:36" x14ac:dyDescent="0.2">
      <c r="A16" s="31" t="s">
        <v>34</v>
      </c>
      <c r="B16" s="6">
        <f>VLOOKUP($A16,'Roll Forward Calculation'!$B:$BS,B$1,FALSE)</f>
        <v>0</v>
      </c>
      <c r="C16" s="6"/>
      <c r="D16" s="6">
        <f>VLOOKUP($A16,'Roll Forward Calculation'!$B:$BS,D$1,FALSE)</f>
        <v>389.31999999999994</v>
      </c>
      <c r="E16" s="6"/>
      <c r="F16" s="6">
        <f>VLOOKUP($A16,'Roll Forward Calculation'!$B:$BS,F$1,FALSE)</f>
        <v>0</v>
      </c>
      <c r="G16" s="6"/>
      <c r="H16" s="6">
        <f>VLOOKUP($A16,'Roll Forward Calculation'!$B:$BS,H$1,FALSE)</f>
        <v>0</v>
      </c>
      <c r="I16" s="6"/>
      <c r="J16" s="6">
        <f>VLOOKUP($A16,'Roll Forward Calculation'!$B:$BS,J$1,FALSE)</f>
        <v>0</v>
      </c>
      <c r="K16" s="6"/>
      <c r="L16" s="6">
        <f>VLOOKUP($A16,'Roll Forward Calculation'!$B:$BS,L$1,FALSE)</f>
        <v>0</v>
      </c>
      <c r="M16" s="6"/>
      <c r="N16" s="6">
        <f>VLOOKUP($A16,'Roll Forward Calculation'!$B:$BS,N$1,FALSE)</f>
        <v>750.19999999999982</v>
      </c>
      <c r="O16" s="6"/>
      <c r="P16" s="6">
        <f>VLOOKUP($A16,'Roll Forward Calculation'!$B:$BS,P$1,FALSE)</f>
        <v>0</v>
      </c>
      <c r="Q16" s="6"/>
      <c r="R16" s="6">
        <f>VLOOKUP($A16,'Roll Forward Calculation'!$B:$BS,R$1,FALSE)</f>
        <v>0</v>
      </c>
      <c r="S16" s="6"/>
      <c r="T16" s="6">
        <f>VLOOKUP($A16,'Roll Forward Calculation'!$B:$BS,T$1,FALSE)</f>
        <v>99.809999999999491</v>
      </c>
      <c r="U16" s="6"/>
      <c r="V16" s="6">
        <f>VLOOKUP($A16,'Roll Forward Calculation'!$B:$BS,V$1,FALSE)</f>
        <v>3821.62</v>
      </c>
      <c r="W16" s="6"/>
      <c r="X16" s="6">
        <f>VLOOKUP($A16,'Roll Forward Calculation'!$B:$BS,X$1,FALSE)</f>
        <v>0</v>
      </c>
      <c r="Y16" s="6"/>
      <c r="Z16" s="6">
        <f>VLOOKUP($A16,'Roll Forward Calculation'!$B:$BS,Z$1,FALSE)</f>
        <v>-38.380000000000109</v>
      </c>
      <c r="AA16" s="6"/>
      <c r="AB16" s="6">
        <f>VLOOKUP($A16,'Roll Forward Calculation'!$B:$BS,AB$1,FALSE)</f>
        <v>7771.8499999999995</v>
      </c>
      <c r="AC16" s="6"/>
      <c r="AD16" s="6">
        <f>VLOOKUP($A16,'Roll Forward Calculation'!$B:$BS,AD$1,FALSE)</f>
        <v>0</v>
      </c>
      <c r="AF16" s="6">
        <f>VLOOKUP($A16,'Roll Forward Calculation'!$B:$BS,AF$1,FALSE)</f>
        <v>0</v>
      </c>
      <c r="AH16" s="6">
        <f>VLOOKUP($A16,'Roll Forward Calculation'!$B:$BS,AH$1,FALSE)</f>
        <v>-1490.96</v>
      </c>
      <c r="AJ16" s="6">
        <f t="shared" si="0"/>
        <v>11303.46</v>
      </c>
    </row>
    <row r="17" spans="1:36" x14ac:dyDescent="0.2">
      <c r="A17" s="31" t="s">
        <v>35</v>
      </c>
      <c r="B17" s="6">
        <f>VLOOKUP($A17,'Roll Forward Calculation'!$B:$BS,B$1,FALSE)</f>
        <v>0</v>
      </c>
      <c r="C17" s="6"/>
      <c r="D17" s="6">
        <f>VLOOKUP($A17,'Roll Forward Calculation'!$B:$BS,D$1,FALSE)</f>
        <v>38105.83</v>
      </c>
      <c r="E17" s="6"/>
      <c r="F17" s="6">
        <f>VLOOKUP($A17,'Roll Forward Calculation'!$B:$BS,F$1,FALSE)</f>
        <v>0</v>
      </c>
      <c r="G17" s="6"/>
      <c r="H17" s="6">
        <f>VLOOKUP($A17,'Roll Forward Calculation'!$B:$BS,H$1,FALSE)</f>
        <v>0</v>
      </c>
      <c r="I17" s="6"/>
      <c r="J17" s="6">
        <f>VLOOKUP($A17,'Roll Forward Calculation'!$B:$BS,J$1,FALSE)</f>
        <v>0</v>
      </c>
      <c r="K17" s="6"/>
      <c r="L17" s="6">
        <f>VLOOKUP($A17,'Roll Forward Calculation'!$B:$BS,L$1,FALSE)</f>
        <v>15549.919999999998</v>
      </c>
      <c r="M17" s="6"/>
      <c r="N17" s="6">
        <f>VLOOKUP($A17,'Roll Forward Calculation'!$B:$BS,N$1,FALSE)</f>
        <v>7393.25</v>
      </c>
      <c r="O17" s="6"/>
      <c r="P17" s="6">
        <f>VLOOKUP($A17,'Roll Forward Calculation'!$B:$BS,P$1,FALSE)</f>
        <v>0</v>
      </c>
      <c r="Q17" s="6"/>
      <c r="R17" s="6">
        <f>VLOOKUP($A17,'Roll Forward Calculation'!$B:$BS,R$1,FALSE)</f>
        <v>0</v>
      </c>
      <c r="S17" s="6"/>
      <c r="T17" s="6">
        <f>VLOOKUP($A17,'Roll Forward Calculation'!$B:$BS,T$1,FALSE)</f>
        <v>10115.150000000001</v>
      </c>
      <c r="U17" s="6"/>
      <c r="V17" s="6">
        <f>VLOOKUP($A17,'Roll Forward Calculation'!$B:$BS,V$1,FALSE)</f>
        <v>51004.729999999996</v>
      </c>
      <c r="W17" s="6"/>
      <c r="X17" s="6">
        <f>VLOOKUP($A17,'Roll Forward Calculation'!$B:$BS,X$1,FALSE)</f>
        <v>0</v>
      </c>
      <c r="Y17" s="6"/>
      <c r="Z17" s="6">
        <f>VLOOKUP($A17,'Roll Forward Calculation'!$B:$BS,Z$1,FALSE)</f>
        <v>-2530.7600000000093</v>
      </c>
      <c r="AA17" s="6"/>
      <c r="AB17" s="6">
        <f>VLOOKUP($A17,'Roll Forward Calculation'!$B:$BS,AB$1,FALSE)</f>
        <v>5936.5199999999995</v>
      </c>
      <c r="AC17" s="6"/>
      <c r="AD17" s="6">
        <f>VLOOKUP($A17,'Roll Forward Calculation'!$B:$BS,AD$1,FALSE)</f>
        <v>0</v>
      </c>
      <c r="AF17" s="6">
        <f>VLOOKUP($A17,'Roll Forward Calculation'!$B:$BS,AF$1,FALSE)</f>
        <v>0</v>
      </c>
      <c r="AH17" s="6">
        <f>VLOOKUP($A17,'Roll Forward Calculation'!$B:$BS,AH$1,FALSE)</f>
        <v>4044.6700000000019</v>
      </c>
      <c r="AJ17" s="6">
        <f t="shared" si="0"/>
        <v>129619.30999999998</v>
      </c>
    </row>
    <row r="18" spans="1:36" x14ac:dyDescent="0.2">
      <c r="A18" s="31" t="s">
        <v>36</v>
      </c>
      <c r="B18" s="6">
        <f>VLOOKUP($A18,'Roll Forward Calculation'!$B:$BS,B$1,FALSE)</f>
        <v>0</v>
      </c>
      <c r="C18" s="6"/>
      <c r="D18" s="6">
        <f>VLOOKUP($A18,'Roll Forward Calculation'!$B:$BS,D$1,FALSE)</f>
        <v>5936.26</v>
      </c>
      <c r="E18" s="6"/>
      <c r="F18" s="6">
        <f>VLOOKUP($A18,'Roll Forward Calculation'!$B:$BS,F$1,FALSE)</f>
        <v>0</v>
      </c>
      <c r="G18" s="6"/>
      <c r="H18" s="6">
        <f>VLOOKUP($A18,'Roll Forward Calculation'!$B:$BS,H$1,FALSE)</f>
        <v>0</v>
      </c>
      <c r="I18" s="6"/>
      <c r="J18" s="6">
        <f>VLOOKUP($A18,'Roll Forward Calculation'!$B:$BS,J$1,FALSE)</f>
        <v>0</v>
      </c>
      <c r="K18" s="6"/>
      <c r="L18" s="6">
        <f>VLOOKUP($A18,'Roll Forward Calculation'!$B:$BS,L$1,FALSE)</f>
        <v>5586.58</v>
      </c>
      <c r="M18" s="6"/>
      <c r="N18" s="6">
        <f>VLOOKUP($A18,'Roll Forward Calculation'!$B:$BS,N$1,FALSE)</f>
        <v>2129.0199999999995</v>
      </c>
      <c r="O18" s="6"/>
      <c r="P18" s="6">
        <f>VLOOKUP($A18,'Roll Forward Calculation'!$B:$BS,P$1,FALSE)</f>
        <v>0</v>
      </c>
      <c r="Q18" s="6"/>
      <c r="R18" s="6">
        <f>VLOOKUP($A18,'Roll Forward Calculation'!$B:$BS,R$1,FALSE)</f>
        <v>0</v>
      </c>
      <c r="S18" s="6"/>
      <c r="T18" s="6">
        <f>VLOOKUP($A18,'Roll Forward Calculation'!$B:$BS,T$1,FALSE)</f>
        <v>2076.7299999999996</v>
      </c>
      <c r="U18" s="6"/>
      <c r="V18" s="6">
        <f>VLOOKUP($A18,'Roll Forward Calculation'!$B:$BS,V$1,FALSE)</f>
        <v>11465.05</v>
      </c>
      <c r="W18" s="6"/>
      <c r="X18" s="6">
        <f>VLOOKUP($A18,'Roll Forward Calculation'!$B:$BS,X$1,FALSE)</f>
        <v>0</v>
      </c>
      <c r="Y18" s="6"/>
      <c r="Z18" s="6">
        <f>VLOOKUP($A18,'Roll Forward Calculation'!$B:$BS,Z$1,FALSE)</f>
        <v>390.46999999999935</v>
      </c>
      <c r="AA18" s="6"/>
      <c r="AB18" s="6">
        <f>VLOOKUP($A18,'Roll Forward Calculation'!$B:$BS,AB$1,FALSE)</f>
        <v>13567.26</v>
      </c>
      <c r="AC18" s="6"/>
      <c r="AD18" s="6">
        <f>VLOOKUP($A18,'Roll Forward Calculation'!$B:$BS,AD$1,FALSE)</f>
        <v>0</v>
      </c>
      <c r="AF18" s="6">
        <f>VLOOKUP($A18,'Roll Forward Calculation'!$B:$BS,AF$1,FALSE)</f>
        <v>0</v>
      </c>
      <c r="AH18" s="6">
        <f>VLOOKUP($A18,'Roll Forward Calculation'!$B:$BS,AH$1,FALSE)</f>
        <v>872.10999999999967</v>
      </c>
      <c r="AJ18" s="6">
        <f t="shared" si="0"/>
        <v>42023.48</v>
      </c>
    </row>
    <row r="19" spans="1:36" x14ac:dyDescent="0.2">
      <c r="A19" s="31" t="s">
        <v>37</v>
      </c>
      <c r="B19" s="6">
        <f>VLOOKUP($A19,'Roll Forward Calculation'!$B:$BS,B$1,FALSE)</f>
        <v>0</v>
      </c>
      <c r="C19" s="6"/>
      <c r="D19" s="6">
        <f>VLOOKUP($A19,'Roll Forward Calculation'!$B:$BS,D$1,FALSE)</f>
        <v>129831.15000000001</v>
      </c>
      <c r="E19" s="6"/>
      <c r="F19" s="6">
        <f>VLOOKUP($A19,'Roll Forward Calculation'!$B:$BS,F$1,FALSE)</f>
        <v>0</v>
      </c>
      <c r="G19" s="6"/>
      <c r="H19" s="6">
        <f>VLOOKUP($A19,'Roll Forward Calculation'!$B:$BS,H$1,FALSE)</f>
        <v>0</v>
      </c>
      <c r="I19" s="6"/>
      <c r="J19" s="6">
        <f>VLOOKUP($A19,'Roll Forward Calculation'!$B:$BS,J$1,FALSE)</f>
        <v>0</v>
      </c>
      <c r="K19" s="6"/>
      <c r="L19" s="6">
        <f>VLOOKUP($A19,'Roll Forward Calculation'!$B:$BS,L$1,FALSE)</f>
        <v>-5929</v>
      </c>
      <c r="M19" s="6"/>
      <c r="N19" s="6">
        <f>VLOOKUP($A19,'Roll Forward Calculation'!$B:$BS,N$1,FALSE)</f>
        <v>44806.6</v>
      </c>
      <c r="O19" s="6"/>
      <c r="P19" s="6">
        <f>VLOOKUP($A19,'Roll Forward Calculation'!$B:$BS,P$1,FALSE)</f>
        <v>0</v>
      </c>
      <c r="Q19" s="6"/>
      <c r="R19" s="6">
        <f>VLOOKUP($A19,'Roll Forward Calculation'!$B:$BS,R$1,FALSE)</f>
        <v>0</v>
      </c>
      <c r="S19" s="6"/>
      <c r="T19" s="6">
        <f>VLOOKUP($A19,'Roll Forward Calculation'!$B:$BS,T$1,FALSE)</f>
        <v>64545.440000000002</v>
      </c>
      <c r="U19" s="6"/>
      <c r="V19" s="6">
        <f>VLOOKUP($A19,'Roll Forward Calculation'!$B:$BS,V$1,FALSE)</f>
        <v>11581.560000000005</v>
      </c>
      <c r="W19" s="6"/>
      <c r="X19" s="6">
        <f>VLOOKUP($A19,'Roll Forward Calculation'!$B:$BS,X$1,FALSE)</f>
        <v>0</v>
      </c>
      <c r="Y19" s="6"/>
      <c r="Z19" s="6">
        <f>VLOOKUP($A19,'Roll Forward Calculation'!$B:$BS,Z$1,FALSE)</f>
        <v>-18542.25</v>
      </c>
      <c r="AA19" s="6"/>
      <c r="AB19" s="6">
        <f>VLOOKUP($A19,'Roll Forward Calculation'!$B:$BS,AB$1,FALSE)</f>
        <v>18915.490000000002</v>
      </c>
      <c r="AC19" s="6"/>
      <c r="AD19" s="6">
        <f>VLOOKUP($A19,'Roll Forward Calculation'!$B:$BS,AD$1,FALSE)</f>
        <v>0</v>
      </c>
      <c r="AF19" s="6">
        <f>VLOOKUP($A19,'Roll Forward Calculation'!$B:$BS,AF$1,FALSE)</f>
        <v>0</v>
      </c>
      <c r="AH19" s="6">
        <f>VLOOKUP($A19,'Roll Forward Calculation'!$B:$BS,AH$1,FALSE)</f>
        <v>12139.550000000003</v>
      </c>
      <c r="AJ19" s="6">
        <f t="shared" si="0"/>
        <v>257348.53999999998</v>
      </c>
    </row>
    <row r="20" spans="1:36" x14ac:dyDescent="0.2">
      <c r="A20" s="31" t="s">
        <v>201</v>
      </c>
      <c r="B20" s="6">
        <f>VLOOKUP($A20,'Roll Forward Calculation'!$B:$BS,B$1,FALSE)</f>
        <v>0</v>
      </c>
      <c r="C20" s="6"/>
      <c r="D20" s="6">
        <f>VLOOKUP($A20,'Roll Forward Calculation'!$B:$BS,D$1,FALSE)</f>
        <v>21042.039999999997</v>
      </c>
      <c r="E20" s="6"/>
      <c r="F20" s="6">
        <f>VLOOKUP($A20,'Roll Forward Calculation'!$B:$BS,F$1,FALSE)</f>
        <v>0</v>
      </c>
      <c r="G20" s="6"/>
      <c r="H20" s="6">
        <f>VLOOKUP($A20,'Roll Forward Calculation'!$B:$BS,H$1,FALSE)</f>
        <v>0</v>
      </c>
      <c r="I20" s="6"/>
      <c r="J20" s="6">
        <f>VLOOKUP($A20,'Roll Forward Calculation'!$B:$BS,J$1,FALSE)</f>
        <v>0</v>
      </c>
      <c r="K20" s="6"/>
      <c r="L20" s="6">
        <f>VLOOKUP($A20,'Roll Forward Calculation'!$B:$BS,L$1,FALSE)</f>
        <v>24915.32</v>
      </c>
      <c r="M20" s="6"/>
      <c r="N20" s="6">
        <f>VLOOKUP($A20,'Roll Forward Calculation'!$B:$BS,N$1,FALSE)</f>
        <v>6968.989999999998</v>
      </c>
      <c r="O20" s="6"/>
      <c r="P20" s="6">
        <f>VLOOKUP($A20,'Roll Forward Calculation'!$B:$BS,P$1,FALSE)</f>
        <v>0</v>
      </c>
      <c r="Q20" s="6"/>
      <c r="R20" s="6">
        <f>VLOOKUP($A20,'Roll Forward Calculation'!$B:$BS,R$1,FALSE)</f>
        <v>0</v>
      </c>
      <c r="S20" s="6"/>
      <c r="T20" s="6">
        <f>VLOOKUP($A20,'Roll Forward Calculation'!$B:$BS,T$1,FALSE)</f>
        <v>6815.3700000000026</v>
      </c>
      <c r="U20" s="6"/>
      <c r="V20" s="6">
        <f>VLOOKUP($A20,'Roll Forward Calculation'!$B:$BS,V$1,FALSE)</f>
        <v>-23124.03</v>
      </c>
      <c r="W20" s="6"/>
      <c r="X20" s="6">
        <f>VLOOKUP($A20,'Roll Forward Calculation'!$B:$BS,X$1,FALSE)</f>
        <v>0</v>
      </c>
      <c r="Y20" s="6"/>
      <c r="Z20" s="6">
        <f>VLOOKUP($A20,'Roll Forward Calculation'!$B:$BS,Z$1,FALSE)</f>
        <v>-4311</v>
      </c>
      <c r="AA20" s="6"/>
      <c r="AB20" s="6">
        <f>VLOOKUP($A20,'Roll Forward Calculation'!$B:$BS,AB$1,FALSE)</f>
        <v>85641.15</v>
      </c>
      <c r="AC20" s="6"/>
      <c r="AD20" s="6">
        <f>VLOOKUP($A20,'Roll Forward Calculation'!$B:$BS,AD$1,FALSE)</f>
        <v>0</v>
      </c>
      <c r="AF20" s="6">
        <f>VLOOKUP($A20,'Roll Forward Calculation'!$B:$BS,AF$1,FALSE)</f>
        <v>0</v>
      </c>
      <c r="AH20" s="6">
        <f>VLOOKUP($A20,'Roll Forward Calculation'!$B:$BS,AH$1,FALSE)</f>
        <v>1542.4399999999987</v>
      </c>
      <c r="AJ20" s="6">
        <f t="shared" si="0"/>
        <v>119490.28</v>
      </c>
    </row>
    <row r="21" spans="1:36" x14ac:dyDescent="0.2">
      <c r="A21" s="31" t="s">
        <v>38</v>
      </c>
      <c r="B21" s="6">
        <f>VLOOKUP($A21,'Roll Forward Calculation'!$B:$BS,B$1,FALSE)</f>
        <v>74549.87</v>
      </c>
      <c r="C21" s="6"/>
      <c r="D21" s="6">
        <f>VLOOKUP($A21,'Roll Forward Calculation'!$B:$BS,D$1,FALSE)</f>
        <v>3598.81</v>
      </c>
      <c r="E21" s="6"/>
      <c r="F21" s="6">
        <f>VLOOKUP($A21,'Roll Forward Calculation'!$B:$BS,F$1,FALSE)</f>
        <v>0</v>
      </c>
      <c r="G21" s="6"/>
      <c r="H21" s="6">
        <f>VLOOKUP($A21,'Roll Forward Calculation'!$B:$BS,H$1,FALSE)</f>
        <v>0</v>
      </c>
      <c r="I21" s="6"/>
      <c r="J21" s="6">
        <f>VLOOKUP($A21,'Roll Forward Calculation'!$B:$BS,J$1,FALSE)</f>
        <v>0</v>
      </c>
      <c r="K21" s="6"/>
      <c r="L21" s="6">
        <f>VLOOKUP($A21,'Roll Forward Calculation'!$B:$BS,L$1,FALSE)</f>
        <v>-14802.820000000002</v>
      </c>
      <c r="M21" s="6"/>
      <c r="N21" s="6">
        <f>VLOOKUP($A21,'Roll Forward Calculation'!$B:$BS,N$1,FALSE)</f>
        <v>2322.2000000000003</v>
      </c>
      <c r="O21" s="6"/>
      <c r="P21" s="6">
        <f>VLOOKUP($A21,'Roll Forward Calculation'!$B:$BS,P$1,FALSE)</f>
        <v>0</v>
      </c>
      <c r="Q21" s="6"/>
      <c r="R21" s="6">
        <f>VLOOKUP($A21,'Roll Forward Calculation'!$B:$BS,R$1,FALSE)</f>
        <v>38.88000000000001</v>
      </c>
      <c r="S21" s="6"/>
      <c r="T21" s="6">
        <f>VLOOKUP($A21,'Roll Forward Calculation'!$B:$BS,T$1,FALSE)</f>
        <v>2829.2200000000003</v>
      </c>
      <c r="U21" s="6"/>
      <c r="V21" s="6">
        <f>VLOOKUP($A21,'Roll Forward Calculation'!$B:$BS,V$1,FALSE)</f>
        <v>158869.19</v>
      </c>
      <c r="W21" s="6"/>
      <c r="X21" s="6">
        <f>VLOOKUP($A21,'Roll Forward Calculation'!$B:$BS,X$1,FALSE)</f>
        <v>0</v>
      </c>
      <c r="Y21" s="6"/>
      <c r="Z21" s="6">
        <f>VLOOKUP($A21,'Roll Forward Calculation'!$B:$BS,Z$1,FALSE)</f>
        <v>859.54000000000087</v>
      </c>
      <c r="AA21" s="6"/>
      <c r="AB21" s="6">
        <f>VLOOKUP($A21,'Roll Forward Calculation'!$B:$BS,AB$1,FALSE)</f>
        <v>7827.6</v>
      </c>
      <c r="AC21" s="6"/>
      <c r="AD21" s="6">
        <f>VLOOKUP($A21,'Roll Forward Calculation'!$B:$BS,AD$1,FALSE)</f>
        <v>10039.199999999997</v>
      </c>
      <c r="AF21" s="6">
        <f>VLOOKUP($A21,'Roll Forward Calculation'!$B:$BS,AF$1,FALSE)</f>
        <v>175.27999999999997</v>
      </c>
      <c r="AH21" s="6">
        <f>VLOOKUP($A21,'Roll Forward Calculation'!$B:$BS,AH$1,FALSE)</f>
        <v>933.9699999999998</v>
      </c>
      <c r="AJ21" s="6">
        <f t="shared" si="0"/>
        <v>247240.94</v>
      </c>
    </row>
    <row r="22" spans="1:36" x14ac:dyDescent="0.2">
      <c r="A22" s="31" t="s">
        <v>39</v>
      </c>
      <c r="B22" s="6">
        <f>VLOOKUP($A22,'Roll Forward Calculation'!$B:$BS,B$1,FALSE)</f>
        <v>0</v>
      </c>
      <c r="C22" s="6"/>
      <c r="D22" s="6">
        <f>VLOOKUP($A22,'Roll Forward Calculation'!$B:$BS,D$1,FALSE)</f>
        <v>21894.5</v>
      </c>
      <c r="E22" s="6"/>
      <c r="F22" s="6">
        <f>VLOOKUP($A22,'Roll Forward Calculation'!$B:$BS,F$1,FALSE)</f>
        <v>0</v>
      </c>
      <c r="G22" s="6"/>
      <c r="H22" s="6">
        <f>VLOOKUP($A22,'Roll Forward Calculation'!$B:$BS,H$1,FALSE)</f>
        <v>0</v>
      </c>
      <c r="I22" s="6"/>
      <c r="J22" s="6">
        <f>VLOOKUP($A22,'Roll Forward Calculation'!$B:$BS,J$1,FALSE)</f>
        <v>0</v>
      </c>
      <c r="K22" s="6"/>
      <c r="L22" s="6">
        <f>VLOOKUP($A22,'Roll Forward Calculation'!$B:$BS,L$1,FALSE)</f>
        <v>-7818.34</v>
      </c>
      <c r="M22" s="6"/>
      <c r="N22" s="6">
        <f>VLOOKUP($A22,'Roll Forward Calculation'!$B:$BS,N$1,FALSE)</f>
        <v>4477.0499999999993</v>
      </c>
      <c r="O22" s="6"/>
      <c r="P22" s="6">
        <f>VLOOKUP($A22,'Roll Forward Calculation'!$B:$BS,P$1,FALSE)</f>
        <v>0</v>
      </c>
      <c r="Q22" s="6"/>
      <c r="R22" s="6">
        <f>VLOOKUP($A22,'Roll Forward Calculation'!$B:$BS,R$1,FALSE)</f>
        <v>0</v>
      </c>
      <c r="S22" s="6"/>
      <c r="T22" s="6">
        <f>VLOOKUP($A22,'Roll Forward Calculation'!$B:$BS,T$1,FALSE)</f>
        <v>7585.5799999999981</v>
      </c>
      <c r="U22" s="6"/>
      <c r="V22" s="6">
        <f>VLOOKUP($A22,'Roll Forward Calculation'!$B:$BS,V$1,FALSE)</f>
        <v>25971.829999999998</v>
      </c>
      <c r="W22" s="6"/>
      <c r="X22" s="6">
        <f>VLOOKUP($A22,'Roll Forward Calculation'!$B:$BS,X$1,FALSE)</f>
        <v>0</v>
      </c>
      <c r="Y22" s="6"/>
      <c r="Z22" s="6">
        <f>VLOOKUP($A22,'Roll Forward Calculation'!$B:$BS,Z$1,FALSE)</f>
        <v>8642.0800000000017</v>
      </c>
      <c r="AA22" s="6"/>
      <c r="AB22" s="6">
        <f>VLOOKUP($A22,'Roll Forward Calculation'!$B:$BS,AB$1,FALSE)</f>
        <v>3494.96</v>
      </c>
      <c r="AC22" s="6"/>
      <c r="AD22" s="6">
        <f>VLOOKUP($A22,'Roll Forward Calculation'!$B:$BS,AD$1,FALSE)</f>
        <v>0</v>
      </c>
      <c r="AF22" s="6">
        <f>VLOOKUP($A22,'Roll Forward Calculation'!$B:$BS,AF$1,FALSE)</f>
        <v>0</v>
      </c>
      <c r="AH22" s="6">
        <f>VLOOKUP($A22,'Roll Forward Calculation'!$B:$BS,AH$1,FALSE)</f>
        <v>4631.9499999999989</v>
      </c>
      <c r="AJ22" s="6">
        <f t="shared" si="0"/>
        <v>68879.61</v>
      </c>
    </row>
    <row r="23" spans="1:36" x14ac:dyDescent="0.2">
      <c r="A23" s="31" t="s">
        <v>40</v>
      </c>
      <c r="B23" s="6">
        <f>VLOOKUP($A23,'Roll Forward Calculation'!$B:$BS,B$1,FALSE)</f>
        <v>0</v>
      </c>
      <c r="C23" s="6"/>
      <c r="D23" s="6">
        <f>VLOOKUP($A23,'Roll Forward Calculation'!$B:$BS,D$1,FALSE)</f>
        <v>1211.7599999999998</v>
      </c>
      <c r="E23" s="6"/>
      <c r="F23" s="6">
        <f>VLOOKUP($A23,'Roll Forward Calculation'!$B:$BS,F$1,FALSE)</f>
        <v>0</v>
      </c>
      <c r="G23" s="6"/>
      <c r="H23" s="6">
        <f>VLOOKUP($A23,'Roll Forward Calculation'!$B:$BS,H$1,FALSE)</f>
        <v>0</v>
      </c>
      <c r="I23" s="6"/>
      <c r="J23" s="6">
        <f>VLOOKUP($A23,'Roll Forward Calculation'!$B:$BS,J$1,FALSE)</f>
        <v>0</v>
      </c>
      <c r="K23" s="6"/>
      <c r="L23" s="6">
        <f>VLOOKUP($A23,'Roll Forward Calculation'!$B:$BS,L$1,FALSE)</f>
        <v>-2188.34</v>
      </c>
      <c r="M23" s="6"/>
      <c r="N23" s="6">
        <f>VLOOKUP($A23,'Roll Forward Calculation'!$B:$BS,N$1,FALSE)</f>
        <v>3226.34</v>
      </c>
      <c r="O23" s="6"/>
      <c r="P23" s="6">
        <f>VLOOKUP($A23,'Roll Forward Calculation'!$B:$BS,P$1,FALSE)</f>
        <v>0</v>
      </c>
      <c r="Q23" s="6"/>
      <c r="R23" s="6">
        <f>VLOOKUP($A23,'Roll Forward Calculation'!$B:$BS,R$1,FALSE)</f>
        <v>97.19</v>
      </c>
      <c r="S23" s="6"/>
      <c r="T23" s="6">
        <f>VLOOKUP($A23,'Roll Forward Calculation'!$B:$BS,T$1,FALSE)</f>
        <v>942.67000000000189</v>
      </c>
      <c r="U23" s="6"/>
      <c r="V23" s="6">
        <f>VLOOKUP($A23,'Roll Forward Calculation'!$B:$BS,V$1,FALSE)</f>
        <v>17505.769999999997</v>
      </c>
      <c r="W23" s="6"/>
      <c r="X23" s="6">
        <f>VLOOKUP($A23,'Roll Forward Calculation'!$B:$BS,X$1,FALSE)</f>
        <v>0</v>
      </c>
      <c r="Y23" s="6"/>
      <c r="Z23" s="6">
        <f>VLOOKUP($A23,'Roll Forward Calculation'!$B:$BS,Z$1,FALSE)</f>
        <v>776.5</v>
      </c>
      <c r="AA23" s="6"/>
      <c r="AB23" s="6">
        <f>VLOOKUP($A23,'Roll Forward Calculation'!$B:$BS,AB$1,FALSE)</f>
        <v>11636.730000000001</v>
      </c>
      <c r="AC23" s="6"/>
      <c r="AD23" s="6">
        <f>VLOOKUP($A23,'Roll Forward Calculation'!$B:$BS,AD$1,FALSE)</f>
        <v>0</v>
      </c>
      <c r="AF23" s="6">
        <f>VLOOKUP($A23,'Roll Forward Calculation'!$B:$BS,AF$1,FALSE)</f>
        <v>9455.2599999999984</v>
      </c>
      <c r="AH23" s="6">
        <f>VLOOKUP($A23,'Roll Forward Calculation'!$B:$BS,AH$1,FALSE)</f>
        <v>1046.4199999999996</v>
      </c>
      <c r="AJ23" s="6">
        <f t="shared" si="0"/>
        <v>43710.3</v>
      </c>
    </row>
    <row r="24" spans="1:36" x14ac:dyDescent="0.2">
      <c r="A24" s="31" t="s">
        <v>41</v>
      </c>
      <c r="B24" s="6">
        <f>VLOOKUP($A24,'Roll Forward Calculation'!$B:$BS,B$1,FALSE)</f>
        <v>0</v>
      </c>
      <c r="C24" s="6"/>
      <c r="D24" s="6">
        <f>VLOOKUP($A24,'Roll Forward Calculation'!$B:$BS,D$1,FALSE)</f>
        <v>11990.34</v>
      </c>
      <c r="E24" s="6"/>
      <c r="F24" s="6">
        <f>VLOOKUP($A24,'Roll Forward Calculation'!$B:$BS,F$1,FALSE)</f>
        <v>0</v>
      </c>
      <c r="G24" s="6"/>
      <c r="H24" s="6">
        <f>VLOOKUP($A24,'Roll Forward Calculation'!$B:$BS,H$1,FALSE)</f>
        <v>0</v>
      </c>
      <c r="I24" s="6"/>
      <c r="J24" s="6">
        <f>VLOOKUP($A24,'Roll Forward Calculation'!$B:$BS,J$1,FALSE)</f>
        <v>0</v>
      </c>
      <c r="K24" s="6"/>
      <c r="L24" s="6">
        <f>VLOOKUP($A24,'Roll Forward Calculation'!$B:$BS,L$1,FALSE)</f>
        <v>7774.92</v>
      </c>
      <c r="M24" s="6"/>
      <c r="N24" s="6">
        <f>VLOOKUP($A24,'Roll Forward Calculation'!$B:$BS,N$1,FALSE)</f>
        <v>6638.6699999999983</v>
      </c>
      <c r="O24" s="6"/>
      <c r="P24" s="6">
        <f>VLOOKUP($A24,'Roll Forward Calculation'!$B:$BS,P$1,FALSE)</f>
        <v>0</v>
      </c>
      <c r="Q24" s="6"/>
      <c r="R24" s="6">
        <f>VLOOKUP($A24,'Roll Forward Calculation'!$B:$BS,R$1,FALSE)</f>
        <v>140.92999999999998</v>
      </c>
      <c r="S24" s="6"/>
      <c r="T24" s="6">
        <f>VLOOKUP($A24,'Roll Forward Calculation'!$B:$BS,T$1,FALSE)</f>
        <v>7210.93</v>
      </c>
      <c r="U24" s="6"/>
      <c r="V24" s="6">
        <f>VLOOKUP($A24,'Roll Forward Calculation'!$B:$BS,V$1,FALSE)</f>
        <v>-9538.1099999999988</v>
      </c>
      <c r="W24" s="6"/>
      <c r="X24" s="6">
        <f>VLOOKUP($A24,'Roll Forward Calculation'!$B:$BS,X$1,FALSE)</f>
        <v>0</v>
      </c>
      <c r="Y24" s="6"/>
      <c r="Z24" s="6">
        <f>VLOOKUP($A24,'Roll Forward Calculation'!$B:$BS,Z$1,FALSE)</f>
        <v>-1898.4000000000015</v>
      </c>
      <c r="AA24" s="6"/>
      <c r="AB24" s="6">
        <f>VLOOKUP($A24,'Roll Forward Calculation'!$B:$BS,AB$1,FALSE)</f>
        <v>4838.1900000000005</v>
      </c>
      <c r="AC24" s="6"/>
      <c r="AD24" s="6">
        <f>VLOOKUP($A24,'Roll Forward Calculation'!$B:$BS,AD$1,FALSE)</f>
        <v>0</v>
      </c>
      <c r="AF24" s="6">
        <f>VLOOKUP($A24,'Roll Forward Calculation'!$B:$BS,AF$1,FALSE)</f>
        <v>1353.42</v>
      </c>
      <c r="AH24" s="6">
        <f>VLOOKUP($A24,'Roll Forward Calculation'!$B:$BS,AH$1,FALSE)</f>
        <v>2922.9300000000003</v>
      </c>
      <c r="AJ24" s="6">
        <f t="shared" si="0"/>
        <v>31433.82</v>
      </c>
    </row>
    <row r="25" spans="1:36" x14ac:dyDescent="0.2">
      <c r="A25" s="31" t="s">
        <v>42</v>
      </c>
      <c r="B25" s="6">
        <f>VLOOKUP($A25,'Roll Forward Calculation'!$B:$BS,B$1,FALSE)</f>
        <v>0</v>
      </c>
      <c r="C25" s="6"/>
      <c r="D25" s="6">
        <f>VLOOKUP($A25,'Roll Forward Calculation'!$B:$BS,D$1,FALSE)</f>
        <v>1452.04</v>
      </c>
      <c r="E25" s="6"/>
      <c r="F25" s="6">
        <f>VLOOKUP($A25,'Roll Forward Calculation'!$B:$BS,F$1,FALSE)</f>
        <v>0</v>
      </c>
      <c r="G25" s="6"/>
      <c r="H25" s="6">
        <f>VLOOKUP($A25,'Roll Forward Calculation'!$B:$BS,H$1,FALSE)</f>
        <v>0</v>
      </c>
      <c r="I25" s="6"/>
      <c r="J25" s="6">
        <f>VLOOKUP($A25,'Roll Forward Calculation'!$B:$BS,J$1,FALSE)</f>
        <v>0</v>
      </c>
      <c r="K25" s="6"/>
      <c r="L25" s="6">
        <f>VLOOKUP($A25,'Roll Forward Calculation'!$B:$BS,L$1,FALSE)</f>
        <v>0</v>
      </c>
      <c r="M25" s="6"/>
      <c r="N25" s="6">
        <f>VLOOKUP($A25,'Roll Forward Calculation'!$B:$BS,N$1,FALSE)</f>
        <v>1143.1300000000001</v>
      </c>
      <c r="O25" s="6"/>
      <c r="P25" s="6">
        <f>VLOOKUP($A25,'Roll Forward Calculation'!$B:$BS,P$1,FALSE)</f>
        <v>0</v>
      </c>
      <c r="Q25" s="6"/>
      <c r="R25" s="6">
        <f>VLOOKUP($A25,'Roll Forward Calculation'!$B:$BS,R$1,FALSE)</f>
        <v>9.25</v>
      </c>
      <c r="S25" s="6"/>
      <c r="T25" s="6">
        <f>VLOOKUP($A25,'Roll Forward Calculation'!$B:$BS,T$1,FALSE)</f>
        <v>937.65999999999985</v>
      </c>
      <c r="U25" s="6"/>
      <c r="V25" s="6">
        <f>VLOOKUP($A25,'Roll Forward Calculation'!$B:$BS,V$1,FALSE)</f>
        <v>-11070.16</v>
      </c>
      <c r="W25" s="6"/>
      <c r="X25" s="6">
        <f>VLOOKUP($A25,'Roll Forward Calculation'!$B:$BS,X$1,FALSE)</f>
        <v>0</v>
      </c>
      <c r="Y25" s="6"/>
      <c r="Z25" s="6">
        <f>VLOOKUP($A25,'Roll Forward Calculation'!$B:$BS,Z$1,FALSE)</f>
        <v>-468.25</v>
      </c>
      <c r="AA25" s="6"/>
      <c r="AB25" s="6">
        <f>VLOOKUP($A25,'Roll Forward Calculation'!$B:$BS,AB$1,FALSE)</f>
        <v>3557.3999999999996</v>
      </c>
      <c r="AC25" s="6"/>
      <c r="AD25" s="6">
        <f>VLOOKUP($A25,'Roll Forward Calculation'!$B:$BS,AD$1,FALSE)</f>
        <v>0</v>
      </c>
      <c r="AF25" s="6">
        <f>VLOOKUP($A25,'Roll Forward Calculation'!$B:$BS,AF$1,FALSE)</f>
        <v>920.13999999999987</v>
      </c>
      <c r="AH25" s="6">
        <f>VLOOKUP($A25,'Roll Forward Calculation'!$B:$BS,AH$1,FALSE)</f>
        <v>352.29999999999995</v>
      </c>
      <c r="AJ25" s="6">
        <f t="shared" si="0"/>
        <v>-3166.4900000000007</v>
      </c>
    </row>
    <row r="26" spans="1:36" x14ac:dyDescent="0.2">
      <c r="A26" s="31" t="s">
        <v>43</v>
      </c>
      <c r="B26" s="6">
        <f>VLOOKUP($A26,'Roll Forward Calculation'!$B:$BS,B$1,FALSE)</f>
        <v>0</v>
      </c>
      <c r="C26" s="6"/>
      <c r="D26" s="6">
        <f>VLOOKUP($A26,'Roll Forward Calculation'!$B:$BS,D$1,FALSE)</f>
        <v>221.21999999999997</v>
      </c>
      <c r="E26" s="6"/>
      <c r="F26" s="6">
        <f>VLOOKUP($A26,'Roll Forward Calculation'!$B:$BS,F$1,FALSE)</f>
        <v>0</v>
      </c>
      <c r="G26" s="6"/>
      <c r="H26" s="6">
        <f>VLOOKUP($A26,'Roll Forward Calculation'!$B:$BS,H$1,FALSE)</f>
        <v>0</v>
      </c>
      <c r="I26" s="6"/>
      <c r="J26" s="6">
        <f>VLOOKUP($A26,'Roll Forward Calculation'!$B:$BS,J$1,FALSE)</f>
        <v>0</v>
      </c>
      <c r="K26" s="6"/>
      <c r="L26" s="6">
        <f>VLOOKUP($A26,'Roll Forward Calculation'!$B:$BS,L$1,FALSE)</f>
        <v>0</v>
      </c>
      <c r="M26" s="6"/>
      <c r="N26" s="6">
        <f>VLOOKUP($A26,'Roll Forward Calculation'!$B:$BS,N$1,FALSE)</f>
        <v>127.95000000000005</v>
      </c>
      <c r="O26" s="6"/>
      <c r="P26" s="6">
        <f>VLOOKUP($A26,'Roll Forward Calculation'!$B:$BS,P$1,FALSE)</f>
        <v>0</v>
      </c>
      <c r="Q26" s="6"/>
      <c r="R26" s="6">
        <f>VLOOKUP($A26,'Roll Forward Calculation'!$B:$BS,R$1,FALSE)</f>
        <v>0</v>
      </c>
      <c r="S26" s="6"/>
      <c r="T26" s="6">
        <f>VLOOKUP($A26,'Roll Forward Calculation'!$B:$BS,T$1,FALSE)</f>
        <v>78.67999999999995</v>
      </c>
      <c r="U26" s="6"/>
      <c r="V26" s="6">
        <f>VLOOKUP($A26,'Roll Forward Calculation'!$B:$BS,V$1,FALSE)</f>
        <v>3821.62</v>
      </c>
      <c r="W26" s="6"/>
      <c r="X26" s="6">
        <f>VLOOKUP($A26,'Roll Forward Calculation'!$B:$BS,X$1,FALSE)</f>
        <v>0</v>
      </c>
      <c r="Y26" s="6"/>
      <c r="Z26" s="6">
        <f>VLOOKUP($A26,'Roll Forward Calculation'!$B:$BS,Z$1,FALSE)</f>
        <v>-7.4700000000000273</v>
      </c>
      <c r="AA26" s="6"/>
      <c r="AB26" s="6">
        <f>VLOOKUP($A26,'Roll Forward Calculation'!$B:$BS,AB$1,FALSE)</f>
        <v>912.46999999999991</v>
      </c>
      <c r="AC26" s="6"/>
      <c r="AD26" s="6">
        <f>VLOOKUP($A26,'Roll Forward Calculation'!$B:$BS,AD$1,FALSE)</f>
        <v>0</v>
      </c>
      <c r="AF26" s="6">
        <f>VLOOKUP($A26,'Roll Forward Calculation'!$B:$BS,AF$1,FALSE)</f>
        <v>0</v>
      </c>
      <c r="AH26" s="6">
        <f>VLOOKUP($A26,'Roll Forward Calculation'!$B:$BS,AH$1,FALSE)</f>
        <v>33.28</v>
      </c>
      <c r="AJ26" s="6">
        <f t="shared" si="0"/>
        <v>5187.75</v>
      </c>
    </row>
    <row r="27" spans="1:36" x14ac:dyDescent="0.2">
      <c r="A27" s="31" t="s">
        <v>44</v>
      </c>
      <c r="B27" s="6">
        <f>VLOOKUP($A27,'Roll Forward Calculation'!$B:$BS,B$1,FALSE)</f>
        <v>0</v>
      </c>
      <c r="C27" s="6"/>
      <c r="D27" s="6">
        <f>VLOOKUP($A27,'Roll Forward Calculation'!$B:$BS,D$1,FALSE)</f>
        <v>35501.339999999997</v>
      </c>
      <c r="E27" s="6"/>
      <c r="F27" s="6">
        <f>VLOOKUP($A27,'Roll Forward Calculation'!$B:$BS,F$1,FALSE)</f>
        <v>0</v>
      </c>
      <c r="G27" s="6"/>
      <c r="H27" s="6">
        <f>VLOOKUP($A27,'Roll Forward Calculation'!$B:$BS,H$1,FALSE)</f>
        <v>0</v>
      </c>
      <c r="I27" s="6"/>
      <c r="J27" s="6">
        <f>VLOOKUP($A27,'Roll Forward Calculation'!$B:$BS,J$1,FALSE)</f>
        <v>0</v>
      </c>
      <c r="K27" s="6"/>
      <c r="L27" s="6">
        <f>VLOOKUP($A27,'Roll Forward Calculation'!$B:$BS,L$1,FALSE)</f>
        <v>0</v>
      </c>
      <c r="M27" s="6"/>
      <c r="N27" s="6">
        <f>VLOOKUP($A27,'Roll Forward Calculation'!$B:$BS,N$1,FALSE)</f>
        <v>3882.420000000001</v>
      </c>
      <c r="O27" s="6"/>
      <c r="P27" s="6">
        <f>VLOOKUP($A27,'Roll Forward Calculation'!$B:$BS,P$1,FALSE)</f>
        <v>0</v>
      </c>
      <c r="Q27" s="6"/>
      <c r="R27" s="6">
        <f>VLOOKUP($A27,'Roll Forward Calculation'!$B:$BS,R$1,FALSE)</f>
        <v>21.870000000000005</v>
      </c>
      <c r="S27" s="6"/>
      <c r="T27" s="6">
        <f>VLOOKUP($A27,'Roll Forward Calculation'!$B:$BS,T$1,FALSE)</f>
        <v>12753.18</v>
      </c>
      <c r="U27" s="6"/>
      <c r="V27" s="6">
        <f>VLOOKUP($A27,'Roll Forward Calculation'!$B:$BS,V$1,FALSE)</f>
        <v>31599.350000000002</v>
      </c>
      <c r="W27" s="6"/>
      <c r="X27" s="6">
        <f>VLOOKUP($A27,'Roll Forward Calculation'!$B:$BS,X$1,FALSE)</f>
        <v>0</v>
      </c>
      <c r="Y27" s="6"/>
      <c r="Z27" s="6">
        <f>VLOOKUP($A27,'Roll Forward Calculation'!$B:$BS,Z$1,FALSE)</f>
        <v>26943.900000000009</v>
      </c>
      <c r="AA27" s="6"/>
      <c r="AB27" s="6">
        <f>VLOOKUP($A27,'Roll Forward Calculation'!$B:$BS,AB$1,FALSE)</f>
        <v>14917.97</v>
      </c>
      <c r="AC27" s="6"/>
      <c r="AD27" s="6">
        <f>VLOOKUP($A27,'Roll Forward Calculation'!$B:$BS,AD$1,FALSE)</f>
        <v>0</v>
      </c>
      <c r="AF27" s="6">
        <f>VLOOKUP($A27,'Roll Forward Calculation'!$B:$BS,AF$1,FALSE)</f>
        <v>269.96000000000004</v>
      </c>
      <c r="AH27" s="6">
        <f>VLOOKUP($A27,'Roll Forward Calculation'!$B:$BS,AH$1,FALSE)</f>
        <v>10047.580000000002</v>
      </c>
      <c r="AJ27" s="6">
        <f t="shared" si="0"/>
        <v>135937.57</v>
      </c>
    </row>
    <row r="28" spans="1:36" x14ac:dyDescent="0.2">
      <c r="A28" s="31" t="s">
        <v>45</v>
      </c>
      <c r="B28" s="6">
        <f>VLOOKUP($A28,'Roll Forward Calculation'!$B:$BS,B$1,FALSE)</f>
        <v>0</v>
      </c>
      <c r="C28" s="6"/>
      <c r="D28" s="6">
        <f>VLOOKUP($A28,'Roll Forward Calculation'!$B:$BS,D$1,FALSE)</f>
        <v>1349.5</v>
      </c>
      <c r="E28" s="6"/>
      <c r="F28" s="6">
        <f>VLOOKUP($A28,'Roll Forward Calculation'!$B:$BS,F$1,FALSE)</f>
        <v>0</v>
      </c>
      <c r="G28" s="6"/>
      <c r="H28" s="6">
        <f>VLOOKUP($A28,'Roll Forward Calculation'!$B:$BS,H$1,FALSE)</f>
        <v>0</v>
      </c>
      <c r="I28" s="6"/>
      <c r="J28" s="6">
        <f>VLOOKUP($A28,'Roll Forward Calculation'!$B:$BS,J$1,FALSE)</f>
        <v>0</v>
      </c>
      <c r="K28" s="6"/>
      <c r="L28" s="6">
        <f>VLOOKUP($A28,'Roll Forward Calculation'!$B:$BS,L$1,FALSE)</f>
        <v>4425.33</v>
      </c>
      <c r="M28" s="6"/>
      <c r="N28" s="6">
        <f>VLOOKUP($A28,'Roll Forward Calculation'!$B:$BS,N$1,FALSE)</f>
        <v>4527.59</v>
      </c>
      <c r="O28" s="6"/>
      <c r="P28" s="6">
        <f>VLOOKUP($A28,'Roll Forward Calculation'!$B:$BS,P$1,FALSE)</f>
        <v>0</v>
      </c>
      <c r="Q28" s="6"/>
      <c r="R28" s="6">
        <f>VLOOKUP($A28,'Roll Forward Calculation'!$B:$BS,R$1,FALSE)</f>
        <v>197.28</v>
      </c>
      <c r="S28" s="6"/>
      <c r="T28" s="6">
        <f>VLOOKUP($A28,'Roll Forward Calculation'!$B:$BS,T$1,FALSE)</f>
        <v>5417.4599999999991</v>
      </c>
      <c r="U28" s="6"/>
      <c r="V28" s="6">
        <f>VLOOKUP($A28,'Roll Forward Calculation'!$B:$BS,V$1,FALSE)</f>
        <v>0</v>
      </c>
      <c r="W28" s="6"/>
      <c r="X28" s="6">
        <f>VLOOKUP($A28,'Roll Forward Calculation'!$B:$BS,X$1,FALSE)</f>
        <v>0</v>
      </c>
      <c r="Y28" s="6"/>
      <c r="Z28" s="6">
        <f>VLOOKUP($A28,'Roll Forward Calculation'!$B:$BS,Z$1,FALSE)</f>
        <v>4960.1100000000006</v>
      </c>
      <c r="AA28" s="6"/>
      <c r="AB28" s="6">
        <f>VLOOKUP($A28,'Roll Forward Calculation'!$B:$BS,AB$1,FALSE)</f>
        <v>10721.579999999998</v>
      </c>
      <c r="AC28" s="6"/>
      <c r="AD28" s="6">
        <f>VLOOKUP($A28,'Roll Forward Calculation'!$B:$BS,AD$1,FALSE)</f>
        <v>0</v>
      </c>
      <c r="AF28" s="6">
        <f>VLOOKUP($A28,'Roll Forward Calculation'!$B:$BS,AF$1,FALSE)</f>
        <v>768.35000000000014</v>
      </c>
      <c r="AH28" s="6">
        <f>VLOOKUP($A28,'Roll Forward Calculation'!$B:$BS,AH$1,FALSE)</f>
        <v>2219.1300000000006</v>
      </c>
      <c r="AJ28" s="6">
        <f t="shared" si="0"/>
        <v>34586.329999999994</v>
      </c>
    </row>
    <row r="29" spans="1:36" x14ac:dyDescent="0.2">
      <c r="A29" s="31" t="s">
        <v>240</v>
      </c>
      <c r="B29" s="6">
        <f>VLOOKUP($A29,'Roll Forward Calculation'!$B:$BS,B$1,FALSE)</f>
        <v>0</v>
      </c>
      <c r="C29" s="6"/>
      <c r="D29" s="6">
        <f>VLOOKUP($A29,'Roll Forward Calculation'!$B:$BS,D$1,FALSE)</f>
        <v>-1025.9300000000003</v>
      </c>
      <c r="E29" s="6"/>
      <c r="F29" s="6">
        <f>VLOOKUP($A29,'Roll Forward Calculation'!$B:$BS,F$1,FALSE)</f>
        <v>0</v>
      </c>
      <c r="G29" s="6"/>
      <c r="H29" s="6">
        <f>VLOOKUP($A29,'Roll Forward Calculation'!$B:$BS,H$1,FALSE)</f>
        <v>0</v>
      </c>
      <c r="I29" s="6"/>
      <c r="J29" s="6">
        <f>VLOOKUP($A29,'Roll Forward Calculation'!$B:$BS,J$1,FALSE)</f>
        <v>0</v>
      </c>
      <c r="K29" s="6"/>
      <c r="L29" s="6">
        <f>VLOOKUP($A29,'Roll Forward Calculation'!$B:$BS,L$1,FALSE)</f>
        <v>-6647.0099999999993</v>
      </c>
      <c r="M29" s="6"/>
      <c r="N29" s="6">
        <f>VLOOKUP($A29,'Roll Forward Calculation'!$B:$BS,N$1,FALSE)</f>
        <v>4447.6099999999997</v>
      </c>
      <c r="O29" s="6"/>
      <c r="P29" s="6">
        <f>VLOOKUP($A29,'Roll Forward Calculation'!$B:$BS,P$1,FALSE)</f>
        <v>0</v>
      </c>
      <c r="Q29" s="6"/>
      <c r="R29" s="6">
        <f>VLOOKUP($A29,'Roll Forward Calculation'!$B:$BS,R$1,FALSE)</f>
        <v>2.67</v>
      </c>
      <c r="S29" s="6"/>
      <c r="T29" s="6">
        <f>VLOOKUP($A29,'Roll Forward Calculation'!$B:$BS,T$1,FALSE)</f>
        <v>5595.880000000001</v>
      </c>
      <c r="U29" s="6"/>
      <c r="V29" s="6">
        <f>VLOOKUP($A29,'Roll Forward Calculation'!$B:$BS,V$1,FALSE)</f>
        <v>7643.5499999999993</v>
      </c>
      <c r="W29" s="6"/>
      <c r="X29" s="6">
        <f>VLOOKUP($A29,'Roll Forward Calculation'!$B:$BS,X$1,FALSE)</f>
        <v>0</v>
      </c>
      <c r="Y29" s="6"/>
      <c r="Z29" s="6">
        <f>VLOOKUP($A29,'Roll Forward Calculation'!$B:$BS,Z$1,FALSE)</f>
        <v>5348.9000000000015</v>
      </c>
      <c r="AA29" s="6"/>
      <c r="AB29" s="6">
        <f>VLOOKUP($A29,'Roll Forward Calculation'!$B:$BS,AB$1,FALSE)</f>
        <v>12239.580000000002</v>
      </c>
      <c r="AC29" s="6"/>
      <c r="AD29" s="6">
        <f>VLOOKUP($A29,'Roll Forward Calculation'!$B:$BS,AD$1,FALSE)</f>
        <v>0</v>
      </c>
      <c r="AF29" s="6">
        <f>VLOOKUP($A29,'Roll Forward Calculation'!$B:$BS,AF$1,FALSE)</f>
        <v>0</v>
      </c>
      <c r="AH29" s="6">
        <f>VLOOKUP($A29,'Roll Forward Calculation'!$B:$BS,AH$1,FALSE)</f>
        <v>2193.3500000000004</v>
      </c>
      <c r="AJ29" s="6">
        <f t="shared" si="0"/>
        <v>29798.600000000006</v>
      </c>
    </row>
    <row r="30" spans="1:36" x14ac:dyDescent="0.2">
      <c r="A30" s="31" t="s">
        <v>46</v>
      </c>
      <c r="B30" s="6">
        <f>VLOOKUP($A30,'Roll Forward Calculation'!$B:$BS,B$1,FALSE)</f>
        <v>0</v>
      </c>
      <c r="C30" s="6"/>
      <c r="D30" s="6">
        <f>VLOOKUP($A30,'Roll Forward Calculation'!$B:$BS,D$1,FALSE)</f>
        <v>11890.89</v>
      </c>
      <c r="E30" s="6"/>
      <c r="F30" s="6">
        <f>VLOOKUP($A30,'Roll Forward Calculation'!$B:$BS,F$1,FALSE)</f>
        <v>0</v>
      </c>
      <c r="G30" s="6"/>
      <c r="H30" s="6">
        <f>VLOOKUP($A30,'Roll Forward Calculation'!$B:$BS,H$1,FALSE)</f>
        <v>0</v>
      </c>
      <c r="I30" s="6"/>
      <c r="J30" s="6">
        <f>VLOOKUP($A30,'Roll Forward Calculation'!$B:$BS,J$1,FALSE)</f>
        <v>0</v>
      </c>
      <c r="K30" s="6"/>
      <c r="L30" s="6">
        <f>VLOOKUP($A30,'Roll Forward Calculation'!$B:$BS,L$1,FALSE)</f>
        <v>1932.8900000000003</v>
      </c>
      <c r="M30" s="6"/>
      <c r="N30" s="6">
        <f>VLOOKUP($A30,'Roll Forward Calculation'!$B:$BS,N$1,FALSE)</f>
        <v>16786.450000000004</v>
      </c>
      <c r="O30" s="6"/>
      <c r="P30" s="6">
        <f>VLOOKUP($A30,'Roll Forward Calculation'!$B:$BS,P$1,FALSE)</f>
        <v>0</v>
      </c>
      <c r="Q30" s="6"/>
      <c r="R30" s="6">
        <f>VLOOKUP($A30,'Roll Forward Calculation'!$B:$BS,R$1,FALSE)</f>
        <v>0</v>
      </c>
      <c r="S30" s="6"/>
      <c r="T30" s="6">
        <f>VLOOKUP($A30,'Roll Forward Calculation'!$B:$BS,T$1,FALSE)</f>
        <v>18561.270000000004</v>
      </c>
      <c r="U30" s="6"/>
      <c r="V30" s="6">
        <f>VLOOKUP($A30,'Roll Forward Calculation'!$B:$BS,V$1,FALSE)</f>
        <v>76433.72</v>
      </c>
      <c r="W30" s="6"/>
      <c r="X30" s="6">
        <f>VLOOKUP($A30,'Roll Forward Calculation'!$B:$BS,X$1,FALSE)</f>
        <v>0</v>
      </c>
      <c r="Y30" s="6"/>
      <c r="Z30" s="6">
        <f>VLOOKUP($A30,'Roll Forward Calculation'!$B:$BS,Z$1,FALSE)</f>
        <v>8496.4700000000012</v>
      </c>
      <c r="AA30" s="6"/>
      <c r="AB30" s="6">
        <f>VLOOKUP($A30,'Roll Forward Calculation'!$B:$BS,AB$1,FALSE)</f>
        <v>32803.649999999994</v>
      </c>
      <c r="AC30" s="6"/>
      <c r="AD30" s="6">
        <f>VLOOKUP($A30,'Roll Forward Calculation'!$B:$BS,AD$1,FALSE)</f>
        <v>0</v>
      </c>
      <c r="AF30" s="6">
        <f>VLOOKUP($A30,'Roll Forward Calculation'!$B:$BS,AF$1,FALSE)</f>
        <v>0</v>
      </c>
      <c r="AH30" s="6">
        <f>VLOOKUP($A30,'Roll Forward Calculation'!$B:$BS,AH$1,FALSE)</f>
        <v>6673.7599999999984</v>
      </c>
      <c r="AJ30" s="6">
        <f t="shared" si="0"/>
        <v>173579.1</v>
      </c>
    </row>
    <row r="31" spans="1:36" x14ac:dyDescent="0.2">
      <c r="A31" s="31" t="s">
        <v>47</v>
      </c>
      <c r="B31" s="6">
        <f>VLOOKUP($A31,'Roll Forward Calculation'!$B:$BS,B$1,FALSE)</f>
        <v>0</v>
      </c>
      <c r="C31" s="6"/>
      <c r="D31" s="6">
        <f>VLOOKUP($A31,'Roll Forward Calculation'!$B:$BS,D$1,FALSE)</f>
        <v>787.87</v>
      </c>
      <c r="E31" s="6"/>
      <c r="F31" s="6">
        <f>VLOOKUP($A31,'Roll Forward Calculation'!$B:$BS,F$1,FALSE)</f>
        <v>0</v>
      </c>
      <c r="G31" s="6"/>
      <c r="H31" s="6">
        <f>VLOOKUP($A31,'Roll Forward Calculation'!$B:$BS,H$1,FALSE)</f>
        <v>0</v>
      </c>
      <c r="I31" s="6"/>
      <c r="J31" s="6">
        <f>VLOOKUP($A31,'Roll Forward Calculation'!$B:$BS,J$1,FALSE)</f>
        <v>0</v>
      </c>
      <c r="K31" s="6"/>
      <c r="L31" s="6">
        <f>VLOOKUP($A31,'Roll Forward Calculation'!$B:$BS,L$1,FALSE)</f>
        <v>0</v>
      </c>
      <c r="M31" s="6"/>
      <c r="N31" s="6">
        <f>VLOOKUP($A31,'Roll Forward Calculation'!$B:$BS,N$1,FALSE)</f>
        <v>352.53</v>
      </c>
      <c r="O31" s="6"/>
      <c r="P31" s="6">
        <f>VLOOKUP($A31,'Roll Forward Calculation'!$B:$BS,P$1,FALSE)</f>
        <v>0</v>
      </c>
      <c r="Q31" s="6"/>
      <c r="R31" s="6">
        <f>VLOOKUP($A31,'Roll Forward Calculation'!$B:$BS,R$1,FALSE)</f>
        <v>0</v>
      </c>
      <c r="S31" s="6"/>
      <c r="T31" s="6">
        <f>VLOOKUP($A31,'Roll Forward Calculation'!$B:$BS,T$1,FALSE)</f>
        <v>392.46000000000004</v>
      </c>
      <c r="U31" s="6"/>
      <c r="V31" s="6">
        <f>VLOOKUP($A31,'Roll Forward Calculation'!$B:$BS,V$1,FALSE)</f>
        <v>0</v>
      </c>
      <c r="W31" s="6"/>
      <c r="X31" s="6">
        <f>VLOOKUP($A31,'Roll Forward Calculation'!$B:$BS,X$1,FALSE)</f>
        <v>0</v>
      </c>
      <c r="Y31" s="6"/>
      <c r="Z31" s="6">
        <f>VLOOKUP($A31,'Roll Forward Calculation'!$B:$BS,Z$1,FALSE)</f>
        <v>357.03999999999996</v>
      </c>
      <c r="AA31" s="6"/>
      <c r="AB31" s="6">
        <f>VLOOKUP($A31,'Roll Forward Calculation'!$B:$BS,AB$1,FALSE)</f>
        <v>792.8900000000001</v>
      </c>
      <c r="AC31" s="6"/>
      <c r="AD31" s="6">
        <f>VLOOKUP($A31,'Roll Forward Calculation'!$B:$BS,AD$1,FALSE)</f>
        <v>0</v>
      </c>
      <c r="AF31" s="6">
        <f>VLOOKUP($A31,'Roll Forward Calculation'!$B:$BS,AF$1,FALSE)</f>
        <v>0</v>
      </c>
      <c r="AH31" s="6">
        <f>VLOOKUP($A31,'Roll Forward Calculation'!$B:$BS,AH$1,FALSE)</f>
        <v>193.18</v>
      </c>
      <c r="AJ31" s="6">
        <f t="shared" si="0"/>
        <v>2875.97</v>
      </c>
    </row>
    <row r="32" spans="1:36" x14ac:dyDescent="0.2">
      <c r="A32" s="31" t="s">
        <v>48</v>
      </c>
      <c r="B32" s="6">
        <f>VLOOKUP($A32,'Roll Forward Calculation'!$B:$BS,B$1,FALSE)</f>
        <v>0</v>
      </c>
      <c r="C32" s="6"/>
      <c r="D32" s="6">
        <f>VLOOKUP($A32,'Roll Forward Calculation'!$B:$BS,D$1,FALSE)</f>
        <v>2258.9499999999998</v>
      </c>
      <c r="E32" s="6"/>
      <c r="F32" s="6">
        <f>VLOOKUP($A32,'Roll Forward Calculation'!$B:$BS,F$1,FALSE)</f>
        <v>0</v>
      </c>
      <c r="G32" s="6"/>
      <c r="H32" s="6">
        <f>VLOOKUP($A32,'Roll Forward Calculation'!$B:$BS,H$1,FALSE)</f>
        <v>0</v>
      </c>
      <c r="I32" s="6"/>
      <c r="J32" s="6">
        <f>VLOOKUP($A32,'Roll Forward Calculation'!$B:$BS,J$1,FALSE)</f>
        <v>0</v>
      </c>
      <c r="K32" s="6"/>
      <c r="L32" s="6">
        <f>VLOOKUP($A32,'Roll Forward Calculation'!$B:$BS,L$1,FALSE)</f>
        <v>-2188.34</v>
      </c>
      <c r="M32" s="6"/>
      <c r="N32" s="6">
        <f>VLOOKUP($A32,'Roll Forward Calculation'!$B:$BS,N$1,FALSE)</f>
        <v>1136.3600000000001</v>
      </c>
      <c r="O32" s="6"/>
      <c r="P32" s="6">
        <f>VLOOKUP($A32,'Roll Forward Calculation'!$B:$BS,P$1,FALSE)</f>
        <v>0</v>
      </c>
      <c r="Q32" s="6"/>
      <c r="R32" s="6">
        <f>VLOOKUP($A32,'Roll Forward Calculation'!$B:$BS,R$1,FALSE)</f>
        <v>0</v>
      </c>
      <c r="S32" s="6"/>
      <c r="T32" s="6">
        <f>VLOOKUP($A32,'Roll Forward Calculation'!$B:$BS,T$1,FALSE)</f>
        <v>1154.5600000000004</v>
      </c>
      <c r="U32" s="6"/>
      <c r="V32" s="6">
        <f>VLOOKUP($A32,'Roll Forward Calculation'!$B:$BS,V$1,FALSE)</f>
        <v>7643.5499999999993</v>
      </c>
      <c r="W32" s="6"/>
      <c r="X32" s="6">
        <f>VLOOKUP($A32,'Roll Forward Calculation'!$B:$BS,X$1,FALSE)</f>
        <v>0</v>
      </c>
      <c r="Y32" s="6"/>
      <c r="Z32" s="6">
        <f>VLOOKUP($A32,'Roll Forward Calculation'!$B:$BS,Z$1,FALSE)</f>
        <v>244.01000000000022</v>
      </c>
      <c r="AA32" s="6"/>
      <c r="AB32" s="6">
        <f>VLOOKUP($A32,'Roll Forward Calculation'!$B:$BS,AB$1,FALSE)</f>
        <v>3859.13</v>
      </c>
      <c r="AC32" s="6"/>
      <c r="AD32" s="6">
        <f>VLOOKUP($A32,'Roll Forward Calculation'!$B:$BS,AD$1,FALSE)</f>
        <v>0</v>
      </c>
      <c r="AF32" s="6">
        <f>VLOOKUP($A32,'Roll Forward Calculation'!$B:$BS,AF$1,FALSE)</f>
        <v>0</v>
      </c>
      <c r="AH32" s="6">
        <f>VLOOKUP($A32,'Roll Forward Calculation'!$B:$BS,AH$1,FALSE)</f>
        <v>407.77000000000021</v>
      </c>
      <c r="AJ32" s="6">
        <f t="shared" si="0"/>
        <v>14515.990000000002</v>
      </c>
    </row>
    <row r="33" spans="1:36" x14ac:dyDescent="0.2">
      <c r="A33" s="31" t="s">
        <v>49</v>
      </c>
      <c r="B33" s="6">
        <f>VLOOKUP($A33,'Roll Forward Calculation'!$B:$BS,B$1,FALSE)</f>
        <v>3161.7900000000004</v>
      </c>
      <c r="C33" s="6"/>
      <c r="D33" s="6">
        <f>VLOOKUP($A33,'Roll Forward Calculation'!$B:$BS,D$1,FALSE)</f>
        <v>403.75</v>
      </c>
      <c r="E33" s="6"/>
      <c r="F33" s="6">
        <f>VLOOKUP($A33,'Roll Forward Calculation'!$B:$BS,F$1,FALSE)</f>
        <v>0</v>
      </c>
      <c r="G33" s="6"/>
      <c r="H33" s="6">
        <f>VLOOKUP($A33,'Roll Forward Calculation'!$B:$BS,H$1,FALSE)</f>
        <v>0</v>
      </c>
      <c r="I33" s="6"/>
      <c r="J33" s="6">
        <f>VLOOKUP($A33,'Roll Forward Calculation'!$B:$BS,J$1,FALSE)</f>
        <v>0</v>
      </c>
      <c r="K33" s="6"/>
      <c r="L33" s="6">
        <f>VLOOKUP($A33,'Roll Forward Calculation'!$B:$BS,L$1,FALSE)</f>
        <v>0</v>
      </c>
      <c r="M33" s="6"/>
      <c r="N33" s="6">
        <f>VLOOKUP($A33,'Roll Forward Calculation'!$B:$BS,N$1,FALSE)</f>
        <v>301.97000000000003</v>
      </c>
      <c r="O33" s="6"/>
      <c r="P33" s="6">
        <f>VLOOKUP($A33,'Roll Forward Calculation'!$B:$BS,P$1,FALSE)</f>
        <v>0</v>
      </c>
      <c r="Q33" s="6"/>
      <c r="R33" s="6">
        <f>VLOOKUP($A33,'Roll Forward Calculation'!$B:$BS,R$1,FALSE)</f>
        <v>0</v>
      </c>
      <c r="S33" s="6"/>
      <c r="T33" s="6">
        <f>VLOOKUP($A33,'Roll Forward Calculation'!$B:$BS,T$1,FALSE)</f>
        <v>469.50999999999993</v>
      </c>
      <c r="U33" s="6"/>
      <c r="V33" s="6">
        <f>VLOOKUP($A33,'Roll Forward Calculation'!$B:$BS,V$1,FALSE)</f>
        <v>16084.17</v>
      </c>
      <c r="W33" s="6"/>
      <c r="X33" s="6">
        <f>VLOOKUP($A33,'Roll Forward Calculation'!$B:$BS,X$1,FALSE)</f>
        <v>0</v>
      </c>
      <c r="Y33" s="6"/>
      <c r="Z33" s="6">
        <f>VLOOKUP($A33,'Roll Forward Calculation'!$B:$BS,Z$1,FALSE)</f>
        <v>569.03</v>
      </c>
      <c r="AA33" s="6"/>
      <c r="AB33" s="6">
        <f>VLOOKUP($A33,'Roll Forward Calculation'!$B:$BS,AB$1,FALSE)</f>
        <v>1954.37</v>
      </c>
      <c r="AC33" s="6"/>
      <c r="AD33" s="6">
        <f>VLOOKUP($A33,'Roll Forward Calculation'!$B:$BS,AD$1,FALSE)</f>
        <v>1580.67</v>
      </c>
      <c r="AF33" s="6">
        <f>VLOOKUP($A33,'Roll Forward Calculation'!$B:$BS,AF$1,FALSE)</f>
        <v>0</v>
      </c>
      <c r="AH33" s="6">
        <f>VLOOKUP($A33,'Roll Forward Calculation'!$B:$BS,AH$1,FALSE)</f>
        <v>204.01</v>
      </c>
      <c r="AJ33" s="6">
        <f t="shared" si="0"/>
        <v>24729.27</v>
      </c>
    </row>
    <row r="34" spans="1:36" x14ac:dyDescent="0.2">
      <c r="A34" s="31" t="s">
        <v>214</v>
      </c>
      <c r="B34" s="6">
        <f>VLOOKUP($A34,'Roll Forward Calculation'!$B:$BS,B$1,FALSE)</f>
        <v>0</v>
      </c>
      <c r="C34" s="6"/>
      <c r="D34" s="6">
        <f>VLOOKUP($A34,'Roll Forward Calculation'!$B:$BS,D$1,FALSE)</f>
        <v>0</v>
      </c>
      <c r="E34" s="6"/>
      <c r="F34" s="6">
        <f>VLOOKUP($A34,'Roll Forward Calculation'!$B:$BS,F$1,FALSE)</f>
        <v>0</v>
      </c>
      <c r="G34" s="6"/>
      <c r="H34" s="6">
        <f>VLOOKUP($A34,'Roll Forward Calculation'!$B:$BS,H$1,FALSE)</f>
        <v>0</v>
      </c>
      <c r="I34" s="6"/>
      <c r="J34" s="6">
        <f>VLOOKUP($A34,'Roll Forward Calculation'!$B:$BS,J$1,FALSE)</f>
        <v>0</v>
      </c>
      <c r="K34" s="6"/>
      <c r="L34" s="6">
        <f>VLOOKUP($A34,'Roll Forward Calculation'!$B:$BS,L$1,FALSE)</f>
        <v>0</v>
      </c>
      <c r="M34" s="6"/>
      <c r="N34" s="6">
        <f>VLOOKUP($A34,'Roll Forward Calculation'!$B:$BS,N$1,FALSE)</f>
        <v>0</v>
      </c>
      <c r="O34" s="6"/>
      <c r="P34" s="6">
        <f>VLOOKUP($A34,'Roll Forward Calculation'!$B:$BS,P$1,FALSE)</f>
        <v>0</v>
      </c>
      <c r="Q34" s="6"/>
      <c r="R34" s="6">
        <f>VLOOKUP($A34,'Roll Forward Calculation'!$B:$BS,R$1,FALSE)</f>
        <v>0</v>
      </c>
      <c r="S34" s="6"/>
      <c r="T34" s="6">
        <f>VLOOKUP($A34,'Roll Forward Calculation'!$B:$BS,T$1,FALSE)</f>
        <v>0</v>
      </c>
      <c r="U34" s="6"/>
      <c r="V34" s="6">
        <f>VLOOKUP($A34,'Roll Forward Calculation'!$B:$BS,V$1,FALSE)</f>
        <v>3821.62</v>
      </c>
      <c r="W34" s="6"/>
      <c r="X34" s="6">
        <f>VLOOKUP($A34,'Roll Forward Calculation'!$B:$BS,X$1,FALSE)</f>
        <v>0</v>
      </c>
      <c r="Y34" s="6"/>
      <c r="Z34" s="6">
        <f>VLOOKUP($A34,'Roll Forward Calculation'!$B:$BS,Z$1,FALSE)</f>
        <v>0</v>
      </c>
      <c r="AA34" s="6"/>
      <c r="AB34" s="6">
        <f>VLOOKUP($A34,'Roll Forward Calculation'!$B:$BS,AB$1,FALSE)</f>
        <v>0</v>
      </c>
      <c r="AC34" s="6"/>
      <c r="AD34" s="6">
        <f>VLOOKUP($A34,'Roll Forward Calculation'!$B:$BS,AD$1,FALSE)</f>
        <v>0</v>
      </c>
      <c r="AF34" s="6">
        <f>VLOOKUP($A34,'Roll Forward Calculation'!$B:$BS,AF$1,FALSE)</f>
        <v>0</v>
      </c>
      <c r="AH34" s="6">
        <f>VLOOKUP($A34,'Roll Forward Calculation'!$B:$BS,AH$1,FALSE)</f>
        <v>0</v>
      </c>
      <c r="AJ34" s="6">
        <f t="shared" si="0"/>
        <v>3821.62</v>
      </c>
    </row>
    <row r="35" spans="1:36" x14ac:dyDescent="0.2">
      <c r="A35" s="31" t="s">
        <v>245</v>
      </c>
      <c r="B35" s="6">
        <f>VLOOKUP($A35,'Roll Forward Calculation'!$B:$BS,B$1,FALSE)</f>
        <v>0</v>
      </c>
      <c r="C35" s="6"/>
      <c r="D35" s="6">
        <f>VLOOKUP($A35,'Roll Forward Calculation'!$B:$BS,D$1,FALSE)</f>
        <v>0</v>
      </c>
      <c r="E35" s="6"/>
      <c r="F35" s="6">
        <f>VLOOKUP($A35,'Roll Forward Calculation'!$B:$BS,F$1,FALSE)</f>
        <v>0</v>
      </c>
      <c r="G35" s="6"/>
      <c r="H35" s="6">
        <f>VLOOKUP($A35,'Roll Forward Calculation'!$B:$BS,H$1,FALSE)</f>
        <v>0</v>
      </c>
      <c r="I35" s="6"/>
      <c r="J35" s="6">
        <f>VLOOKUP($A35,'Roll Forward Calculation'!$B:$BS,J$1,FALSE)</f>
        <v>0</v>
      </c>
      <c r="K35" s="6"/>
      <c r="L35" s="6">
        <f>VLOOKUP($A35,'Roll Forward Calculation'!$B:$BS,L$1,FALSE)</f>
        <v>0</v>
      </c>
      <c r="M35" s="6"/>
      <c r="N35" s="6">
        <f>VLOOKUP($A35,'Roll Forward Calculation'!$B:$BS,N$1,FALSE)</f>
        <v>0</v>
      </c>
      <c r="O35" s="6"/>
      <c r="P35" s="6">
        <f>VLOOKUP($A35,'Roll Forward Calculation'!$B:$BS,P$1,FALSE)</f>
        <v>0</v>
      </c>
      <c r="Q35" s="6"/>
      <c r="R35" s="6">
        <f>VLOOKUP($A35,'Roll Forward Calculation'!$B:$BS,R$1,FALSE)</f>
        <v>0</v>
      </c>
      <c r="S35" s="6"/>
      <c r="T35" s="6">
        <f>VLOOKUP($A35,'Roll Forward Calculation'!$B:$BS,T$1,FALSE)</f>
        <v>0</v>
      </c>
      <c r="U35" s="6"/>
      <c r="V35" s="6">
        <f>VLOOKUP($A35,'Roll Forward Calculation'!$B:$BS,V$1,FALSE)</f>
        <v>1397.7799999999988</v>
      </c>
      <c r="W35" s="6"/>
      <c r="X35" s="6">
        <f>VLOOKUP($A35,'Roll Forward Calculation'!$B:$BS,X$1,FALSE)</f>
        <v>0</v>
      </c>
      <c r="Y35" s="6"/>
      <c r="Z35" s="6">
        <f>VLOOKUP($A35,'Roll Forward Calculation'!$B:$BS,Z$1,FALSE)</f>
        <v>0</v>
      </c>
      <c r="AA35" s="6"/>
      <c r="AB35" s="6">
        <f>VLOOKUP($A35,'Roll Forward Calculation'!$B:$BS,AB$1,FALSE)</f>
        <v>0</v>
      </c>
      <c r="AC35" s="6"/>
      <c r="AD35" s="6">
        <f>VLOOKUP($A35,'Roll Forward Calculation'!$B:$BS,AD$1,FALSE)</f>
        <v>0</v>
      </c>
      <c r="AF35" s="6">
        <f>VLOOKUP($A35,'Roll Forward Calculation'!$B:$BS,AF$1,FALSE)</f>
        <v>0</v>
      </c>
      <c r="AH35" s="6">
        <f>VLOOKUP($A35,'Roll Forward Calculation'!$B:$BS,AH$1,FALSE)</f>
        <v>0</v>
      </c>
      <c r="AJ35" s="6">
        <f t="shared" si="0"/>
        <v>1397.7799999999988</v>
      </c>
    </row>
    <row r="36" spans="1:36" x14ac:dyDescent="0.2">
      <c r="A36" s="31" t="s">
        <v>50</v>
      </c>
      <c r="B36" s="6">
        <f>VLOOKUP($A36,'Roll Forward Calculation'!$B:$BS,B$1,FALSE)</f>
        <v>0</v>
      </c>
      <c r="C36" s="6"/>
      <c r="D36" s="6">
        <f>VLOOKUP($A36,'Roll Forward Calculation'!$B:$BS,D$1,FALSE)</f>
        <v>244.07999999999998</v>
      </c>
      <c r="E36" s="6"/>
      <c r="F36" s="6">
        <f>VLOOKUP($A36,'Roll Forward Calculation'!$B:$BS,F$1,FALSE)</f>
        <v>0</v>
      </c>
      <c r="G36" s="6"/>
      <c r="H36" s="6">
        <f>VLOOKUP($A36,'Roll Forward Calculation'!$B:$BS,H$1,FALSE)</f>
        <v>0</v>
      </c>
      <c r="I36" s="6"/>
      <c r="J36" s="6">
        <f>VLOOKUP($A36,'Roll Forward Calculation'!$B:$BS,J$1,FALSE)</f>
        <v>0</v>
      </c>
      <c r="K36" s="6"/>
      <c r="L36" s="6">
        <f>VLOOKUP($A36,'Roll Forward Calculation'!$B:$BS,L$1,FALSE)</f>
        <v>0</v>
      </c>
      <c r="M36" s="6"/>
      <c r="N36" s="6">
        <f>VLOOKUP($A36,'Roll Forward Calculation'!$B:$BS,N$1,FALSE)</f>
        <v>744.45</v>
      </c>
      <c r="O36" s="6"/>
      <c r="P36" s="6">
        <f>VLOOKUP($A36,'Roll Forward Calculation'!$B:$BS,P$1,FALSE)</f>
        <v>0</v>
      </c>
      <c r="Q36" s="6"/>
      <c r="R36" s="6">
        <f>VLOOKUP($A36,'Roll Forward Calculation'!$B:$BS,R$1,FALSE)</f>
        <v>0</v>
      </c>
      <c r="S36" s="6"/>
      <c r="T36" s="6">
        <f>VLOOKUP($A36,'Roll Forward Calculation'!$B:$BS,T$1,FALSE)</f>
        <v>569.11000000000013</v>
      </c>
      <c r="U36" s="6"/>
      <c r="V36" s="6">
        <f>VLOOKUP($A36,'Roll Forward Calculation'!$B:$BS,V$1,FALSE)</f>
        <v>3821.62</v>
      </c>
      <c r="W36" s="6"/>
      <c r="X36" s="6">
        <f>VLOOKUP($A36,'Roll Forward Calculation'!$B:$BS,X$1,FALSE)</f>
        <v>0</v>
      </c>
      <c r="Y36" s="6"/>
      <c r="Z36" s="6">
        <f>VLOOKUP($A36,'Roll Forward Calculation'!$B:$BS,Z$1,FALSE)</f>
        <v>-185.18999999999983</v>
      </c>
      <c r="AA36" s="6"/>
      <c r="AB36" s="6">
        <f>VLOOKUP($A36,'Roll Forward Calculation'!$B:$BS,AB$1,FALSE)</f>
        <v>9732.8299999999981</v>
      </c>
      <c r="AC36" s="6"/>
      <c r="AD36" s="6">
        <f>VLOOKUP($A36,'Roll Forward Calculation'!$B:$BS,AD$1,FALSE)</f>
        <v>0</v>
      </c>
      <c r="AF36" s="6">
        <f>VLOOKUP($A36,'Roll Forward Calculation'!$B:$BS,AF$1,FALSE)</f>
        <v>0</v>
      </c>
      <c r="AH36" s="6">
        <f>VLOOKUP($A36,'Roll Forward Calculation'!$B:$BS,AH$1,FALSE)</f>
        <v>93.639999999999986</v>
      </c>
      <c r="AJ36" s="6">
        <f t="shared" ref="AJ36:AJ67" si="1">SUM(B36:AH36)</f>
        <v>15020.539999999997</v>
      </c>
    </row>
    <row r="37" spans="1:36" x14ac:dyDescent="0.2">
      <c r="A37" s="31" t="s">
        <v>51</v>
      </c>
      <c r="B37" s="6">
        <f>VLOOKUP($A37,'Roll Forward Calculation'!$B:$BS,B$1,FALSE)</f>
        <v>0</v>
      </c>
      <c r="C37" s="6"/>
      <c r="D37" s="6">
        <f>VLOOKUP($A37,'Roll Forward Calculation'!$B:$BS,D$1,FALSE)</f>
        <v>5235.0599999999995</v>
      </c>
      <c r="E37" s="6"/>
      <c r="F37" s="6">
        <f>VLOOKUP($A37,'Roll Forward Calculation'!$B:$BS,F$1,FALSE)</f>
        <v>0</v>
      </c>
      <c r="G37" s="6"/>
      <c r="H37" s="6">
        <f>VLOOKUP($A37,'Roll Forward Calculation'!$B:$BS,H$1,FALSE)</f>
        <v>0</v>
      </c>
      <c r="I37" s="6"/>
      <c r="J37" s="6">
        <f>VLOOKUP($A37,'Roll Forward Calculation'!$B:$BS,J$1,FALSE)</f>
        <v>0</v>
      </c>
      <c r="K37" s="6"/>
      <c r="L37" s="6">
        <f>VLOOKUP($A37,'Roll Forward Calculation'!$B:$BS,L$1,FALSE)</f>
        <v>4680.7800000000007</v>
      </c>
      <c r="M37" s="6"/>
      <c r="N37" s="6">
        <f>VLOOKUP($A37,'Roll Forward Calculation'!$B:$BS,N$1,FALSE)</f>
        <v>3542.3199999999988</v>
      </c>
      <c r="O37" s="6"/>
      <c r="P37" s="6">
        <f>VLOOKUP($A37,'Roll Forward Calculation'!$B:$BS,P$1,FALSE)</f>
        <v>0</v>
      </c>
      <c r="Q37" s="6"/>
      <c r="R37" s="6">
        <f>VLOOKUP($A37,'Roll Forward Calculation'!$B:$BS,R$1,FALSE)</f>
        <v>12.100000000000001</v>
      </c>
      <c r="S37" s="6"/>
      <c r="T37" s="6">
        <f>VLOOKUP($A37,'Roll Forward Calculation'!$B:$BS,T$1,FALSE)</f>
        <v>4495.34</v>
      </c>
      <c r="U37" s="6"/>
      <c r="V37" s="6">
        <f>VLOOKUP($A37,'Roll Forward Calculation'!$B:$BS,V$1,FALSE)</f>
        <v>3821.62</v>
      </c>
      <c r="W37" s="6"/>
      <c r="X37" s="6">
        <f>VLOOKUP($A37,'Roll Forward Calculation'!$B:$BS,X$1,FALSE)</f>
        <v>0</v>
      </c>
      <c r="Y37" s="6"/>
      <c r="Z37" s="6">
        <f>VLOOKUP($A37,'Roll Forward Calculation'!$B:$BS,Z$1,FALSE)</f>
        <v>3388.2099999999991</v>
      </c>
      <c r="AA37" s="6"/>
      <c r="AB37" s="6">
        <f>VLOOKUP($A37,'Roll Forward Calculation'!$B:$BS,AB$1,FALSE)</f>
        <v>14754.299999999997</v>
      </c>
      <c r="AC37" s="6"/>
      <c r="AD37" s="6">
        <f>VLOOKUP($A37,'Roll Forward Calculation'!$B:$BS,AD$1,FALSE)</f>
        <v>0</v>
      </c>
      <c r="AF37" s="6">
        <f>VLOOKUP($A37,'Roll Forward Calculation'!$B:$BS,AF$1,FALSE)</f>
        <v>409.46000000000004</v>
      </c>
      <c r="AH37" s="6">
        <f>VLOOKUP($A37,'Roll Forward Calculation'!$B:$BS,AH$1,FALSE)</f>
        <v>1587.0900000000001</v>
      </c>
      <c r="AJ37" s="6">
        <f t="shared" si="1"/>
        <v>41926.28</v>
      </c>
    </row>
    <row r="38" spans="1:36" x14ac:dyDescent="0.2">
      <c r="A38" s="31" t="s">
        <v>52</v>
      </c>
      <c r="B38" s="6">
        <f>VLOOKUP($A38,'Roll Forward Calculation'!$B:$BS,B$1,FALSE)</f>
        <v>0</v>
      </c>
      <c r="C38" s="6"/>
      <c r="D38" s="6">
        <f>VLOOKUP($A38,'Roll Forward Calculation'!$B:$BS,D$1,FALSE)</f>
        <v>0</v>
      </c>
      <c r="E38" s="6"/>
      <c r="F38" s="6">
        <f>VLOOKUP($A38,'Roll Forward Calculation'!$B:$BS,F$1,FALSE)</f>
        <v>0</v>
      </c>
      <c r="G38" s="6"/>
      <c r="H38" s="6">
        <f>VLOOKUP($A38,'Roll Forward Calculation'!$B:$BS,H$1,FALSE)</f>
        <v>0</v>
      </c>
      <c r="I38" s="6"/>
      <c r="J38" s="6">
        <f>VLOOKUP($A38,'Roll Forward Calculation'!$B:$BS,J$1,FALSE)</f>
        <v>0</v>
      </c>
      <c r="K38" s="6"/>
      <c r="L38" s="6">
        <f>VLOOKUP($A38,'Roll Forward Calculation'!$B:$BS,L$1,FALSE)</f>
        <v>0</v>
      </c>
      <c r="M38" s="6"/>
      <c r="N38" s="6">
        <f>VLOOKUP($A38,'Roll Forward Calculation'!$B:$BS,N$1,FALSE)</f>
        <v>0</v>
      </c>
      <c r="O38" s="6"/>
      <c r="P38" s="6">
        <f>VLOOKUP($A38,'Roll Forward Calculation'!$B:$BS,P$1,FALSE)</f>
        <v>0</v>
      </c>
      <c r="Q38" s="6"/>
      <c r="R38" s="6">
        <f>VLOOKUP($A38,'Roll Forward Calculation'!$B:$BS,R$1,FALSE)</f>
        <v>0</v>
      </c>
      <c r="S38" s="6"/>
      <c r="T38" s="6">
        <f>VLOOKUP($A38,'Roll Forward Calculation'!$B:$BS,T$1,FALSE)</f>
        <v>0</v>
      </c>
      <c r="U38" s="6"/>
      <c r="V38" s="6">
        <f>VLOOKUP($A38,'Roll Forward Calculation'!$B:$BS,V$1,FALSE)</f>
        <v>0</v>
      </c>
      <c r="W38" s="6"/>
      <c r="X38" s="6">
        <f>VLOOKUP($A38,'Roll Forward Calculation'!$B:$BS,X$1,FALSE)</f>
        <v>317482.68999999994</v>
      </c>
      <c r="Y38" s="6"/>
      <c r="Z38" s="6">
        <f>VLOOKUP($A38,'Roll Forward Calculation'!$B:$BS,Z$1,FALSE)</f>
        <v>0</v>
      </c>
      <c r="AA38" s="6"/>
      <c r="AB38" s="6">
        <f>VLOOKUP($A38,'Roll Forward Calculation'!$B:$BS,AB$1,FALSE)</f>
        <v>0</v>
      </c>
      <c r="AC38" s="6"/>
      <c r="AD38" s="6">
        <f>VLOOKUP($A38,'Roll Forward Calculation'!$B:$BS,AD$1,FALSE)</f>
        <v>0</v>
      </c>
      <c r="AF38" s="6">
        <f>VLOOKUP($A38,'Roll Forward Calculation'!$B:$BS,AF$1,FALSE)</f>
        <v>0</v>
      </c>
      <c r="AH38" s="6">
        <f>VLOOKUP($A38,'Roll Forward Calculation'!$B:$BS,AH$1,FALSE)</f>
        <v>0</v>
      </c>
      <c r="AJ38" s="6">
        <f t="shared" si="1"/>
        <v>317482.68999999994</v>
      </c>
    </row>
    <row r="39" spans="1:36" x14ac:dyDescent="0.2">
      <c r="A39" s="31" t="s">
        <v>242</v>
      </c>
      <c r="B39" s="6">
        <f>VLOOKUP($A39,'Roll Forward Calculation'!$B:$BS,B$1,FALSE)</f>
        <v>0</v>
      </c>
      <c r="C39" s="6"/>
      <c r="D39" s="6">
        <f>VLOOKUP($A39,'Roll Forward Calculation'!$B:$BS,D$1,FALSE)</f>
        <v>0</v>
      </c>
      <c r="E39" s="6"/>
      <c r="F39" s="6">
        <f>VLOOKUP($A39,'Roll Forward Calculation'!$B:$BS,F$1,FALSE)</f>
        <v>0</v>
      </c>
      <c r="G39" s="6"/>
      <c r="H39" s="6">
        <f>VLOOKUP($A39,'Roll Forward Calculation'!$B:$BS,H$1,FALSE)</f>
        <v>0</v>
      </c>
      <c r="I39" s="6"/>
      <c r="J39" s="6">
        <f>VLOOKUP($A39,'Roll Forward Calculation'!$B:$BS,J$1,FALSE)</f>
        <v>0</v>
      </c>
      <c r="K39" s="6"/>
      <c r="L39" s="6">
        <f>VLOOKUP($A39,'Roll Forward Calculation'!$B:$BS,L$1,FALSE)</f>
        <v>-21555.190000000002</v>
      </c>
      <c r="M39" s="6"/>
      <c r="N39" s="6">
        <f>VLOOKUP($A39,'Roll Forward Calculation'!$B:$BS,N$1,FALSE)</f>
        <v>0</v>
      </c>
      <c r="O39" s="6"/>
      <c r="P39" s="6">
        <f>VLOOKUP($A39,'Roll Forward Calculation'!$B:$BS,P$1,FALSE)</f>
        <v>0</v>
      </c>
      <c r="Q39" s="6"/>
      <c r="R39" s="6">
        <f>VLOOKUP($A39,'Roll Forward Calculation'!$B:$BS,R$1,FALSE)</f>
        <v>0</v>
      </c>
      <c r="S39" s="6"/>
      <c r="T39" s="6">
        <f>VLOOKUP($A39,'Roll Forward Calculation'!$B:$BS,T$1,FALSE)</f>
        <v>0</v>
      </c>
      <c r="U39" s="6"/>
      <c r="V39" s="6">
        <f>VLOOKUP($A39,'Roll Forward Calculation'!$B:$BS,V$1,FALSE)</f>
        <v>0</v>
      </c>
      <c r="W39" s="6"/>
      <c r="X39" s="6">
        <f>VLOOKUP($A39,'Roll Forward Calculation'!$B:$BS,X$1,FALSE)</f>
        <v>0</v>
      </c>
      <c r="Y39" s="6"/>
      <c r="Z39" s="6">
        <f>VLOOKUP($A39,'Roll Forward Calculation'!$B:$BS,Z$1,FALSE)</f>
        <v>0</v>
      </c>
      <c r="AA39" s="6"/>
      <c r="AB39" s="6">
        <f>VLOOKUP($A39,'Roll Forward Calculation'!$B:$BS,AB$1,FALSE)</f>
        <v>0</v>
      </c>
      <c r="AC39" s="6"/>
      <c r="AD39" s="6">
        <f>VLOOKUP($A39,'Roll Forward Calculation'!$B:$BS,AD$1,FALSE)</f>
        <v>0</v>
      </c>
      <c r="AF39" s="6">
        <f>VLOOKUP($A39,'Roll Forward Calculation'!$B:$BS,AF$1,FALSE)</f>
        <v>0</v>
      </c>
      <c r="AH39" s="6">
        <f>VLOOKUP($A39,'Roll Forward Calculation'!$B:$BS,AH$1,FALSE)</f>
        <v>0</v>
      </c>
      <c r="AJ39" s="6">
        <f t="shared" si="1"/>
        <v>-21555.190000000002</v>
      </c>
    </row>
    <row r="40" spans="1:36" x14ac:dyDescent="0.2">
      <c r="A40" s="31" t="s">
        <v>53</v>
      </c>
      <c r="B40" s="6">
        <f>VLOOKUP($A40,'Roll Forward Calculation'!$B:$BS,B$1,FALSE)</f>
        <v>0</v>
      </c>
      <c r="C40" s="6"/>
      <c r="D40" s="6">
        <f>VLOOKUP($A40,'Roll Forward Calculation'!$B:$BS,D$1,FALSE)</f>
        <v>0</v>
      </c>
      <c r="E40" s="6"/>
      <c r="F40" s="6">
        <f>VLOOKUP($A40,'Roll Forward Calculation'!$B:$BS,F$1,FALSE)</f>
        <v>0</v>
      </c>
      <c r="G40" s="6"/>
      <c r="H40" s="6">
        <f>VLOOKUP($A40,'Roll Forward Calculation'!$B:$BS,H$1,FALSE)</f>
        <v>0</v>
      </c>
      <c r="I40" s="6"/>
      <c r="J40" s="6">
        <f>VLOOKUP($A40,'Roll Forward Calculation'!$B:$BS,J$1,FALSE)</f>
        <v>0</v>
      </c>
      <c r="K40" s="6"/>
      <c r="L40" s="6">
        <f>VLOOKUP($A40,'Roll Forward Calculation'!$B:$BS,L$1,FALSE)</f>
        <v>0</v>
      </c>
      <c r="M40" s="6"/>
      <c r="N40" s="6">
        <f>VLOOKUP($A40,'Roll Forward Calculation'!$B:$BS,N$1,FALSE)</f>
        <v>0</v>
      </c>
      <c r="O40" s="6"/>
      <c r="P40" s="6">
        <f>VLOOKUP($A40,'Roll Forward Calculation'!$B:$BS,P$1,FALSE)</f>
        <v>0</v>
      </c>
      <c r="Q40" s="6"/>
      <c r="R40" s="6">
        <f>VLOOKUP($A40,'Roll Forward Calculation'!$B:$BS,R$1,FALSE)</f>
        <v>0</v>
      </c>
      <c r="S40" s="6"/>
      <c r="T40" s="6">
        <f>VLOOKUP($A40,'Roll Forward Calculation'!$B:$BS,T$1,FALSE)</f>
        <v>0</v>
      </c>
      <c r="U40" s="6"/>
      <c r="V40" s="6">
        <f>VLOOKUP($A40,'Roll Forward Calculation'!$B:$BS,V$1,FALSE)</f>
        <v>0</v>
      </c>
      <c r="W40" s="6"/>
      <c r="X40" s="6">
        <f>VLOOKUP($A40,'Roll Forward Calculation'!$B:$BS,X$1,FALSE)</f>
        <v>0</v>
      </c>
      <c r="Y40" s="6"/>
      <c r="Z40" s="6">
        <f>VLOOKUP($A40,'Roll Forward Calculation'!$B:$BS,Z$1,FALSE)</f>
        <v>0</v>
      </c>
      <c r="AA40" s="6"/>
      <c r="AB40" s="6">
        <f>VLOOKUP($A40,'Roll Forward Calculation'!$B:$BS,AB$1,FALSE)</f>
        <v>0</v>
      </c>
      <c r="AC40" s="6"/>
      <c r="AD40" s="6">
        <f>VLOOKUP($A40,'Roll Forward Calculation'!$B:$BS,AD$1,FALSE)</f>
        <v>0</v>
      </c>
      <c r="AF40" s="6">
        <f>VLOOKUP($A40,'Roll Forward Calculation'!$B:$BS,AF$1,FALSE)</f>
        <v>0</v>
      </c>
      <c r="AH40" s="6">
        <f>VLOOKUP($A40,'Roll Forward Calculation'!$B:$BS,AH$1,FALSE)</f>
        <v>0</v>
      </c>
      <c r="AJ40" s="6">
        <f t="shared" si="1"/>
        <v>0</v>
      </c>
    </row>
    <row r="41" spans="1:36" x14ac:dyDescent="0.2">
      <c r="A41" s="31" t="s">
        <v>54</v>
      </c>
      <c r="B41" s="6">
        <f>VLOOKUP($A41,'Roll Forward Calculation'!$B:$BS,B$1,FALSE)</f>
        <v>0</v>
      </c>
      <c r="C41" s="6"/>
      <c r="D41" s="6">
        <f>VLOOKUP($A41,'Roll Forward Calculation'!$B:$BS,D$1,FALSE)</f>
        <v>20866.919999999998</v>
      </c>
      <c r="E41" s="6"/>
      <c r="F41" s="6">
        <f>VLOOKUP($A41,'Roll Forward Calculation'!$B:$BS,F$1,FALSE)</f>
        <v>0</v>
      </c>
      <c r="G41" s="6"/>
      <c r="H41" s="6">
        <f>VLOOKUP($A41,'Roll Forward Calculation'!$B:$BS,H$1,FALSE)</f>
        <v>0</v>
      </c>
      <c r="I41" s="6"/>
      <c r="J41" s="6">
        <f>VLOOKUP($A41,'Roll Forward Calculation'!$B:$BS,J$1,FALSE)</f>
        <v>0</v>
      </c>
      <c r="K41" s="6"/>
      <c r="L41" s="6">
        <f>VLOOKUP($A41,'Roll Forward Calculation'!$B:$BS,L$1,FALSE)</f>
        <v>12161.82</v>
      </c>
      <c r="M41" s="6"/>
      <c r="N41" s="6">
        <f>VLOOKUP($A41,'Roll Forward Calculation'!$B:$BS,N$1,FALSE)</f>
        <v>4798.7800000000007</v>
      </c>
      <c r="O41" s="6"/>
      <c r="P41" s="6">
        <f>VLOOKUP($A41,'Roll Forward Calculation'!$B:$BS,P$1,FALSE)</f>
        <v>0</v>
      </c>
      <c r="Q41" s="6"/>
      <c r="R41" s="6">
        <f>VLOOKUP($A41,'Roll Forward Calculation'!$B:$BS,R$1,FALSE)</f>
        <v>47.620000000000005</v>
      </c>
      <c r="S41" s="6"/>
      <c r="T41" s="6">
        <f>VLOOKUP($A41,'Roll Forward Calculation'!$B:$BS,T$1,FALSE)</f>
        <v>6918.73</v>
      </c>
      <c r="U41" s="6"/>
      <c r="V41" s="6">
        <f>VLOOKUP($A41,'Roll Forward Calculation'!$B:$BS,V$1,FALSE)</f>
        <v>3821.62</v>
      </c>
      <c r="W41" s="6"/>
      <c r="X41" s="6">
        <f>VLOOKUP($A41,'Roll Forward Calculation'!$B:$BS,X$1,FALSE)</f>
        <v>0</v>
      </c>
      <c r="Y41" s="6"/>
      <c r="Z41" s="6">
        <f>VLOOKUP($A41,'Roll Forward Calculation'!$B:$BS,Z$1,FALSE)</f>
        <v>-7077.8899999999994</v>
      </c>
      <c r="AA41" s="6"/>
      <c r="AB41" s="6">
        <f>VLOOKUP($A41,'Roll Forward Calculation'!$B:$BS,AB$1,FALSE)</f>
        <v>14411.560000000001</v>
      </c>
      <c r="AC41" s="6"/>
      <c r="AD41" s="6">
        <f>VLOOKUP($A41,'Roll Forward Calculation'!$B:$BS,AD$1,FALSE)</f>
        <v>0</v>
      </c>
      <c r="AF41" s="6">
        <f>VLOOKUP($A41,'Roll Forward Calculation'!$B:$BS,AF$1,FALSE)</f>
        <v>2006.6000000000004</v>
      </c>
      <c r="AH41" s="6">
        <f>VLOOKUP($A41,'Roll Forward Calculation'!$B:$BS,AH$1,FALSE)</f>
        <v>1597.1499999999978</v>
      </c>
      <c r="AJ41" s="6">
        <f t="shared" si="1"/>
        <v>59552.91</v>
      </c>
    </row>
    <row r="42" spans="1:36" x14ac:dyDescent="0.2">
      <c r="A42" s="31" t="s">
        <v>55</v>
      </c>
      <c r="B42" s="6">
        <f>VLOOKUP($A42,'Roll Forward Calculation'!$B:$BS,B$1,FALSE)</f>
        <v>55294.79</v>
      </c>
      <c r="C42" s="6"/>
      <c r="D42" s="6">
        <f>VLOOKUP($A42,'Roll Forward Calculation'!$B:$BS,D$1,FALSE)</f>
        <v>0</v>
      </c>
      <c r="E42" s="6"/>
      <c r="F42" s="6">
        <f>VLOOKUP($A42,'Roll Forward Calculation'!$B:$BS,F$1,FALSE)</f>
        <v>0</v>
      </c>
      <c r="G42" s="6"/>
      <c r="H42" s="6">
        <f>VLOOKUP($A42,'Roll Forward Calculation'!$B:$BS,H$1,FALSE)</f>
        <v>0</v>
      </c>
      <c r="I42" s="6"/>
      <c r="J42" s="6">
        <f>VLOOKUP($A42,'Roll Forward Calculation'!$B:$BS,J$1,FALSE)</f>
        <v>0</v>
      </c>
      <c r="K42" s="6"/>
      <c r="L42" s="6">
        <f>VLOOKUP($A42,'Roll Forward Calculation'!$B:$BS,L$1,FALSE)</f>
        <v>10185.509999999998</v>
      </c>
      <c r="M42" s="6"/>
      <c r="N42" s="6">
        <f>VLOOKUP($A42,'Roll Forward Calculation'!$B:$BS,N$1,FALSE)</f>
        <v>0</v>
      </c>
      <c r="O42" s="6"/>
      <c r="P42" s="6">
        <f>VLOOKUP($A42,'Roll Forward Calculation'!$B:$BS,P$1,FALSE)</f>
        <v>0</v>
      </c>
      <c r="Q42" s="6"/>
      <c r="R42" s="6">
        <f>VLOOKUP($A42,'Roll Forward Calculation'!$B:$BS,R$1,FALSE)</f>
        <v>0</v>
      </c>
      <c r="S42" s="6"/>
      <c r="T42" s="6">
        <f>VLOOKUP($A42,'Roll Forward Calculation'!$B:$BS,T$1,FALSE)</f>
        <v>0</v>
      </c>
      <c r="U42" s="6"/>
      <c r="V42" s="6">
        <f>VLOOKUP($A42,'Roll Forward Calculation'!$B:$BS,V$1,FALSE)</f>
        <v>15286.610000000004</v>
      </c>
      <c r="W42" s="6"/>
      <c r="X42" s="6">
        <f>VLOOKUP($A42,'Roll Forward Calculation'!$B:$BS,X$1,FALSE)</f>
        <v>0</v>
      </c>
      <c r="Y42" s="6"/>
      <c r="Z42" s="6">
        <f>VLOOKUP($A42,'Roll Forward Calculation'!$B:$BS,Z$1,FALSE)</f>
        <v>0</v>
      </c>
      <c r="AA42" s="6"/>
      <c r="AB42" s="6">
        <f>VLOOKUP($A42,'Roll Forward Calculation'!$B:$BS,AB$1,FALSE)</f>
        <v>0</v>
      </c>
      <c r="AC42" s="6"/>
      <c r="AD42" s="6">
        <f>VLOOKUP($A42,'Roll Forward Calculation'!$B:$BS,AD$1,FALSE)</f>
        <v>0</v>
      </c>
      <c r="AF42" s="6">
        <f>VLOOKUP($A42,'Roll Forward Calculation'!$B:$BS,AF$1,FALSE)</f>
        <v>0</v>
      </c>
      <c r="AH42" s="6">
        <f>VLOOKUP($A42,'Roll Forward Calculation'!$B:$BS,AH$1,FALSE)</f>
        <v>-20651.199999999997</v>
      </c>
      <c r="AJ42" s="6">
        <f t="shared" si="1"/>
        <v>60115.710000000006</v>
      </c>
    </row>
    <row r="43" spans="1:36" x14ac:dyDescent="0.2">
      <c r="A43" s="31" t="s">
        <v>243</v>
      </c>
      <c r="B43" s="6">
        <f>VLOOKUP($A43,'Roll Forward Calculation'!$B:$BS,B$1,FALSE)</f>
        <v>5057.8</v>
      </c>
      <c r="C43" s="6"/>
      <c r="D43" s="6">
        <f>VLOOKUP($A43,'Roll Forward Calculation'!$B:$BS,D$1,FALSE)</f>
        <v>0</v>
      </c>
      <c r="E43" s="6"/>
      <c r="F43" s="6">
        <f>VLOOKUP($A43,'Roll Forward Calculation'!$B:$BS,F$1,FALSE)</f>
        <v>0</v>
      </c>
      <c r="G43" s="6"/>
      <c r="H43" s="6">
        <f>VLOOKUP($A43,'Roll Forward Calculation'!$B:$BS,H$1,FALSE)</f>
        <v>0</v>
      </c>
      <c r="I43" s="6"/>
      <c r="J43" s="6">
        <f>VLOOKUP($A43,'Roll Forward Calculation'!$B:$BS,J$1,FALSE)</f>
        <v>0</v>
      </c>
      <c r="K43" s="6"/>
      <c r="L43" s="6">
        <f>VLOOKUP($A43,'Roll Forward Calculation'!$B:$BS,L$1,FALSE)</f>
        <v>-2433.8899999999994</v>
      </c>
      <c r="M43" s="6"/>
      <c r="N43" s="6">
        <f>VLOOKUP($A43,'Roll Forward Calculation'!$B:$BS,N$1,FALSE)</f>
        <v>0</v>
      </c>
      <c r="O43" s="6"/>
      <c r="P43" s="6">
        <f>VLOOKUP($A43,'Roll Forward Calculation'!$B:$BS,P$1,FALSE)</f>
        <v>0</v>
      </c>
      <c r="Q43" s="6"/>
      <c r="R43" s="6">
        <f>VLOOKUP($A43,'Roll Forward Calculation'!$B:$BS,R$1,FALSE)</f>
        <v>0</v>
      </c>
      <c r="S43" s="6"/>
      <c r="T43" s="6">
        <f>VLOOKUP($A43,'Roll Forward Calculation'!$B:$BS,T$1,FALSE)</f>
        <v>0</v>
      </c>
      <c r="U43" s="6"/>
      <c r="V43" s="6">
        <f>VLOOKUP($A43,'Roll Forward Calculation'!$B:$BS,V$1,FALSE)</f>
        <v>-6245.45</v>
      </c>
      <c r="W43" s="6"/>
      <c r="X43" s="6">
        <f>VLOOKUP($A43,'Roll Forward Calculation'!$B:$BS,X$1,FALSE)</f>
        <v>0</v>
      </c>
      <c r="Y43" s="6"/>
      <c r="Z43" s="6">
        <f>VLOOKUP($A43,'Roll Forward Calculation'!$B:$BS,Z$1,FALSE)</f>
        <v>0</v>
      </c>
      <c r="AA43" s="6"/>
      <c r="AB43" s="6">
        <f>VLOOKUP($A43,'Roll Forward Calculation'!$B:$BS,AB$1,FALSE)</f>
        <v>0</v>
      </c>
      <c r="AC43" s="6"/>
      <c r="AD43" s="6">
        <f>VLOOKUP($A43,'Roll Forward Calculation'!$B:$BS,AD$1,FALSE)</f>
        <v>0</v>
      </c>
      <c r="AF43" s="6">
        <f>VLOOKUP($A43,'Roll Forward Calculation'!$B:$BS,AF$1,FALSE)</f>
        <v>0</v>
      </c>
      <c r="AH43" s="6">
        <f>VLOOKUP($A43,'Roll Forward Calculation'!$B:$BS,AH$1,FALSE)</f>
        <v>0</v>
      </c>
      <c r="AJ43" s="6">
        <f t="shared" si="1"/>
        <v>-3621.5399999999991</v>
      </c>
    </row>
    <row r="44" spans="1:36" x14ac:dyDescent="0.2">
      <c r="A44" s="31" t="s">
        <v>56</v>
      </c>
      <c r="B44" s="6">
        <f>VLOOKUP($A44,'Roll Forward Calculation'!$B:$BS,B$1,FALSE)</f>
        <v>-117859.06</v>
      </c>
      <c r="C44" s="6"/>
      <c r="D44" s="6">
        <f>VLOOKUP($A44,'Roll Forward Calculation'!$B:$BS,D$1,FALSE)</f>
        <v>140514.34999999998</v>
      </c>
      <c r="E44" s="6"/>
      <c r="F44" s="6">
        <f>VLOOKUP($A44,'Roll Forward Calculation'!$B:$BS,F$1,FALSE)</f>
        <v>0</v>
      </c>
      <c r="G44" s="6"/>
      <c r="H44" s="6">
        <f>VLOOKUP($A44,'Roll Forward Calculation'!$B:$BS,H$1,FALSE)</f>
        <v>0</v>
      </c>
      <c r="I44" s="6"/>
      <c r="J44" s="6">
        <f>VLOOKUP($A44,'Roll Forward Calculation'!$B:$BS,J$1,FALSE)</f>
        <v>0</v>
      </c>
      <c r="K44" s="6"/>
      <c r="L44" s="6">
        <f>VLOOKUP($A44,'Roll Forward Calculation'!$B:$BS,L$1,FALSE)</f>
        <v>-62923.729999999996</v>
      </c>
      <c r="M44" s="6"/>
      <c r="N44" s="6">
        <f>VLOOKUP($A44,'Roll Forward Calculation'!$B:$BS,N$1,FALSE)</f>
        <v>131188.40000000002</v>
      </c>
      <c r="O44" s="6"/>
      <c r="P44" s="6">
        <f>VLOOKUP($A44,'Roll Forward Calculation'!$B:$BS,P$1,FALSE)</f>
        <v>0</v>
      </c>
      <c r="Q44" s="6"/>
      <c r="R44" s="6">
        <f>VLOOKUP($A44,'Roll Forward Calculation'!$B:$BS,R$1,FALSE)</f>
        <v>1808.2199999999998</v>
      </c>
      <c r="S44" s="6"/>
      <c r="T44" s="6">
        <f>VLOOKUP($A44,'Roll Forward Calculation'!$B:$BS,T$1,FALSE)</f>
        <v>82545.329999999958</v>
      </c>
      <c r="U44" s="6"/>
      <c r="V44" s="6">
        <f>VLOOKUP($A44,'Roll Forward Calculation'!$B:$BS,V$1,FALSE)</f>
        <v>1248394.5700000003</v>
      </c>
      <c r="W44" s="6"/>
      <c r="X44" s="6">
        <f>VLOOKUP($A44,'Roll Forward Calculation'!$B:$BS,X$1,FALSE)</f>
        <v>0</v>
      </c>
      <c r="Y44" s="6"/>
      <c r="Z44" s="6">
        <f>VLOOKUP($A44,'Roll Forward Calculation'!$B:$BS,Z$1,FALSE)</f>
        <v>-56878.130000000005</v>
      </c>
      <c r="AA44" s="6"/>
      <c r="AB44" s="6">
        <f>VLOOKUP($A44,'Roll Forward Calculation'!$B:$BS,AB$1,FALSE)</f>
        <v>64857.31</v>
      </c>
      <c r="AC44" s="6"/>
      <c r="AD44" s="6">
        <f>VLOOKUP($A44,'Roll Forward Calculation'!$B:$BS,AD$1,FALSE)</f>
        <v>122820.01000000001</v>
      </c>
      <c r="AF44" s="6">
        <f>VLOOKUP($A44,'Roll Forward Calculation'!$B:$BS,AF$1,FALSE)</f>
        <v>147785.59</v>
      </c>
      <c r="AH44" s="6">
        <f>VLOOKUP($A44,'Roll Forward Calculation'!$B:$BS,AH$1,FALSE)</f>
        <v>28676.239999999991</v>
      </c>
      <c r="AJ44" s="6">
        <f t="shared" si="1"/>
        <v>1730929.1000000003</v>
      </c>
    </row>
    <row r="45" spans="1:36" x14ac:dyDescent="0.2">
      <c r="A45" s="31" t="s">
        <v>57</v>
      </c>
      <c r="B45" s="6">
        <f>VLOOKUP($A45,'Roll Forward Calculation'!$B:$BS,B$1,FALSE)</f>
        <v>0</v>
      </c>
      <c r="C45" s="6"/>
      <c r="D45" s="6">
        <f>VLOOKUP($A45,'Roll Forward Calculation'!$B:$BS,D$1,FALSE)</f>
        <v>169848.19</v>
      </c>
      <c r="E45" s="6"/>
      <c r="F45" s="6">
        <f>VLOOKUP($A45,'Roll Forward Calculation'!$B:$BS,F$1,FALSE)</f>
        <v>0</v>
      </c>
      <c r="G45" s="6"/>
      <c r="H45" s="6">
        <f>VLOOKUP($A45,'Roll Forward Calculation'!$B:$BS,H$1,FALSE)</f>
        <v>0</v>
      </c>
      <c r="I45" s="6"/>
      <c r="J45" s="6">
        <f>VLOOKUP($A45,'Roll Forward Calculation'!$B:$BS,J$1,FALSE)</f>
        <v>0</v>
      </c>
      <c r="K45" s="6"/>
      <c r="L45" s="6">
        <f>VLOOKUP($A45,'Roll Forward Calculation'!$B:$BS,L$1,FALSE)</f>
        <v>28882.980000000003</v>
      </c>
      <c r="M45" s="6"/>
      <c r="N45" s="6">
        <f>VLOOKUP($A45,'Roll Forward Calculation'!$B:$BS,N$1,FALSE)</f>
        <v>301188.80000000005</v>
      </c>
      <c r="O45" s="6"/>
      <c r="P45" s="6">
        <f>VLOOKUP($A45,'Roll Forward Calculation'!$B:$BS,P$1,FALSE)</f>
        <v>0</v>
      </c>
      <c r="Q45" s="6"/>
      <c r="R45" s="6">
        <f>VLOOKUP($A45,'Roll Forward Calculation'!$B:$BS,R$1,FALSE)</f>
        <v>1905.7200000000003</v>
      </c>
      <c r="S45" s="6"/>
      <c r="T45" s="6">
        <f>VLOOKUP($A45,'Roll Forward Calculation'!$B:$BS,T$1,FALSE)</f>
        <v>148538.39000000013</v>
      </c>
      <c r="U45" s="6"/>
      <c r="V45" s="6">
        <f>VLOOKUP($A45,'Roll Forward Calculation'!$B:$BS,V$1,FALSE)</f>
        <v>125409.93</v>
      </c>
      <c r="W45" s="6"/>
      <c r="X45" s="6">
        <f>VLOOKUP($A45,'Roll Forward Calculation'!$B:$BS,X$1,FALSE)</f>
        <v>0</v>
      </c>
      <c r="Y45" s="6"/>
      <c r="Z45" s="6">
        <f>VLOOKUP($A45,'Roll Forward Calculation'!$B:$BS,Z$1,FALSE)</f>
        <v>-111870.20999999996</v>
      </c>
      <c r="AA45" s="6"/>
      <c r="AB45" s="6">
        <f>VLOOKUP($A45,'Roll Forward Calculation'!$B:$BS,AB$1,FALSE)</f>
        <v>90360.75</v>
      </c>
      <c r="AC45" s="6"/>
      <c r="AD45" s="6">
        <f>VLOOKUP($A45,'Roll Forward Calculation'!$B:$BS,AD$1,FALSE)</f>
        <v>0</v>
      </c>
      <c r="AF45" s="6">
        <f>VLOOKUP($A45,'Roll Forward Calculation'!$B:$BS,AF$1,FALSE)</f>
        <v>371943.12</v>
      </c>
      <c r="AH45" s="6">
        <f>VLOOKUP($A45,'Roll Forward Calculation'!$B:$BS,AH$1,FALSE)</f>
        <v>50355.340000000026</v>
      </c>
      <c r="AJ45" s="6">
        <f t="shared" si="1"/>
        <v>1176563.0100000005</v>
      </c>
    </row>
    <row r="46" spans="1:36" x14ac:dyDescent="0.2">
      <c r="A46" s="31" t="s">
        <v>58</v>
      </c>
      <c r="B46" s="6">
        <f>VLOOKUP($A46,'Roll Forward Calculation'!$B:$BS,B$1,FALSE)</f>
        <v>15692.97</v>
      </c>
      <c r="C46" s="6"/>
      <c r="D46" s="6">
        <f>VLOOKUP($A46,'Roll Forward Calculation'!$B:$BS,D$1,FALSE)</f>
        <v>7337.6399999999994</v>
      </c>
      <c r="E46" s="6"/>
      <c r="F46" s="6">
        <f>VLOOKUP($A46,'Roll Forward Calculation'!$B:$BS,F$1,FALSE)</f>
        <v>0</v>
      </c>
      <c r="G46" s="6"/>
      <c r="H46" s="6">
        <f>VLOOKUP($A46,'Roll Forward Calculation'!$B:$BS,H$1,FALSE)</f>
        <v>0</v>
      </c>
      <c r="I46" s="6"/>
      <c r="J46" s="6">
        <f>VLOOKUP($A46,'Roll Forward Calculation'!$B:$BS,J$1,FALSE)</f>
        <v>0</v>
      </c>
      <c r="K46" s="6"/>
      <c r="L46" s="6">
        <f>VLOOKUP($A46,'Roll Forward Calculation'!$B:$BS,L$1,FALSE)</f>
        <v>-4376.75</v>
      </c>
      <c r="M46" s="6"/>
      <c r="N46" s="6">
        <f>VLOOKUP($A46,'Roll Forward Calculation'!$B:$BS,N$1,FALSE)</f>
        <v>3519.5699999999997</v>
      </c>
      <c r="O46" s="6"/>
      <c r="P46" s="6">
        <f>VLOOKUP($A46,'Roll Forward Calculation'!$B:$BS,P$1,FALSE)</f>
        <v>0</v>
      </c>
      <c r="Q46" s="6"/>
      <c r="R46" s="6">
        <f>VLOOKUP($A46,'Roll Forward Calculation'!$B:$BS,R$1,FALSE)</f>
        <v>21.700000000000003</v>
      </c>
      <c r="S46" s="6"/>
      <c r="T46" s="6">
        <f>VLOOKUP($A46,'Roll Forward Calculation'!$B:$BS,T$1,FALSE)</f>
        <v>3392.4600000000009</v>
      </c>
      <c r="U46" s="6"/>
      <c r="V46" s="6">
        <f>VLOOKUP($A46,'Roll Forward Calculation'!$B:$BS,V$1,FALSE)</f>
        <v>11465.05</v>
      </c>
      <c r="W46" s="6"/>
      <c r="X46" s="6">
        <f>VLOOKUP($A46,'Roll Forward Calculation'!$B:$BS,X$1,FALSE)</f>
        <v>0</v>
      </c>
      <c r="Y46" s="6"/>
      <c r="Z46" s="6">
        <f>VLOOKUP($A46,'Roll Forward Calculation'!$B:$BS,Z$1,FALSE)</f>
        <v>-1306.4500000000007</v>
      </c>
      <c r="AA46" s="6"/>
      <c r="AB46" s="6">
        <f>VLOOKUP($A46,'Roll Forward Calculation'!$B:$BS,AB$1,FALSE)</f>
        <v>4908.8</v>
      </c>
      <c r="AC46" s="6"/>
      <c r="AD46" s="6">
        <f>VLOOKUP($A46,'Roll Forward Calculation'!$B:$BS,AD$1,FALSE)</f>
        <v>0</v>
      </c>
      <c r="AF46" s="6">
        <f>VLOOKUP($A46,'Roll Forward Calculation'!$B:$BS,AF$1,FALSE)</f>
        <v>97.239999999999981</v>
      </c>
      <c r="AH46" s="6">
        <f>VLOOKUP($A46,'Roll Forward Calculation'!$B:$BS,AH$1,FALSE)</f>
        <v>1402.08</v>
      </c>
      <c r="AJ46" s="6">
        <f t="shared" si="1"/>
        <v>42154.310000000005</v>
      </c>
    </row>
    <row r="47" spans="1:36" x14ac:dyDescent="0.2">
      <c r="A47" s="31" t="s">
        <v>59</v>
      </c>
      <c r="B47" s="6">
        <f>VLOOKUP($A47,'Roll Forward Calculation'!$B:$BS,B$1,FALSE)</f>
        <v>0</v>
      </c>
      <c r="C47" s="6"/>
      <c r="D47" s="6">
        <f>VLOOKUP($A47,'Roll Forward Calculation'!$B:$BS,D$1,FALSE)</f>
        <v>175433.58</v>
      </c>
      <c r="E47" s="6"/>
      <c r="F47" s="6">
        <f>VLOOKUP($A47,'Roll Forward Calculation'!$B:$BS,F$1,FALSE)</f>
        <v>0</v>
      </c>
      <c r="G47" s="6"/>
      <c r="H47" s="6">
        <f>VLOOKUP($A47,'Roll Forward Calculation'!$B:$BS,H$1,FALSE)</f>
        <v>0</v>
      </c>
      <c r="I47" s="6"/>
      <c r="J47" s="6">
        <f>VLOOKUP($A47,'Roll Forward Calculation'!$B:$BS,J$1,FALSE)</f>
        <v>0</v>
      </c>
      <c r="K47" s="6"/>
      <c r="L47" s="6">
        <f>VLOOKUP($A47,'Roll Forward Calculation'!$B:$BS,L$1,FALSE)</f>
        <v>-23868.010000000009</v>
      </c>
      <c r="M47" s="6"/>
      <c r="N47" s="6">
        <f>VLOOKUP($A47,'Roll Forward Calculation'!$B:$BS,N$1,FALSE)</f>
        <v>61690.399999999965</v>
      </c>
      <c r="O47" s="6"/>
      <c r="P47" s="6">
        <f>VLOOKUP($A47,'Roll Forward Calculation'!$B:$BS,P$1,FALSE)</f>
        <v>0</v>
      </c>
      <c r="Q47" s="6"/>
      <c r="R47" s="6">
        <f>VLOOKUP($A47,'Roll Forward Calculation'!$B:$BS,R$1,FALSE)</f>
        <v>2743.2700000000004</v>
      </c>
      <c r="S47" s="6"/>
      <c r="T47" s="6">
        <f>VLOOKUP($A47,'Roll Forward Calculation'!$B:$BS,T$1,FALSE)</f>
        <v>35241.380000000005</v>
      </c>
      <c r="U47" s="6"/>
      <c r="V47" s="6">
        <f>VLOOKUP($A47,'Roll Forward Calculation'!$B:$BS,V$1,FALSE)</f>
        <v>46413.260000000009</v>
      </c>
      <c r="W47" s="6"/>
      <c r="X47" s="6">
        <f>VLOOKUP($A47,'Roll Forward Calculation'!$B:$BS,X$1,FALSE)</f>
        <v>0</v>
      </c>
      <c r="Y47" s="6"/>
      <c r="Z47" s="6">
        <f>VLOOKUP($A47,'Roll Forward Calculation'!$B:$BS,Z$1,FALSE)</f>
        <v>-127019.75999999989</v>
      </c>
      <c r="AA47" s="6"/>
      <c r="AB47" s="6">
        <f>VLOOKUP($A47,'Roll Forward Calculation'!$B:$BS,AB$1,FALSE)</f>
        <v>43169.13</v>
      </c>
      <c r="AC47" s="6"/>
      <c r="AD47" s="6">
        <f>VLOOKUP($A47,'Roll Forward Calculation'!$B:$BS,AD$1,FALSE)</f>
        <v>0</v>
      </c>
      <c r="AF47" s="6">
        <f>VLOOKUP($A47,'Roll Forward Calculation'!$B:$BS,AF$1,FALSE)</f>
        <v>16698.140000000003</v>
      </c>
      <c r="AH47" s="6">
        <f>VLOOKUP($A47,'Roll Forward Calculation'!$B:$BS,AH$1,FALSE)</f>
        <v>19953.959999999992</v>
      </c>
      <c r="AJ47" s="6">
        <f t="shared" si="1"/>
        <v>250455.35000000006</v>
      </c>
    </row>
    <row r="48" spans="1:36" x14ac:dyDescent="0.2">
      <c r="A48" s="31" t="s">
        <v>60</v>
      </c>
      <c r="B48" s="6">
        <f>VLOOKUP($A48,'Roll Forward Calculation'!$B:$BS,B$1,FALSE)</f>
        <v>9823.33</v>
      </c>
      <c r="C48" s="6"/>
      <c r="D48" s="6">
        <f>VLOOKUP($A48,'Roll Forward Calculation'!$B:$BS,D$1,FALSE)</f>
        <v>-14485.049999999996</v>
      </c>
      <c r="E48" s="6"/>
      <c r="F48" s="6">
        <f>VLOOKUP($A48,'Roll Forward Calculation'!$B:$BS,F$1,FALSE)</f>
        <v>0</v>
      </c>
      <c r="G48" s="6"/>
      <c r="H48" s="6">
        <f>VLOOKUP($A48,'Roll Forward Calculation'!$B:$BS,H$1,FALSE)</f>
        <v>0</v>
      </c>
      <c r="I48" s="6"/>
      <c r="J48" s="6">
        <f>VLOOKUP($A48,'Roll Forward Calculation'!$B:$BS,J$1,FALSE)</f>
        <v>0</v>
      </c>
      <c r="K48" s="6"/>
      <c r="L48" s="6">
        <f>VLOOKUP($A48,'Roll Forward Calculation'!$B:$BS,L$1,FALSE)</f>
        <v>0</v>
      </c>
      <c r="M48" s="6"/>
      <c r="N48" s="6">
        <f>VLOOKUP($A48,'Roll Forward Calculation'!$B:$BS,N$1,FALSE)</f>
        <v>26032.86</v>
      </c>
      <c r="O48" s="6"/>
      <c r="P48" s="6">
        <f>VLOOKUP($A48,'Roll Forward Calculation'!$B:$BS,P$1,FALSE)</f>
        <v>0</v>
      </c>
      <c r="Q48" s="6"/>
      <c r="R48" s="6">
        <f>VLOOKUP($A48,'Roll Forward Calculation'!$B:$BS,R$1,FALSE)</f>
        <v>25.800000000000011</v>
      </c>
      <c r="S48" s="6"/>
      <c r="T48" s="6">
        <f>VLOOKUP($A48,'Roll Forward Calculation'!$B:$BS,T$1,FALSE)</f>
        <v>15362.170000000013</v>
      </c>
      <c r="U48" s="6"/>
      <c r="V48" s="6">
        <f>VLOOKUP($A48,'Roll Forward Calculation'!$B:$BS,V$1,FALSE)</f>
        <v>3821.62</v>
      </c>
      <c r="W48" s="6"/>
      <c r="X48" s="6">
        <f>VLOOKUP($A48,'Roll Forward Calculation'!$B:$BS,X$1,FALSE)</f>
        <v>0</v>
      </c>
      <c r="Y48" s="6"/>
      <c r="Z48" s="6">
        <f>VLOOKUP($A48,'Roll Forward Calculation'!$B:$BS,Z$1,FALSE)</f>
        <v>-7698.0399999999936</v>
      </c>
      <c r="AA48" s="6"/>
      <c r="AB48" s="6">
        <f>VLOOKUP($A48,'Roll Forward Calculation'!$B:$BS,AB$1,FALSE)</f>
        <v>56872.79</v>
      </c>
      <c r="AC48" s="6"/>
      <c r="AD48" s="6">
        <f>VLOOKUP($A48,'Roll Forward Calculation'!$B:$BS,AD$1,FALSE)</f>
        <v>0</v>
      </c>
      <c r="AF48" s="6">
        <f>VLOOKUP($A48,'Roll Forward Calculation'!$B:$BS,AF$1,FALSE)</f>
        <v>6652.4699999999993</v>
      </c>
      <c r="AH48" s="6">
        <f>VLOOKUP($A48,'Roll Forward Calculation'!$B:$BS,AH$1,FALSE)</f>
        <v>4537.4500000000007</v>
      </c>
      <c r="AJ48" s="6">
        <f t="shared" si="1"/>
        <v>100945.40000000002</v>
      </c>
    </row>
    <row r="49" spans="1:36" x14ac:dyDescent="0.2">
      <c r="A49" s="31" t="s">
        <v>61</v>
      </c>
      <c r="B49" s="6">
        <f>VLOOKUP($A49,'Roll Forward Calculation'!$B:$BS,B$1,FALSE)</f>
        <v>0</v>
      </c>
      <c r="C49" s="6"/>
      <c r="D49" s="6">
        <f>VLOOKUP($A49,'Roll Forward Calculation'!$B:$BS,D$1,FALSE)</f>
        <v>4424.7699999999995</v>
      </c>
      <c r="E49" s="6"/>
      <c r="F49" s="6">
        <f>VLOOKUP($A49,'Roll Forward Calculation'!$B:$BS,F$1,FALSE)</f>
        <v>0</v>
      </c>
      <c r="G49" s="6"/>
      <c r="H49" s="6">
        <f>VLOOKUP($A49,'Roll Forward Calculation'!$B:$BS,H$1,FALSE)</f>
        <v>0</v>
      </c>
      <c r="I49" s="6"/>
      <c r="J49" s="6">
        <f>VLOOKUP($A49,'Roll Forward Calculation'!$B:$BS,J$1,FALSE)</f>
        <v>0</v>
      </c>
      <c r="K49" s="6"/>
      <c r="L49" s="6">
        <f>VLOOKUP($A49,'Roll Forward Calculation'!$B:$BS,L$1,FALSE)</f>
        <v>655158.97</v>
      </c>
      <c r="M49" s="6"/>
      <c r="N49" s="6">
        <f>VLOOKUP($A49,'Roll Forward Calculation'!$B:$BS,N$1,FALSE)</f>
        <v>1606.4600000000009</v>
      </c>
      <c r="O49" s="6"/>
      <c r="P49" s="6">
        <f>VLOOKUP($A49,'Roll Forward Calculation'!$B:$BS,P$1,FALSE)</f>
        <v>0</v>
      </c>
      <c r="Q49" s="6"/>
      <c r="R49" s="6">
        <f>VLOOKUP($A49,'Roll Forward Calculation'!$B:$BS,R$1,FALSE)</f>
        <v>32.83</v>
      </c>
      <c r="S49" s="6"/>
      <c r="T49" s="6">
        <f>VLOOKUP($A49,'Roll Forward Calculation'!$B:$BS,T$1,FALSE)</f>
        <v>1091.83</v>
      </c>
      <c r="U49" s="6"/>
      <c r="V49" s="6">
        <f>VLOOKUP($A49,'Roll Forward Calculation'!$B:$BS,V$1,FALSE)</f>
        <v>3821.62</v>
      </c>
      <c r="W49" s="6"/>
      <c r="X49" s="6">
        <f>VLOOKUP($A49,'Roll Forward Calculation'!$B:$BS,X$1,FALSE)</f>
        <v>0</v>
      </c>
      <c r="Y49" s="6"/>
      <c r="Z49" s="6">
        <f>VLOOKUP($A49,'Roll Forward Calculation'!$B:$BS,Z$1,FALSE)</f>
        <v>-1964.7999999999993</v>
      </c>
      <c r="AA49" s="6"/>
      <c r="AB49" s="6">
        <f>VLOOKUP($A49,'Roll Forward Calculation'!$B:$BS,AB$1,FALSE)</f>
        <v>3748.28</v>
      </c>
      <c r="AC49" s="6"/>
      <c r="AD49" s="6">
        <f>VLOOKUP($A49,'Roll Forward Calculation'!$B:$BS,AD$1,FALSE)</f>
        <v>0</v>
      </c>
      <c r="AF49" s="6">
        <f>VLOOKUP($A49,'Roll Forward Calculation'!$B:$BS,AF$1,FALSE)</f>
        <v>524.43999999999994</v>
      </c>
      <c r="AH49" s="6">
        <f>VLOOKUP($A49,'Roll Forward Calculation'!$B:$BS,AH$1,FALSE)</f>
        <v>740.56999999999971</v>
      </c>
      <c r="AJ49" s="6">
        <f t="shared" si="1"/>
        <v>669184.96999999974</v>
      </c>
    </row>
    <row r="50" spans="1:36" x14ac:dyDescent="0.2">
      <c r="A50" s="31" t="s">
        <v>62</v>
      </c>
      <c r="B50" s="6">
        <f>VLOOKUP($A50,'Roll Forward Calculation'!$B:$BS,B$1,FALSE)</f>
        <v>113826.8</v>
      </c>
      <c r="C50" s="6"/>
      <c r="D50" s="6">
        <f>VLOOKUP($A50,'Roll Forward Calculation'!$B:$BS,D$1,FALSE)</f>
        <v>40677.160000000003</v>
      </c>
      <c r="E50" s="6"/>
      <c r="F50" s="6">
        <f>VLOOKUP($A50,'Roll Forward Calculation'!$B:$BS,F$1,FALSE)</f>
        <v>0</v>
      </c>
      <c r="G50" s="6"/>
      <c r="H50" s="6">
        <f>VLOOKUP($A50,'Roll Forward Calculation'!$B:$BS,H$1,FALSE)</f>
        <v>0</v>
      </c>
      <c r="I50" s="6"/>
      <c r="J50" s="6">
        <f>VLOOKUP($A50,'Roll Forward Calculation'!$B:$BS,J$1,FALSE)</f>
        <v>0</v>
      </c>
      <c r="K50" s="6"/>
      <c r="L50" s="6">
        <f>VLOOKUP($A50,'Roll Forward Calculation'!$B:$BS,L$1,FALSE)</f>
        <v>8923.7199999999721</v>
      </c>
      <c r="M50" s="6"/>
      <c r="N50" s="6">
        <f>VLOOKUP($A50,'Roll Forward Calculation'!$B:$BS,N$1,FALSE)</f>
        <v>26514.149999999965</v>
      </c>
      <c r="O50" s="6"/>
      <c r="P50" s="6">
        <f>VLOOKUP($A50,'Roll Forward Calculation'!$B:$BS,P$1,FALSE)</f>
        <v>0</v>
      </c>
      <c r="Q50" s="6"/>
      <c r="R50" s="6">
        <f>VLOOKUP($A50,'Roll Forward Calculation'!$B:$BS,R$1,FALSE)</f>
        <v>1131.29</v>
      </c>
      <c r="S50" s="6"/>
      <c r="T50" s="6">
        <f>VLOOKUP($A50,'Roll Forward Calculation'!$B:$BS,T$1,FALSE)</f>
        <v>17484.260000000009</v>
      </c>
      <c r="U50" s="6"/>
      <c r="V50" s="6">
        <f>VLOOKUP($A50,'Roll Forward Calculation'!$B:$BS,V$1,FALSE)</f>
        <v>-278197.16000000003</v>
      </c>
      <c r="W50" s="6"/>
      <c r="X50" s="6">
        <f>VLOOKUP($A50,'Roll Forward Calculation'!$B:$BS,X$1,FALSE)</f>
        <v>0</v>
      </c>
      <c r="Y50" s="6"/>
      <c r="Z50" s="6">
        <f>VLOOKUP($A50,'Roll Forward Calculation'!$B:$BS,Z$1,FALSE)</f>
        <v>-20608.520000000019</v>
      </c>
      <c r="AA50" s="6"/>
      <c r="AB50" s="6">
        <f>VLOOKUP($A50,'Roll Forward Calculation'!$B:$BS,AB$1,FALSE)</f>
        <v>64210.739999999991</v>
      </c>
      <c r="AC50" s="6"/>
      <c r="AD50" s="6">
        <f>VLOOKUP($A50,'Roll Forward Calculation'!$B:$BS,AD$1,FALSE)</f>
        <v>-1614.51</v>
      </c>
      <c r="AF50" s="6">
        <f>VLOOKUP($A50,'Roll Forward Calculation'!$B:$BS,AF$1,FALSE)</f>
        <v>5235.84</v>
      </c>
      <c r="AH50" s="6">
        <f>VLOOKUP($A50,'Roll Forward Calculation'!$B:$BS,AH$1,FALSE)</f>
        <v>-598647.26</v>
      </c>
      <c r="AJ50" s="6">
        <f t="shared" si="1"/>
        <v>-621063.49000000011</v>
      </c>
    </row>
    <row r="51" spans="1:36" x14ac:dyDescent="0.2">
      <c r="A51" s="31" t="s">
        <v>63</v>
      </c>
      <c r="B51" s="6">
        <f>VLOOKUP($A51,'Roll Forward Calculation'!$B:$BS,B$1,FALSE)</f>
        <v>-7728.69</v>
      </c>
      <c r="C51" s="6"/>
      <c r="D51" s="6">
        <f>VLOOKUP($A51,'Roll Forward Calculation'!$B:$BS,D$1,FALSE)</f>
        <v>791.28000000000009</v>
      </c>
      <c r="E51" s="6"/>
      <c r="F51" s="6">
        <f>VLOOKUP($A51,'Roll Forward Calculation'!$B:$BS,F$1,FALSE)</f>
        <v>0</v>
      </c>
      <c r="G51" s="6"/>
      <c r="H51" s="6">
        <f>VLOOKUP($A51,'Roll Forward Calculation'!$B:$BS,H$1,FALSE)</f>
        <v>0</v>
      </c>
      <c r="I51" s="6"/>
      <c r="J51" s="6">
        <f>VLOOKUP($A51,'Roll Forward Calculation'!$B:$BS,J$1,FALSE)</f>
        <v>0</v>
      </c>
      <c r="K51" s="6"/>
      <c r="L51" s="6">
        <f>VLOOKUP($A51,'Roll Forward Calculation'!$B:$BS,L$1,FALSE)</f>
        <v>0</v>
      </c>
      <c r="M51" s="6"/>
      <c r="N51" s="6">
        <f>VLOOKUP($A51,'Roll Forward Calculation'!$B:$BS,N$1,FALSE)</f>
        <v>397.52</v>
      </c>
      <c r="O51" s="6"/>
      <c r="P51" s="6">
        <f>VLOOKUP($A51,'Roll Forward Calculation'!$B:$BS,P$1,FALSE)</f>
        <v>0</v>
      </c>
      <c r="Q51" s="6"/>
      <c r="R51" s="6">
        <f>VLOOKUP($A51,'Roll Forward Calculation'!$B:$BS,R$1,FALSE)</f>
        <v>23.21</v>
      </c>
      <c r="S51" s="6"/>
      <c r="T51" s="6">
        <f>VLOOKUP($A51,'Roll Forward Calculation'!$B:$BS,T$1,FALSE)</f>
        <v>464.02</v>
      </c>
      <c r="U51" s="6"/>
      <c r="V51" s="6">
        <f>VLOOKUP($A51,'Roll Forward Calculation'!$B:$BS,V$1,FALSE)</f>
        <v>-29201.749999999996</v>
      </c>
      <c r="W51" s="6"/>
      <c r="X51" s="6">
        <f>VLOOKUP($A51,'Roll Forward Calculation'!$B:$BS,X$1,FALSE)</f>
        <v>0</v>
      </c>
      <c r="Y51" s="6"/>
      <c r="Z51" s="6">
        <f>VLOOKUP($A51,'Roll Forward Calculation'!$B:$BS,Z$1,FALSE)</f>
        <v>108.60000000000036</v>
      </c>
      <c r="AA51" s="6"/>
      <c r="AB51" s="6">
        <f>VLOOKUP($A51,'Roll Forward Calculation'!$B:$BS,AB$1,FALSE)</f>
        <v>1553.1100000000001</v>
      </c>
      <c r="AC51" s="6"/>
      <c r="AD51" s="6">
        <f>VLOOKUP($A51,'Roll Forward Calculation'!$B:$BS,AD$1,FALSE)</f>
        <v>-7159.28</v>
      </c>
      <c r="AF51" s="6">
        <f>VLOOKUP($A51,'Roll Forward Calculation'!$B:$BS,AF$1,FALSE)</f>
        <v>6.77</v>
      </c>
      <c r="AH51" s="6">
        <f>VLOOKUP($A51,'Roll Forward Calculation'!$B:$BS,AH$1,FALSE)</f>
        <v>216.73000000000002</v>
      </c>
      <c r="AJ51" s="6">
        <f t="shared" si="1"/>
        <v>-40528.479999999996</v>
      </c>
    </row>
    <row r="52" spans="1:36" x14ac:dyDescent="0.2">
      <c r="A52" s="31" t="s">
        <v>202</v>
      </c>
      <c r="B52" s="6">
        <f>VLOOKUP($A52,'Roll Forward Calculation'!$B:$BS,B$1,FALSE)</f>
        <v>0</v>
      </c>
      <c r="C52" s="6"/>
      <c r="D52" s="6">
        <f>VLOOKUP($A52,'Roll Forward Calculation'!$B:$BS,D$1,FALSE)</f>
        <v>49046.949999999983</v>
      </c>
      <c r="E52" s="6"/>
      <c r="F52" s="6">
        <f>VLOOKUP($A52,'Roll Forward Calculation'!$B:$BS,F$1,FALSE)</f>
        <v>0</v>
      </c>
      <c r="G52" s="6"/>
      <c r="H52" s="6">
        <f>VLOOKUP($A52,'Roll Forward Calculation'!$B:$BS,H$1,FALSE)</f>
        <v>0</v>
      </c>
      <c r="I52" s="6"/>
      <c r="J52" s="6">
        <f>VLOOKUP($A52,'Roll Forward Calculation'!$B:$BS,J$1,FALSE)</f>
        <v>0</v>
      </c>
      <c r="K52" s="6"/>
      <c r="L52" s="6">
        <f>VLOOKUP($A52,'Roll Forward Calculation'!$B:$BS,L$1,FALSE)</f>
        <v>64831</v>
      </c>
      <c r="M52" s="6"/>
      <c r="N52" s="6">
        <f>VLOOKUP($A52,'Roll Forward Calculation'!$B:$BS,N$1,FALSE)</f>
        <v>170796.97999999992</v>
      </c>
      <c r="O52" s="6"/>
      <c r="P52" s="6">
        <f>VLOOKUP($A52,'Roll Forward Calculation'!$B:$BS,P$1,FALSE)</f>
        <v>0</v>
      </c>
      <c r="Q52" s="6"/>
      <c r="R52" s="6">
        <f>VLOOKUP($A52,'Roll Forward Calculation'!$B:$BS,R$1,FALSE)</f>
        <v>2414.9700000000003</v>
      </c>
      <c r="S52" s="6"/>
      <c r="T52" s="6">
        <f>VLOOKUP($A52,'Roll Forward Calculation'!$B:$BS,T$1,FALSE)</f>
        <v>162641.37</v>
      </c>
      <c r="U52" s="6"/>
      <c r="V52" s="6">
        <f>VLOOKUP($A52,'Roll Forward Calculation'!$B:$BS,V$1,FALSE)</f>
        <v>119421.07</v>
      </c>
      <c r="W52" s="6"/>
      <c r="X52" s="6">
        <f>VLOOKUP($A52,'Roll Forward Calculation'!$B:$BS,X$1,FALSE)</f>
        <v>0</v>
      </c>
      <c r="Y52" s="6"/>
      <c r="Z52" s="6">
        <f>VLOOKUP($A52,'Roll Forward Calculation'!$B:$BS,Z$1,FALSE)</f>
        <v>39066.529999999912</v>
      </c>
      <c r="AA52" s="6"/>
      <c r="AB52" s="6">
        <f>VLOOKUP($A52,'Roll Forward Calculation'!$B:$BS,AB$1,FALSE)</f>
        <v>279368.88</v>
      </c>
      <c r="AC52" s="6"/>
      <c r="AD52" s="6">
        <f>VLOOKUP($A52,'Roll Forward Calculation'!$B:$BS,AD$1,FALSE)</f>
        <v>0</v>
      </c>
      <c r="AF52" s="6">
        <f>VLOOKUP($A52,'Roll Forward Calculation'!$B:$BS,AF$1,FALSE)</f>
        <v>305835.09999999998</v>
      </c>
      <c r="AH52" s="6">
        <f>VLOOKUP($A52,'Roll Forward Calculation'!$B:$BS,AH$1,FALSE)</f>
        <v>-319032.08999999997</v>
      </c>
      <c r="AJ52" s="6">
        <f t="shared" si="1"/>
        <v>874390.75999999966</v>
      </c>
    </row>
    <row r="53" spans="1:36" x14ac:dyDescent="0.2">
      <c r="A53" s="31" t="s">
        <v>64</v>
      </c>
      <c r="B53" s="6">
        <f>VLOOKUP($A53,'Roll Forward Calculation'!$B:$BS,B$1,FALSE)</f>
        <v>-3321.07</v>
      </c>
      <c r="C53" s="6"/>
      <c r="D53" s="6">
        <f>VLOOKUP($A53,'Roll Forward Calculation'!$B:$BS,D$1,FALSE)</f>
        <v>93852.00999999998</v>
      </c>
      <c r="E53" s="6"/>
      <c r="F53" s="6">
        <f>VLOOKUP($A53,'Roll Forward Calculation'!$B:$BS,F$1,FALSE)</f>
        <v>0</v>
      </c>
      <c r="G53" s="6"/>
      <c r="H53" s="6">
        <f>VLOOKUP($A53,'Roll Forward Calculation'!$B:$BS,H$1,FALSE)</f>
        <v>0</v>
      </c>
      <c r="I53" s="6"/>
      <c r="J53" s="6">
        <f>VLOOKUP($A53,'Roll Forward Calculation'!$B:$BS,J$1,FALSE)</f>
        <v>0</v>
      </c>
      <c r="K53" s="6"/>
      <c r="L53" s="6">
        <f>VLOOKUP($A53,'Roll Forward Calculation'!$B:$BS,L$1,FALSE)</f>
        <v>8391.1899999999732</v>
      </c>
      <c r="M53" s="6"/>
      <c r="N53" s="6">
        <f>VLOOKUP($A53,'Roll Forward Calculation'!$B:$BS,N$1,FALSE)</f>
        <v>98022.170000000042</v>
      </c>
      <c r="O53" s="6"/>
      <c r="P53" s="6">
        <f>VLOOKUP($A53,'Roll Forward Calculation'!$B:$BS,P$1,FALSE)</f>
        <v>0</v>
      </c>
      <c r="Q53" s="6"/>
      <c r="R53" s="6">
        <f>VLOOKUP($A53,'Roll Forward Calculation'!$B:$BS,R$1,FALSE)</f>
        <v>1980.1800000000003</v>
      </c>
      <c r="S53" s="6"/>
      <c r="T53" s="6">
        <f>VLOOKUP($A53,'Roll Forward Calculation'!$B:$BS,T$1,FALSE)</f>
        <v>900.40000000002328</v>
      </c>
      <c r="U53" s="6"/>
      <c r="V53" s="6">
        <f>VLOOKUP($A53,'Roll Forward Calculation'!$B:$BS,V$1,FALSE)</f>
        <v>-91321.26999999999</v>
      </c>
      <c r="W53" s="6"/>
      <c r="X53" s="6">
        <f>VLOOKUP($A53,'Roll Forward Calculation'!$B:$BS,X$1,FALSE)</f>
        <v>0</v>
      </c>
      <c r="Y53" s="6"/>
      <c r="Z53" s="6">
        <f>VLOOKUP($A53,'Roll Forward Calculation'!$B:$BS,Z$1,FALSE)</f>
        <v>-44022.349999999977</v>
      </c>
      <c r="AA53" s="6"/>
      <c r="AB53" s="6">
        <f>VLOOKUP($A53,'Roll Forward Calculation'!$B:$BS,AB$1,FALSE)</f>
        <v>215956.66999999998</v>
      </c>
      <c r="AC53" s="6"/>
      <c r="AD53" s="6">
        <f>VLOOKUP($A53,'Roll Forward Calculation'!$B:$BS,AD$1,FALSE)</f>
        <v>-3076.34</v>
      </c>
      <c r="AF53" s="6">
        <f>VLOOKUP($A53,'Roll Forward Calculation'!$B:$BS,AF$1,FALSE)</f>
        <v>202561.73000000004</v>
      </c>
      <c r="AH53" s="6">
        <f>VLOOKUP($A53,'Roll Forward Calculation'!$B:$BS,AH$1,FALSE)</f>
        <v>23274.78</v>
      </c>
      <c r="AJ53" s="6">
        <f t="shared" si="1"/>
        <v>503198.10000000009</v>
      </c>
    </row>
    <row r="54" spans="1:36" x14ac:dyDescent="0.2">
      <c r="A54" s="31" t="s">
        <v>65</v>
      </c>
      <c r="B54" s="6">
        <f>VLOOKUP($A54,'Roll Forward Calculation'!$B:$BS,B$1,FALSE)</f>
        <v>19072.130000000005</v>
      </c>
      <c r="C54" s="6"/>
      <c r="D54" s="6">
        <f>VLOOKUP($A54,'Roll Forward Calculation'!$B:$BS,D$1,FALSE)</f>
        <v>0</v>
      </c>
      <c r="E54" s="6"/>
      <c r="F54" s="6">
        <f>VLOOKUP($A54,'Roll Forward Calculation'!$B:$BS,F$1,FALSE)</f>
        <v>0</v>
      </c>
      <c r="G54" s="6"/>
      <c r="H54" s="6">
        <f>VLOOKUP($A54,'Roll Forward Calculation'!$B:$BS,H$1,FALSE)</f>
        <v>0</v>
      </c>
      <c r="I54" s="6"/>
      <c r="J54" s="6">
        <f>VLOOKUP($A54,'Roll Forward Calculation'!$B:$BS,J$1,FALSE)</f>
        <v>0</v>
      </c>
      <c r="K54" s="6"/>
      <c r="L54" s="6">
        <f>VLOOKUP($A54,'Roll Forward Calculation'!$B:$BS,L$1,FALSE)</f>
        <v>-11351.169999999998</v>
      </c>
      <c r="M54" s="6"/>
      <c r="N54" s="6">
        <f>VLOOKUP($A54,'Roll Forward Calculation'!$B:$BS,N$1,FALSE)</f>
        <v>0</v>
      </c>
      <c r="O54" s="6"/>
      <c r="P54" s="6">
        <f>VLOOKUP($A54,'Roll Forward Calculation'!$B:$BS,P$1,FALSE)</f>
        <v>0</v>
      </c>
      <c r="Q54" s="6"/>
      <c r="R54" s="6">
        <f>VLOOKUP($A54,'Roll Forward Calculation'!$B:$BS,R$1,FALSE)</f>
        <v>0</v>
      </c>
      <c r="S54" s="6"/>
      <c r="T54" s="6">
        <f>VLOOKUP($A54,'Roll Forward Calculation'!$B:$BS,T$1,FALSE)</f>
        <v>0</v>
      </c>
      <c r="U54" s="6"/>
      <c r="V54" s="6">
        <f>VLOOKUP($A54,'Roll Forward Calculation'!$B:$BS,V$1,FALSE)</f>
        <v>92995.789999999979</v>
      </c>
      <c r="W54" s="6"/>
      <c r="X54" s="6">
        <f>VLOOKUP($A54,'Roll Forward Calculation'!$B:$BS,X$1,FALSE)</f>
        <v>0</v>
      </c>
      <c r="Y54" s="6"/>
      <c r="Z54" s="6">
        <f>VLOOKUP($A54,'Roll Forward Calculation'!$B:$BS,Z$1,FALSE)</f>
        <v>0</v>
      </c>
      <c r="AA54" s="6"/>
      <c r="AB54" s="6">
        <f>VLOOKUP($A54,'Roll Forward Calculation'!$B:$BS,AB$1,FALSE)</f>
        <v>0</v>
      </c>
      <c r="AC54" s="6"/>
      <c r="AD54" s="6">
        <f>VLOOKUP($A54,'Roll Forward Calculation'!$B:$BS,AD$1,FALSE)</f>
        <v>6021.41</v>
      </c>
      <c r="AF54" s="6">
        <f>VLOOKUP($A54,'Roll Forward Calculation'!$B:$BS,AF$1,FALSE)</f>
        <v>0</v>
      </c>
      <c r="AH54" s="6">
        <f>VLOOKUP($A54,'Roll Forward Calculation'!$B:$BS,AH$1,FALSE)</f>
        <v>0</v>
      </c>
      <c r="AJ54" s="6">
        <f t="shared" si="1"/>
        <v>106738.15999999999</v>
      </c>
    </row>
    <row r="55" spans="1:36" x14ac:dyDescent="0.2">
      <c r="A55" s="31" t="s">
        <v>66</v>
      </c>
      <c r="B55" s="6">
        <f>VLOOKUP($A55,'Roll Forward Calculation'!$B:$BS,B$1,FALSE)</f>
        <v>0</v>
      </c>
      <c r="C55" s="6"/>
      <c r="D55" s="6">
        <f>VLOOKUP($A55,'Roll Forward Calculation'!$B:$BS,D$1,FALSE)</f>
        <v>8540.8499999999985</v>
      </c>
      <c r="E55" s="6"/>
      <c r="F55" s="6">
        <f>VLOOKUP($A55,'Roll Forward Calculation'!$B:$BS,F$1,FALSE)</f>
        <v>0</v>
      </c>
      <c r="G55" s="6"/>
      <c r="H55" s="6">
        <f>VLOOKUP($A55,'Roll Forward Calculation'!$B:$BS,H$1,FALSE)</f>
        <v>0</v>
      </c>
      <c r="I55" s="6"/>
      <c r="J55" s="6">
        <f>VLOOKUP($A55,'Roll Forward Calculation'!$B:$BS,J$1,FALSE)</f>
        <v>0</v>
      </c>
      <c r="K55" s="6"/>
      <c r="L55" s="6">
        <f>VLOOKUP($A55,'Roll Forward Calculation'!$B:$BS,L$1,FALSE)</f>
        <v>-309753.69999999995</v>
      </c>
      <c r="M55" s="6"/>
      <c r="N55" s="6">
        <f>VLOOKUP($A55,'Roll Forward Calculation'!$B:$BS,N$1,FALSE)</f>
        <v>5001.4100000000017</v>
      </c>
      <c r="O55" s="6"/>
      <c r="P55" s="6">
        <f>VLOOKUP($A55,'Roll Forward Calculation'!$B:$BS,P$1,FALSE)</f>
        <v>0</v>
      </c>
      <c r="Q55" s="6"/>
      <c r="R55" s="6">
        <f>VLOOKUP($A55,'Roll Forward Calculation'!$B:$BS,R$1,FALSE)</f>
        <v>147.38999999999999</v>
      </c>
      <c r="S55" s="6"/>
      <c r="T55" s="6">
        <f>VLOOKUP($A55,'Roll Forward Calculation'!$B:$BS,T$1,FALSE)</f>
        <v>4802.7100000000028</v>
      </c>
      <c r="U55" s="6"/>
      <c r="V55" s="6">
        <f>VLOOKUP($A55,'Roll Forward Calculation'!$B:$BS,V$1,FALSE)</f>
        <v>3821.62</v>
      </c>
      <c r="W55" s="6"/>
      <c r="X55" s="6">
        <f>VLOOKUP($A55,'Roll Forward Calculation'!$B:$BS,X$1,FALSE)</f>
        <v>0</v>
      </c>
      <c r="Y55" s="6"/>
      <c r="Z55" s="6">
        <f>VLOOKUP($A55,'Roll Forward Calculation'!$B:$BS,Z$1,FALSE)</f>
        <v>-1669.6699999999983</v>
      </c>
      <c r="AA55" s="6"/>
      <c r="AB55" s="6">
        <f>VLOOKUP($A55,'Roll Forward Calculation'!$B:$BS,AB$1,FALSE)</f>
        <v>8654.16</v>
      </c>
      <c r="AC55" s="6"/>
      <c r="AD55" s="6">
        <f>VLOOKUP($A55,'Roll Forward Calculation'!$B:$BS,AD$1,FALSE)</f>
        <v>0</v>
      </c>
      <c r="AF55" s="6">
        <f>VLOOKUP($A55,'Roll Forward Calculation'!$B:$BS,AF$1,FALSE)</f>
        <v>218.71999999999997</v>
      </c>
      <c r="AH55" s="6">
        <f>VLOOKUP($A55,'Roll Forward Calculation'!$B:$BS,AH$1,FALSE)</f>
        <v>1677.75</v>
      </c>
      <c r="AJ55" s="6">
        <f t="shared" si="1"/>
        <v>-278558.76</v>
      </c>
    </row>
    <row r="56" spans="1:36" x14ac:dyDescent="0.2">
      <c r="A56" s="31" t="s">
        <v>67</v>
      </c>
      <c r="B56" s="6">
        <f>VLOOKUP($A56,'Roll Forward Calculation'!$B:$BS,B$1,FALSE)</f>
        <v>0</v>
      </c>
      <c r="C56" s="6"/>
      <c r="D56" s="6">
        <f>VLOOKUP($A56,'Roll Forward Calculation'!$B:$BS,D$1,FALSE)</f>
        <v>-47.37</v>
      </c>
      <c r="E56" s="6"/>
      <c r="F56" s="6">
        <f>VLOOKUP($A56,'Roll Forward Calculation'!$B:$BS,F$1,FALSE)</f>
        <v>0</v>
      </c>
      <c r="G56" s="6"/>
      <c r="H56" s="6">
        <f>VLOOKUP($A56,'Roll Forward Calculation'!$B:$BS,H$1,FALSE)</f>
        <v>0</v>
      </c>
      <c r="I56" s="6"/>
      <c r="J56" s="6">
        <f>VLOOKUP($A56,'Roll Forward Calculation'!$B:$BS,J$1,FALSE)</f>
        <v>0</v>
      </c>
      <c r="K56" s="6"/>
      <c r="L56" s="6">
        <f>VLOOKUP($A56,'Roll Forward Calculation'!$B:$BS,L$1,FALSE)</f>
        <v>0</v>
      </c>
      <c r="M56" s="6"/>
      <c r="N56" s="6">
        <f>VLOOKUP($A56,'Roll Forward Calculation'!$B:$BS,N$1,FALSE)</f>
        <v>0</v>
      </c>
      <c r="O56" s="6"/>
      <c r="P56" s="6">
        <f>VLOOKUP($A56,'Roll Forward Calculation'!$B:$BS,P$1,FALSE)</f>
        <v>0</v>
      </c>
      <c r="Q56" s="6"/>
      <c r="R56" s="6">
        <f>VLOOKUP($A56,'Roll Forward Calculation'!$B:$BS,R$1,FALSE)</f>
        <v>0</v>
      </c>
      <c r="S56" s="6"/>
      <c r="T56" s="6">
        <f>VLOOKUP($A56,'Roll Forward Calculation'!$B:$BS,T$1,FALSE)</f>
        <v>0</v>
      </c>
      <c r="U56" s="6"/>
      <c r="V56" s="6">
        <f>VLOOKUP($A56,'Roll Forward Calculation'!$B:$BS,V$1,FALSE)</f>
        <v>0</v>
      </c>
      <c r="W56" s="6"/>
      <c r="X56" s="6">
        <f>VLOOKUP($A56,'Roll Forward Calculation'!$B:$BS,X$1,FALSE)</f>
        <v>0</v>
      </c>
      <c r="Y56" s="6"/>
      <c r="Z56" s="6">
        <f>VLOOKUP($A56,'Roll Forward Calculation'!$B:$BS,Z$1,FALSE)</f>
        <v>0</v>
      </c>
      <c r="AA56" s="6"/>
      <c r="AB56" s="6">
        <f>VLOOKUP($A56,'Roll Forward Calculation'!$B:$BS,AB$1,FALSE)</f>
        <v>0</v>
      </c>
      <c r="AC56" s="6"/>
      <c r="AD56" s="6">
        <f>VLOOKUP($A56,'Roll Forward Calculation'!$B:$BS,AD$1,FALSE)</f>
        <v>0</v>
      </c>
      <c r="AF56" s="6">
        <f>VLOOKUP($A56,'Roll Forward Calculation'!$B:$BS,AF$1,FALSE)</f>
        <v>0</v>
      </c>
      <c r="AH56" s="6">
        <f>VLOOKUP($A56,'Roll Forward Calculation'!$B:$BS,AH$1,FALSE)</f>
        <v>0</v>
      </c>
      <c r="AJ56" s="6">
        <f t="shared" si="1"/>
        <v>-47.37</v>
      </c>
    </row>
    <row r="57" spans="1:36" x14ac:dyDescent="0.2">
      <c r="A57" s="31" t="s">
        <v>68</v>
      </c>
      <c r="B57" s="6">
        <f>VLOOKUP($A57,'Roll Forward Calculation'!$B:$BS,B$1,FALSE)</f>
        <v>0</v>
      </c>
      <c r="C57" s="6"/>
      <c r="D57" s="6">
        <f>VLOOKUP($A57,'Roll Forward Calculation'!$B:$BS,D$1,FALSE)</f>
        <v>21.670000000012806</v>
      </c>
      <c r="E57" s="6"/>
      <c r="F57" s="6">
        <f>VLOOKUP($A57,'Roll Forward Calculation'!$B:$BS,F$1,FALSE)</f>
        <v>0</v>
      </c>
      <c r="G57" s="6"/>
      <c r="H57" s="6">
        <f>VLOOKUP($A57,'Roll Forward Calculation'!$B:$BS,H$1,FALSE)</f>
        <v>0</v>
      </c>
      <c r="I57" s="6"/>
      <c r="J57" s="6">
        <f>VLOOKUP($A57,'Roll Forward Calculation'!$B:$BS,J$1,FALSE)</f>
        <v>0</v>
      </c>
      <c r="K57" s="6"/>
      <c r="L57" s="6">
        <f>VLOOKUP($A57,'Roll Forward Calculation'!$B:$BS,L$1,FALSE)</f>
        <v>-2188.34</v>
      </c>
      <c r="M57" s="6"/>
      <c r="N57" s="6">
        <f>VLOOKUP($A57,'Roll Forward Calculation'!$B:$BS,N$1,FALSE)</f>
        <v>185987.91000000003</v>
      </c>
      <c r="O57" s="6"/>
      <c r="P57" s="6">
        <f>VLOOKUP($A57,'Roll Forward Calculation'!$B:$BS,P$1,FALSE)</f>
        <v>0</v>
      </c>
      <c r="Q57" s="6"/>
      <c r="R57" s="6">
        <f>VLOOKUP($A57,'Roll Forward Calculation'!$B:$BS,R$1,FALSE)</f>
        <v>3615.5599999999995</v>
      </c>
      <c r="S57" s="6"/>
      <c r="T57" s="6">
        <f>VLOOKUP($A57,'Roll Forward Calculation'!$B:$BS,T$1,FALSE)</f>
        <v>135665.44000000006</v>
      </c>
      <c r="U57" s="6"/>
      <c r="V57" s="6">
        <f>VLOOKUP($A57,'Roll Forward Calculation'!$B:$BS,V$1,FALSE)</f>
        <v>137580.63</v>
      </c>
      <c r="W57" s="6"/>
      <c r="X57" s="6">
        <f>VLOOKUP($A57,'Roll Forward Calculation'!$B:$BS,X$1,FALSE)</f>
        <v>0</v>
      </c>
      <c r="Y57" s="6"/>
      <c r="Z57" s="6">
        <f>VLOOKUP($A57,'Roll Forward Calculation'!$B:$BS,Z$1,FALSE)</f>
        <v>-59111.680000000051</v>
      </c>
      <c r="AA57" s="6"/>
      <c r="AB57" s="6">
        <f>VLOOKUP($A57,'Roll Forward Calculation'!$B:$BS,AB$1,FALSE)</f>
        <v>44545.17</v>
      </c>
      <c r="AC57" s="6"/>
      <c r="AD57" s="6">
        <f>VLOOKUP($A57,'Roll Forward Calculation'!$B:$BS,AD$1,FALSE)</f>
        <v>0</v>
      </c>
      <c r="AF57" s="6">
        <f>VLOOKUP($A57,'Roll Forward Calculation'!$B:$BS,AF$1,FALSE)</f>
        <v>97626.849999999977</v>
      </c>
      <c r="AH57" s="6">
        <f>VLOOKUP($A57,'Roll Forward Calculation'!$B:$BS,AH$1,FALSE)</f>
        <v>36235.72</v>
      </c>
      <c r="AJ57" s="6">
        <f t="shared" si="1"/>
        <v>579978.92999999993</v>
      </c>
    </row>
    <row r="58" spans="1:36" x14ac:dyDescent="0.2">
      <c r="A58" s="31" t="s">
        <v>69</v>
      </c>
      <c r="B58" s="6">
        <f>VLOOKUP($A58,'Roll Forward Calculation'!$B:$BS,B$1,FALSE)</f>
        <v>0</v>
      </c>
      <c r="C58" s="6"/>
      <c r="D58" s="6">
        <f>VLOOKUP($A58,'Roll Forward Calculation'!$B:$BS,D$1,FALSE)</f>
        <v>28263.910000000003</v>
      </c>
      <c r="E58" s="6"/>
      <c r="F58" s="6">
        <f>VLOOKUP($A58,'Roll Forward Calculation'!$B:$BS,F$1,FALSE)</f>
        <v>0</v>
      </c>
      <c r="G58" s="6"/>
      <c r="H58" s="6">
        <f>VLOOKUP($A58,'Roll Forward Calculation'!$B:$BS,H$1,FALSE)</f>
        <v>0</v>
      </c>
      <c r="I58" s="6"/>
      <c r="J58" s="6">
        <f>VLOOKUP($A58,'Roll Forward Calculation'!$B:$BS,J$1,FALSE)</f>
        <v>0</v>
      </c>
      <c r="K58" s="6"/>
      <c r="L58" s="6">
        <f>VLOOKUP($A58,'Roll Forward Calculation'!$B:$BS,L$1,FALSE)</f>
        <v>-95918.469999999972</v>
      </c>
      <c r="M58" s="6"/>
      <c r="N58" s="6">
        <f>VLOOKUP($A58,'Roll Forward Calculation'!$B:$BS,N$1,FALSE)</f>
        <v>19203.47</v>
      </c>
      <c r="O58" s="6"/>
      <c r="P58" s="6">
        <f>VLOOKUP($A58,'Roll Forward Calculation'!$B:$BS,P$1,FALSE)</f>
        <v>0</v>
      </c>
      <c r="Q58" s="6"/>
      <c r="R58" s="6">
        <f>VLOOKUP($A58,'Roll Forward Calculation'!$B:$BS,R$1,FALSE)</f>
        <v>766.08999999999992</v>
      </c>
      <c r="S58" s="6"/>
      <c r="T58" s="6">
        <f>VLOOKUP($A58,'Roll Forward Calculation'!$B:$BS,T$1,FALSE)</f>
        <v>12135.329999999987</v>
      </c>
      <c r="U58" s="6"/>
      <c r="V58" s="6">
        <f>VLOOKUP($A58,'Roll Forward Calculation'!$B:$BS,V$1,FALSE)</f>
        <v>-73900.51999999999</v>
      </c>
      <c r="W58" s="6"/>
      <c r="X58" s="6">
        <f>VLOOKUP($A58,'Roll Forward Calculation'!$B:$BS,X$1,FALSE)</f>
        <v>0</v>
      </c>
      <c r="Y58" s="6"/>
      <c r="Z58" s="6">
        <f>VLOOKUP($A58,'Roll Forward Calculation'!$B:$BS,Z$1,FALSE)</f>
        <v>-7634.5800000000017</v>
      </c>
      <c r="AA58" s="6"/>
      <c r="AB58" s="6">
        <f>VLOOKUP($A58,'Roll Forward Calculation'!$B:$BS,AB$1,FALSE)</f>
        <v>25078.83</v>
      </c>
      <c r="AC58" s="6"/>
      <c r="AD58" s="6">
        <f>VLOOKUP($A58,'Roll Forward Calculation'!$B:$BS,AD$1,FALSE)</f>
        <v>0</v>
      </c>
      <c r="AF58" s="6">
        <f>VLOOKUP($A58,'Roll Forward Calculation'!$B:$BS,AF$1,FALSE)</f>
        <v>27088.170000000006</v>
      </c>
      <c r="AH58" s="6">
        <f>VLOOKUP($A58,'Roll Forward Calculation'!$B:$BS,AH$1,FALSE)</f>
        <v>5544.23</v>
      </c>
      <c r="AJ58" s="6">
        <f t="shared" si="1"/>
        <v>-59373.539999999964</v>
      </c>
    </row>
    <row r="59" spans="1:36" x14ac:dyDescent="0.2">
      <c r="A59" s="31" t="s">
        <v>70</v>
      </c>
      <c r="B59" s="6">
        <f>VLOOKUP($A59,'Roll Forward Calculation'!$B:$BS,B$1,FALSE)</f>
        <v>0</v>
      </c>
      <c r="C59" s="6"/>
      <c r="D59" s="6">
        <f>VLOOKUP($A59,'Roll Forward Calculation'!$B:$BS,D$1,FALSE)</f>
        <v>6758.08</v>
      </c>
      <c r="E59" s="6"/>
      <c r="F59" s="6">
        <f>VLOOKUP($A59,'Roll Forward Calculation'!$B:$BS,F$1,FALSE)</f>
        <v>0</v>
      </c>
      <c r="G59" s="6"/>
      <c r="H59" s="6">
        <f>VLOOKUP($A59,'Roll Forward Calculation'!$B:$BS,H$1,FALSE)</f>
        <v>0</v>
      </c>
      <c r="I59" s="6"/>
      <c r="J59" s="6">
        <f>VLOOKUP($A59,'Roll Forward Calculation'!$B:$BS,J$1,FALSE)</f>
        <v>0</v>
      </c>
      <c r="K59" s="6"/>
      <c r="L59" s="6">
        <f>VLOOKUP($A59,'Roll Forward Calculation'!$B:$BS,L$1,FALSE)</f>
        <v>0</v>
      </c>
      <c r="M59" s="6"/>
      <c r="N59" s="6">
        <f>VLOOKUP($A59,'Roll Forward Calculation'!$B:$BS,N$1,FALSE)</f>
        <v>2724.170000000001</v>
      </c>
      <c r="O59" s="6"/>
      <c r="P59" s="6">
        <f>VLOOKUP($A59,'Roll Forward Calculation'!$B:$BS,P$1,FALSE)</f>
        <v>0</v>
      </c>
      <c r="Q59" s="6"/>
      <c r="R59" s="6">
        <f>VLOOKUP($A59,'Roll Forward Calculation'!$B:$BS,R$1,FALSE)</f>
        <v>0</v>
      </c>
      <c r="S59" s="6"/>
      <c r="T59" s="6">
        <f>VLOOKUP($A59,'Roll Forward Calculation'!$B:$BS,T$1,FALSE)</f>
        <v>2838.8399999999983</v>
      </c>
      <c r="U59" s="6"/>
      <c r="V59" s="6">
        <f>VLOOKUP($A59,'Roll Forward Calculation'!$B:$BS,V$1,FALSE)</f>
        <v>7643.5499999999993</v>
      </c>
      <c r="W59" s="6"/>
      <c r="X59" s="6">
        <f>VLOOKUP($A59,'Roll Forward Calculation'!$B:$BS,X$1,FALSE)</f>
        <v>0</v>
      </c>
      <c r="Y59" s="6"/>
      <c r="Z59" s="6">
        <f>VLOOKUP($A59,'Roll Forward Calculation'!$B:$BS,Z$1,FALSE)</f>
        <v>342.5199999999968</v>
      </c>
      <c r="AA59" s="6"/>
      <c r="AB59" s="6">
        <f>VLOOKUP($A59,'Roll Forward Calculation'!$B:$BS,AB$1,FALSE)</f>
        <v>6179.82</v>
      </c>
      <c r="AC59" s="6"/>
      <c r="AD59" s="6">
        <f>VLOOKUP($A59,'Roll Forward Calculation'!$B:$BS,AD$1,FALSE)</f>
        <v>0</v>
      </c>
      <c r="AF59" s="6">
        <f>VLOOKUP($A59,'Roll Forward Calculation'!$B:$BS,AF$1,FALSE)</f>
        <v>0</v>
      </c>
      <c r="AH59" s="6">
        <f>VLOOKUP($A59,'Roll Forward Calculation'!$B:$BS,AH$1,FALSE)</f>
        <v>988</v>
      </c>
      <c r="AJ59" s="6">
        <f t="shared" si="1"/>
        <v>27474.979999999996</v>
      </c>
    </row>
    <row r="60" spans="1:36" x14ac:dyDescent="0.2">
      <c r="A60" s="31" t="s">
        <v>165</v>
      </c>
      <c r="B60" s="6">
        <f>VLOOKUP($A60,'Roll Forward Calculation'!$B:$BS,B$1,FALSE)</f>
        <v>18780.38</v>
      </c>
      <c r="C60" s="6"/>
      <c r="D60" s="6">
        <f>VLOOKUP($A60,'Roll Forward Calculation'!$B:$BS,D$1,FALSE)</f>
        <v>2504.0099999999998</v>
      </c>
      <c r="E60" s="6"/>
      <c r="F60" s="6">
        <f>VLOOKUP($A60,'Roll Forward Calculation'!$B:$BS,F$1,FALSE)</f>
        <v>0</v>
      </c>
      <c r="G60" s="6"/>
      <c r="H60" s="6">
        <f>VLOOKUP($A60,'Roll Forward Calculation'!$B:$BS,H$1,FALSE)</f>
        <v>0</v>
      </c>
      <c r="I60" s="6"/>
      <c r="J60" s="6">
        <f>VLOOKUP($A60,'Roll Forward Calculation'!$B:$BS,J$1,FALSE)</f>
        <v>0</v>
      </c>
      <c r="K60" s="6"/>
      <c r="L60" s="6">
        <f>VLOOKUP($A60,'Roll Forward Calculation'!$B:$BS,L$1,FALSE)</f>
        <v>-741.52999999999884</v>
      </c>
      <c r="M60" s="6"/>
      <c r="N60" s="6">
        <f>VLOOKUP($A60,'Roll Forward Calculation'!$B:$BS,N$1,FALSE)</f>
        <v>9695.0600000000013</v>
      </c>
      <c r="O60" s="6"/>
      <c r="P60" s="6">
        <f>VLOOKUP($A60,'Roll Forward Calculation'!$B:$BS,P$1,FALSE)</f>
        <v>0</v>
      </c>
      <c r="Q60" s="6"/>
      <c r="R60" s="6">
        <f>VLOOKUP($A60,'Roll Forward Calculation'!$B:$BS,R$1,FALSE)</f>
        <v>19.850000000000009</v>
      </c>
      <c r="S60" s="6"/>
      <c r="T60" s="6">
        <f>VLOOKUP($A60,'Roll Forward Calculation'!$B:$BS,T$1,FALSE)</f>
        <v>8506.86</v>
      </c>
      <c r="U60" s="6"/>
      <c r="V60" s="6">
        <f>VLOOKUP($A60,'Roll Forward Calculation'!$B:$BS,V$1,FALSE)</f>
        <v>97322.829999999987</v>
      </c>
      <c r="W60" s="6"/>
      <c r="X60" s="6">
        <f>VLOOKUP($A60,'Roll Forward Calculation'!$B:$BS,X$1,FALSE)</f>
        <v>0</v>
      </c>
      <c r="Y60" s="6"/>
      <c r="Z60" s="6">
        <f>VLOOKUP($A60,'Roll Forward Calculation'!$B:$BS,Z$1,FALSE)</f>
        <v>1081.3600000000006</v>
      </c>
      <c r="AA60" s="6"/>
      <c r="AB60" s="6">
        <f>VLOOKUP($A60,'Roll Forward Calculation'!$B:$BS,AB$1,FALSE)</f>
        <v>33091.020000000004</v>
      </c>
      <c r="AC60" s="6"/>
      <c r="AD60" s="6">
        <f>VLOOKUP($A60,'Roll Forward Calculation'!$B:$BS,AD$1,FALSE)</f>
        <v>10948.719999999998</v>
      </c>
      <c r="AF60" s="6">
        <f>VLOOKUP($A60,'Roll Forward Calculation'!$B:$BS,AF$1,FALSE)</f>
        <v>10979.920000000002</v>
      </c>
      <c r="AH60" s="6">
        <f>VLOOKUP($A60,'Roll Forward Calculation'!$B:$BS,AH$1,FALSE)</f>
        <v>-1900.2100000000009</v>
      </c>
      <c r="AJ60" s="6">
        <f t="shared" si="1"/>
        <v>190288.27000000005</v>
      </c>
    </row>
    <row r="61" spans="1:36" x14ac:dyDescent="0.2">
      <c r="A61" s="31" t="s">
        <v>71</v>
      </c>
      <c r="B61" s="6">
        <f>VLOOKUP($A61,'Roll Forward Calculation'!$B:$BS,B$1,FALSE)</f>
        <v>0</v>
      </c>
      <c r="C61" s="6"/>
      <c r="D61" s="6">
        <f>VLOOKUP($A61,'Roll Forward Calculation'!$B:$BS,D$1,FALSE)</f>
        <v>4459.9400000000005</v>
      </c>
      <c r="E61" s="6"/>
      <c r="F61" s="6">
        <f>VLOOKUP($A61,'Roll Forward Calculation'!$B:$BS,F$1,FALSE)</f>
        <v>0</v>
      </c>
      <c r="G61" s="6"/>
      <c r="H61" s="6">
        <f>VLOOKUP($A61,'Roll Forward Calculation'!$B:$BS,H$1,FALSE)</f>
        <v>0</v>
      </c>
      <c r="I61" s="6"/>
      <c r="J61" s="6">
        <f>VLOOKUP($A61,'Roll Forward Calculation'!$B:$BS,J$1,FALSE)</f>
        <v>0</v>
      </c>
      <c r="K61" s="6"/>
      <c r="L61" s="6">
        <f>VLOOKUP($A61,'Roll Forward Calculation'!$B:$BS,L$1,FALSE)</f>
        <v>12736.479999999996</v>
      </c>
      <c r="M61" s="6"/>
      <c r="N61" s="6">
        <f>VLOOKUP($A61,'Roll Forward Calculation'!$B:$BS,N$1,FALSE)</f>
        <v>18490.28</v>
      </c>
      <c r="O61" s="6"/>
      <c r="P61" s="6">
        <f>VLOOKUP($A61,'Roll Forward Calculation'!$B:$BS,P$1,FALSE)</f>
        <v>0</v>
      </c>
      <c r="Q61" s="6"/>
      <c r="R61" s="6">
        <f>VLOOKUP($A61,'Roll Forward Calculation'!$B:$BS,R$1,FALSE)</f>
        <v>130.96999999999997</v>
      </c>
      <c r="S61" s="6"/>
      <c r="T61" s="6">
        <f>VLOOKUP($A61,'Roll Forward Calculation'!$B:$BS,T$1,FALSE)</f>
        <v>-18677.840000000026</v>
      </c>
      <c r="U61" s="6"/>
      <c r="V61" s="6">
        <f>VLOOKUP($A61,'Roll Forward Calculation'!$B:$BS,V$1,FALSE)</f>
        <v>19108.550000000003</v>
      </c>
      <c r="W61" s="6"/>
      <c r="X61" s="6">
        <f>VLOOKUP($A61,'Roll Forward Calculation'!$B:$BS,X$1,FALSE)</f>
        <v>0</v>
      </c>
      <c r="Y61" s="6"/>
      <c r="Z61" s="6">
        <f>VLOOKUP($A61,'Roll Forward Calculation'!$B:$BS,Z$1,FALSE)</f>
        <v>3019.2699999999968</v>
      </c>
      <c r="AA61" s="6"/>
      <c r="AB61" s="6">
        <f>VLOOKUP($A61,'Roll Forward Calculation'!$B:$BS,AB$1,FALSE)</f>
        <v>34904.15</v>
      </c>
      <c r="AC61" s="6"/>
      <c r="AD61" s="6">
        <f>VLOOKUP($A61,'Roll Forward Calculation'!$B:$BS,AD$1,FALSE)</f>
        <v>0</v>
      </c>
      <c r="AF61" s="6">
        <f>VLOOKUP($A61,'Roll Forward Calculation'!$B:$BS,AF$1,FALSE)</f>
        <v>129074.75999999998</v>
      </c>
      <c r="AH61" s="6">
        <f>VLOOKUP($A61,'Roll Forward Calculation'!$B:$BS,AH$1,FALSE)</f>
        <v>2322.9500000000007</v>
      </c>
      <c r="AJ61" s="6">
        <f t="shared" si="1"/>
        <v>205569.50999999995</v>
      </c>
    </row>
    <row r="62" spans="1:36" x14ac:dyDescent="0.2">
      <c r="A62" s="31" t="s">
        <v>72</v>
      </c>
      <c r="B62" s="6">
        <f>VLOOKUP($A62,'Roll Forward Calculation'!$B:$BS,B$1,FALSE)</f>
        <v>16395.86</v>
      </c>
      <c r="C62" s="6"/>
      <c r="D62" s="6">
        <f>VLOOKUP($A62,'Roll Forward Calculation'!$B:$BS,D$1,FALSE)</f>
        <v>2607.0699999999997</v>
      </c>
      <c r="E62" s="6"/>
      <c r="F62" s="6">
        <f>VLOOKUP($A62,'Roll Forward Calculation'!$B:$BS,F$1,FALSE)</f>
        <v>0</v>
      </c>
      <c r="G62" s="6"/>
      <c r="H62" s="6">
        <f>VLOOKUP($A62,'Roll Forward Calculation'!$B:$BS,H$1,FALSE)</f>
        <v>0</v>
      </c>
      <c r="I62" s="6"/>
      <c r="J62" s="6">
        <f>VLOOKUP($A62,'Roll Forward Calculation'!$B:$BS,J$1,FALSE)</f>
        <v>0</v>
      </c>
      <c r="K62" s="6"/>
      <c r="L62" s="6">
        <f>VLOOKUP($A62,'Roll Forward Calculation'!$B:$BS,L$1,FALSE)</f>
        <v>-26410.269999999997</v>
      </c>
      <c r="M62" s="6"/>
      <c r="N62" s="6">
        <f>VLOOKUP($A62,'Roll Forward Calculation'!$B:$BS,N$1,FALSE)</f>
        <v>3286.9300000000003</v>
      </c>
      <c r="O62" s="6"/>
      <c r="P62" s="6">
        <f>VLOOKUP($A62,'Roll Forward Calculation'!$B:$BS,P$1,FALSE)</f>
        <v>0</v>
      </c>
      <c r="Q62" s="6"/>
      <c r="R62" s="6">
        <f>VLOOKUP($A62,'Roll Forward Calculation'!$B:$BS,R$1,FALSE)</f>
        <v>-11.309999999999999</v>
      </c>
      <c r="S62" s="6"/>
      <c r="T62" s="6">
        <f>VLOOKUP($A62,'Roll Forward Calculation'!$B:$BS,T$1,FALSE)</f>
        <v>3366.5599999999995</v>
      </c>
      <c r="U62" s="6"/>
      <c r="V62" s="6">
        <f>VLOOKUP($A62,'Roll Forward Calculation'!$B:$BS,V$1,FALSE)</f>
        <v>79946.479999999981</v>
      </c>
      <c r="W62" s="6"/>
      <c r="X62" s="6">
        <f>VLOOKUP($A62,'Roll Forward Calculation'!$B:$BS,X$1,FALSE)</f>
        <v>0</v>
      </c>
      <c r="Y62" s="6"/>
      <c r="Z62" s="6">
        <f>VLOOKUP($A62,'Roll Forward Calculation'!$B:$BS,Z$1,FALSE)</f>
        <v>-392.01000000000022</v>
      </c>
      <c r="AA62" s="6"/>
      <c r="AB62" s="6">
        <f>VLOOKUP($A62,'Roll Forward Calculation'!$B:$BS,AB$1,FALSE)</f>
        <v>23275.760000000002</v>
      </c>
      <c r="AC62" s="6"/>
      <c r="AD62" s="6">
        <f>VLOOKUP($A62,'Roll Forward Calculation'!$B:$BS,AD$1,FALSE)</f>
        <v>5176.4199999999983</v>
      </c>
      <c r="AF62" s="6">
        <f>VLOOKUP($A62,'Roll Forward Calculation'!$B:$BS,AF$1,FALSE)</f>
        <v>1329.0900000000001</v>
      </c>
      <c r="AH62" s="6">
        <f>VLOOKUP($A62,'Roll Forward Calculation'!$B:$BS,AH$1,FALSE)</f>
        <v>-11408.169999999998</v>
      </c>
      <c r="AJ62" s="6">
        <f t="shared" si="1"/>
        <v>97162.409999999974</v>
      </c>
    </row>
    <row r="63" spans="1:36" x14ac:dyDescent="0.2">
      <c r="A63" s="31" t="s">
        <v>73</v>
      </c>
      <c r="B63" s="6">
        <f>VLOOKUP($A63,'Roll Forward Calculation'!$B:$BS,B$1,FALSE)</f>
        <v>407880.13</v>
      </c>
      <c r="C63" s="6"/>
      <c r="D63" s="6">
        <f>VLOOKUP($A63,'Roll Forward Calculation'!$B:$BS,D$1,FALSE)</f>
        <v>-337680.82</v>
      </c>
      <c r="E63" s="6"/>
      <c r="F63" s="6">
        <f>VLOOKUP($A63,'Roll Forward Calculation'!$B:$BS,F$1,FALSE)</f>
        <v>0</v>
      </c>
      <c r="G63" s="6"/>
      <c r="H63" s="6">
        <f>VLOOKUP($A63,'Roll Forward Calculation'!$B:$BS,H$1,FALSE)</f>
        <v>0</v>
      </c>
      <c r="I63" s="6"/>
      <c r="J63" s="6">
        <f>VLOOKUP($A63,'Roll Forward Calculation'!$B:$BS,J$1,FALSE)</f>
        <v>0</v>
      </c>
      <c r="K63" s="6"/>
      <c r="L63" s="6">
        <f>VLOOKUP($A63,'Roll Forward Calculation'!$B:$BS,L$1,FALSE)</f>
        <v>87246.75</v>
      </c>
      <c r="M63" s="6"/>
      <c r="N63" s="6">
        <f>VLOOKUP($A63,'Roll Forward Calculation'!$B:$BS,N$1,FALSE)</f>
        <v>43168.140000000014</v>
      </c>
      <c r="O63" s="6"/>
      <c r="P63" s="6">
        <f>VLOOKUP($A63,'Roll Forward Calculation'!$B:$BS,P$1,FALSE)</f>
        <v>0</v>
      </c>
      <c r="Q63" s="6"/>
      <c r="R63" s="6">
        <f>VLOOKUP($A63,'Roll Forward Calculation'!$B:$BS,R$1,FALSE)</f>
        <v>1752.0900000000001</v>
      </c>
      <c r="S63" s="6"/>
      <c r="T63" s="6">
        <f>VLOOKUP($A63,'Roll Forward Calculation'!$B:$BS,T$1,FALSE)</f>
        <v>-50544.20000000007</v>
      </c>
      <c r="U63" s="6"/>
      <c r="V63" s="6">
        <f>VLOOKUP($A63,'Roll Forward Calculation'!$B:$BS,V$1,FALSE)</f>
        <v>2198206.8699999996</v>
      </c>
      <c r="W63" s="6"/>
      <c r="X63" s="6">
        <f>VLOOKUP($A63,'Roll Forward Calculation'!$B:$BS,X$1,FALSE)</f>
        <v>0</v>
      </c>
      <c r="Y63" s="6"/>
      <c r="Z63" s="6">
        <f>VLOOKUP($A63,'Roll Forward Calculation'!$B:$BS,Z$1,FALSE)</f>
        <v>25972.030000000028</v>
      </c>
      <c r="AA63" s="6"/>
      <c r="AB63" s="6">
        <f>VLOOKUP($A63,'Roll Forward Calculation'!$B:$BS,AB$1,FALSE)</f>
        <v>209140.87</v>
      </c>
      <c r="AC63" s="6"/>
      <c r="AD63" s="6">
        <f>VLOOKUP($A63,'Roll Forward Calculation'!$B:$BS,AD$1,FALSE)</f>
        <v>261846.74</v>
      </c>
      <c r="AF63" s="6">
        <f>VLOOKUP($A63,'Roll Forward Calculation'!$B:$BS,AF$1,FALSE)</f>
        <v>82135.640000000014</v>
      </c>
      <c r="AH63" s="6">
        <f>VLOOKUP($A63,'Roll Forward Calculation'!$B:$BS,AH$1,FALSE)</f>
        <v>70913.599999999977</v>
      </c>
      <c r="AJ63" s="6">
        <f t="shared" si="1"/>
        <v>3000037.84</v>
      </c>
    </row>
    <row r="64" spans="1:36" x14ac:dyDescent="0.2">
      <c r="A64" s="31" t="s">
        <v>74</v>
      </c>
      <c r="B64" s="6">
        <f>VLOOKUP($A64,'Roll Forward Calculation'!$B:$BS,B$1,FALSE)</f>
        <v>-62353.45</v>
      </c>
      <c r="C64" s="6"/>
      <c r="D64" s="6">
        <f>VLOOKUP($A64,'Roll Forward Calculation'!$B:$BS,D$1,FALSE)</f>
        <v>-1029.9000000000001</v>
      </c>
      <c r="E64" s="6"/>
      <c r="F64" s="6">
        <f>VLOOKUP($A64,'Roll Forward Calculation'!$B:$BS,F$1,FALSE)</f>
        <v>0</v>
      </c>
      <c r="G64" s="6"/>
      <c r="H64" s="6">
        <f>VLOOKUP($A64,'Roll Forward Calculation'!$B:$BS,H$1,FALSE)</f>
        <v>0</v>
      </c>
      <c r="I64" s="6"/>
      <c r="J64" s="6">
        <f>VLOOKUP($A64,'Roll Forward Calculation'!$B:$BS,J$1,FALSE)</f>
        <v>0</v>
      </c>
      <c r="K64" s="6"/>
      <c r="L64" s="6">
        <f>VLOOKUP($A64,'Roll Forward Calculation'!$B:$BS,L$1,FALSE)</f>
        <v>2106.63</v>
      </c>
      <c r="M64" s="6"/>
      <c r="N64" s="6">
        <f>VLOOKUP($A64,'Roll Forward Calculation'!$B:$BS,N$1,FALSE)</f>
        <v>118434.50999999998</v>
      </c>
      <c r="O64" s="6"/>
      <c r="P64" s="6">
        <f>VLOOKUP($A64,'Roll Forward Calculation'!$B:$BS,P$1,FALSE)</f>
        <v>0</v>
      </c>
      <c r="Q64" s="6"/>
      <c r="R64" s="6">
        <f>VLOOKUP($A64,'Roll Forward Calculation'!$B:$BS,R$1,FALSE)</f>
        <v>52.83</v>
      </c>
      <c r="S64" s="6"/>
      <c r="T64" s="6">
        <f>VLOOKUP($A64,'Roll Forward Calculation'!$B:$BS,T$1,FALSE)</f>
        <v>82274.389999999956</v>
      </c>
      <c r="U64" s="6"/>
      <c r="V64" s="6">
        <f>VLOOKUP($A64,'Roll Forward Calculation'!$B:$BS,V$1,FALSE)</f>
        <v>-347647.43</v>
      </c>
      <c r="W64" s="6"/>
      <c r="X64" s="6">
        <f>VLOOKUP($A64,'Roll Forward Calculation'!$B:$BS,X$1,FALSE)</f>
        <v>0</v>
      </c>
      <c r="Y64" s="6"/>
      <c r="Z64" s="6">
        <f>VLOOKUP($A64,'Roll Forward Calculation'!$B:$BS,Z$1,FALSE)</f>
        <v>2573.8899999999994</v>
      </c>
      <c r="AA64" s="6"/>
      <c r="AB64" s="6">
        <f>VLOOKUP($A64,'Roll Forward Calculation'!$B:$BS,AB$1,FALSE)</f>
        <v>1111.6300000000001</v>
      </c>
      <c r="AC64" s="6"/>
      <c r="AD64" s="6">
        <f>VLOOKUP($A64,'Roll Forward Calculation'!$B:$BS,AD$1,FALSE)</f>
        <v>-57760.22</v>
      </c>
      <c r="AF64" s="6">
        <f>VLOOKUP($A64,'Roll Forward Calculation'!$B:$BS,AF$1,FALSE)</f>
        <v>143421.06000000003</v>
      </c>
      <c r="AH64" s="6">
        <f>VLOOKUP($A64,'Roll Forward Calculation'!$B:$BS,AH$1,FALSE)</f>
        <v>8945.89</v>
      </c>
      <c r="AJ64" s="6">
        <f t="shared" si="1"/>
        <v>-109870.16999999997</v>
      </c>
    </row>
    <row r="65" spans="1:36" x14ac:dyDescent="0.2">
      <c r="A65" s="31" t="s">
        <v>228</v>
      </c>
      <c r="B65" s="6">
        <f>VLOOKUP($A65,'Roll Forward Calculation'!$B:$BS,B$1,FALSE)</f>
        <v>0</v>
      </c>
      <c r="C65" s="6"/>
      <c r="D65" s="6">
        <f>VLOOKUP($A65,'Roll Forward Calculation'!$B:$BS,D$1,FALSE)</f>
        <v>0</v>
      </c>
      <c r="E65" s="6"/>
      <c r="F65" s="6">
        <f>VLOOKUP($A65,'Roll Forward Calculation'!$B:$BS,F$1,FALSE)</f>
        <v>0</v>
      </c>
      <c r="G65" s="6"/>
      <c r="H65" s="6">
        <f>VLOOKUP($A65,'Roll Forward Calculation'!$B:$BS,H$1,FALSE)</f>
        <v>0</v>
      </c>
      <c r="I65" s="6"/>
      <c r="J65" s="6">
        <f>VLOOKUP($A65,'Roll Forward Calculation'!$B:$BS,J$1,FALSE)</f>
        <v>0</v>
      </c>
      <c r="K65" s="6"/>
      <c r="L65" s="6">
        <f>VLOOKUP($A65,'Roll Forward Calculation'!$B:$BS,L$1,FALSE)</f>
        <v>3865.75</v>
      </c>
      <c r="M65" s="6"/>
      <c r="N65" s="6">
        <f>VLOOKUP($A65,'Roll Forward Calculation'!$B:$BS,N$1,FALSE)</f>
        <v>0</v>
      </c>
      <c r="O65" s="6"/>
      <c r="P65" s="6">
        <f>VLOOKUP($A65,'Roll Forward Calculation'!$B:$BS,P$1,FALSE)</f>
        <v>0</v>
      </c>
      <c r="Q65" s="6"/>
      <c r="R65" s="6">
        <f>VLOOKUP($A65,'Roll Forward Calculation'!$B:$BS,R$1,FALSE)</f>
        <v>0</v>
      </c>
      <c r="S65" s="6"/>
      <c r="T65" s="6">
        <f>VLOOKUP($A65,'Roll Forward Calculation'!$B:$BS,T$1,FALSE)</f>
        <v>0</v>
      </c>
      <c r="U65" s="6"/>
      <c r="V65" s="6">
        <f>VLOOKUP($A65,'Roll Forward Calculation'!$B:$BS,V$1,FALSE)</f>
        <v>53131.760000000009</v>
      </c>
      <c r="W65" s="6"/>
      <c r="X65" s="6">
        <f>VLOOKUP($A65,'Roll Forward Calculation'!$B:$BS,X$1,FALSE)</f>
        <v>0</v>
      </c>
      <c r="Y65" s="6"/>
      <c r="Z65" s="6">
        <f>VLOOKUP($A65,'Roll Forward Calculation'!$B:$BS,Z$1,FALSE)</f>
        <v>0</v>
      </c>
      <c r="AA65" s="6"/>
      <c r="AB65" s="6">
        <f>VLOOKUP($A65,'Roll Forward Calculation'!$B:$BS,AB$1,FALSE)</f>
        <v>0</v>
      </c>
      <c r="AC65" s="6"/>
      <c r="AD65" s="6">
        <f>VLOOKUP($A65,'Roll Forward Calculation'!$B:$BS,AD$1,FALSE)</f>
        <v>0</v>
      </c>
      <c r="AF65" s="6">
        <f>VLOOKUP($A65,'Roll Forward Calculation'!$B:$BS,AF$1,FALSE)</f>
        <v>0</v>
      </c>
      <c r="AH65" s="6">
        <f>VLOOKUP($A65,'Roll Forward Calculation'!$B:$BS,AH$1,FALSE)</f>
        <v>0</v>
      </c>
      <c r="AJ65" s="6">
        <f t="shared" si="1"/>
        <v>56997.510000000009</v>
      </c>
    </row>
    <row r="66" spans="1:36" x14ac:dyDescent="0.2">
      <c r="A66" s="31" t="s">
        <v>76</v>
      </c>
      <c r="B66" s="6">
        <f>VLOOKUP($A66,'Roll Forward Calculation'!$B:$BS,B$1,FALSE)</f>
        <v>0</v>
      </c>
      <c r="C66" s="6"/>
      <c r="D66" s="6">
        <f>VLOOKUP($A66,'Roll Forward Calculation'!$B:$BS,D$1,FALSE)</f>
        <v>2695.72</v>
      </c>
      <c r="E66" s="6"/>
      <c r="F66" s="6">
        <f>VLOOKUP($A66,'Roll Forward Calculation'!$B:$BS,F$1,FALSE)</f>
        <v>0</v>
      </c>
      <c r="G66" s="6"/>
      <c r="H66" s="6">
        <f>VLOOKUP($A66,'Roll Forward Calculation'!$B:$BS,H$1,FALSE)</f>
        <v>0</v>
      </c>
      <c r="I66" s="6"/>
      <c r="J66" s="6">
        <f>VLOOKUP($A66,'Roll Forward Calculation'!$B:$BS,J$1,FALSE)</f>
        <v>0</v>
      </c>
      <c r="K66" s="6"/>
      <c r="L66" s="6">
        <f>VLOOKUP($A66,'Roll Forward Calculation'!$B:$BS,L$1,FALSE)</f>
        <v>-9794.7099999999991</v>
      </c>
      <c r="M66" s="6"/>
      <c r="N66" s="6">
        <f>VLOOKUP($A66,'Roll Forward Calculation'!$B:$BS,N$1,FALSE)</f>
        <v>1360.9700000000003</v>
      </c>
      <c r="O66" s="6"/>
      <c r="P66" s="6">
        <f>VLOOKUP($A66,'Roll Forward Calculation'!$B:$BS,P$1,FALSE)</f>
        <v>0</v>
      </c>
      <c r="Q66" s="6"/>
      <c r="R66" s="6">
        <f>VLOOKUP($A66,'Roll Forward Calculation'!$B:$BS,R$1,FALSE)</f>
        <v>22.099999999999994</v>
      </c>
      <c r="S66" s="6"/>
      <c r="T66" s="6">
        <f>VLOOKUP($A66,'Roll Forward Calculation'!$B:$BS,T$1,FALSE)</f>
        <v>1236.5999999999995</v>
      </c>
      <c r="U66" s="6"/>
      <c r="V66" s="6">
        <f>VLOOKUP($A66,'Roll Forward Calculation'!$B:$BS,V$1,FALSE)</f>
        <v>0</v>
      </c>
      <c r="W66" s="6"/>
      <c r="X66" s="6">
        <f>VLOOKUP($A66,'Roll Forward Calculation'!$B:$BS,X$1,FALSE)</f>
        <v>0</v>
      </c>
      <c r="Y66" s="6"/>
      <c r="Z66" s="6">
        <f>VLOOKUP($A66,'Roll Forward Calculation'!$B:$BS,Z$1,FALSE)</f>
        <v>-265.15999999999985</v>
      </c>
      <c r="AA66" s="6"/>
      <c r="AB66" s="6">
        <f>VLOOKUP($A66,'Roll Forward Calculation'!$B:$BS,AB$1,FALSE)</f>
        <v>1799.4700000000003</v>
      </c>
      <c r="AC66" s="6"/>
      <c r="AD66" s="6">
        <f>VLOOKUP($A66,'Roll Forward Calculation'!$B:$BS,AD$1,FALSE)</f>
        <v>0</v>
      </c>
      <c r="AF66" s="6">
        <f>VLOOKUP($A66,'Roll Forward Calculation'!$B:$BS,AF$1,FALSE)</f>
        <v>858.28999999999974</v>
      </c>
      <c r="AH66" s="6">
        <f>VLOOKUP($A66,'Roll Forward Calculation'!$B:$BS,AH$1,FALSE)</f>
        <v>607.24000000000024</v>
      </c>
      <c r="AJ66" s="6">
        <f t="shared" si="1"/>
        <v>-1479.4799999999991</v>
      </c>
    </row>
    <row r="67" spans="1:36" x14ac:dyDescent="0.2">
      <c r="A67" s="31" t="s">
        <v>77</v>
      </c>
      <c r="B67" s="6">
        <f>VLOOKUP($A67,'Roll Forward Calculation'!$B:$BS,B$1,FALSE)</f>
        <v>0</v>
      </c>
      <c r="C67" s="6"/>
      <c r="D67" s="6">
        <f>VLOOKUP($A67,'Roll Forward Calculation'!$B:$BS,D$1,FALSE)</f>
        <v>6118.3899999999994</v>
      </c>
      <c r="E67" s="6"/>
      <c r="F67" s="6">
        <f>VLOOKUP($A67,'Roll Forward Calculation'!$B:$BS,F$1,FALSE)</f>
        <v>0</v>
      </c>
      <c r="G67" s="6"/>
      <c r="H67" s="6">
        <f>VLOOKUP($A67,'Roll Forward Calculation'!$B:$BS,H$1,FALSE)</f>
        <v>0</v>
      </c>
      <c r="I67" s="6"/>
      <c r="J67" s="6">
        <f>VLOOKUP($A67,'Roll Forward Calculation'!$B:$BS,J$1,FALSE)</f>
        <v>0</v>
      </c>
      <c r="K67" s="6"/>
      <c r="L67" s="6">
        <f>VLOOKUP($A67,'Roll Forward Calculation'!$B:$BS,L$1,FALSE)</f>
        <v>32456.350000000006</v>
      </c>
      <c r="M67" s="6"/>
      <c r="N67" s="6">
        <f>VLOOKUP($A67,'Roll Forward Calculation'!$B:$BS,N$1,FALSE)</f>
        <v>10363.32</v>
      </c>
      <c r="O67" s="6"/>
      <c r="P67" s="6">
        <f>VLOOKUP($A67,'Roll Forward Calculation'!$B:$BS,P$1,FALSE)</f>
        <v>0</v>
      </c>
      <c r="Q67" s="6"/>
      <c r="R67" s="6">
        <f>VLOOKUP($A67,'Roll Forward Calculation'!$B:$BS,R$1,FALSE)</f>
        <v>256.58999999999997</v>
      </c>
      <c r="S67" s="6"/>
      <c r="T67" s="6">
        <f>VLOOKUP($A67,'Roll Forward Calculation'!$B:$BS,T$1,FALSE)</f>
        <v>8904.9100000000035</v>
      </c>
      <c r="U67" s="6"/>
      <c r="V67" s="6">
        <f>VLOOKUP($A67,'Roll Forward Calculation'!$B:$BS,V$1,FALSE)</f>
        <v>-31227.360000000001</v>
      </c>
      <c r="W67" s="6"/>
      <c r="X67" s="6">
        <f>VLOOKUP($A67,'Roll Forward Calculation'!$B:$BS,X$1,FALSE)</f>
        <v>0</v>
      </c>
      <c r="Y67" s="6"/>
      <c r="Z67" s="6">
        <f>VLOOKUP($A67,'Roll Forward Calculation'!$B:$BS,Z$1,FALSE)</f>
        <v>2338.0400000000009</v>
      </c>
      <c r="AA67" s="6"/>
      <c r="AB67" s="6">
        <f>VLOOKUP($A67,'Roll Forward Calculation'!$B:$BS,AB$1,FALSE)</f>
        <v>39485.479999999996</v>
      </c>
      <c r="AC67" s="6"/>
      <c r="AD67" s="6">
        <f>VLOOKUP($A67,'Roll Forward Calculation'!$B:$BS,AD$1,FALSE)</f>
        <v>0</v>
      </c>
      <c r="AF67" s="6">
        <f>VLOOKUP($A67,'Roll Forward Calculation'!$B:$BS,AF$1,FALSE)</f>
        <v>6717.8499999999985</v>
      </c>
      <c r="AH67" s="6">
        <f>VLOOKUP($A67,'Roll Forward Calculation'!$B:$BS,AH$1,FALSE)</f>
        <v>-9905.010000000002</v>
      </c>
      <c r="AJ67" s="6">
        <f t="shared" si="1"/>
        <v>65508.560000000005</v>
      </c>
    </row>
    <row r="68" spans="1:36" x14ac:dyDescent="0.2">
      <c r="A68" s="31" t="s">
        <v>78</v>
      </c>
      <c r="B68" s="6">
        <f>VLOOKUP($A68,'Roll Forward Calculation'!$B:$BS,B$1,FALSE)</f>
        <v>-57290.450000000004</v>
      </c>
      <c r="C68" s="6"/>
      <c r="D68" s="6">
        <f>VLOOKUP($A68,'Roll Forward Calculation'!$B:$BS,D$1,FALSE)</f>
        <v>38610.300000000003</v>
      </c>
      <c r="E68" s="6"/>
      <c r="F68" s="6">
        <f>VLOOKUP($A68,'Roll Forward Calculation'!$B:$BS,F$1,FALSE)</f>
        <v>0</v>
      </c>
      <c r="G68" s="6"/>
      <c r="H68" s="6">
        <f>VLOOKUP($A68,'Roll Forward Calculation'!$B:$BS,H$1,FALSE)</f>
        <v>0</v>
      </c>
      <c r="I68" s="6"/>
      <c r="J68" s="6">
        <f>VLOOKUP($A68,'Roll Forward Calculation'!$B:$BS,J$1,FALSE)</f>
        <v>0</v>
      </c>
      <c r="K68" s="6"/>
      <c r="L68" s="6">
        <f>VLOOKUP($A68,'Roll Forward Calculation'!$B:$BS,L$1,FALSE)</f>
        <v>31574.309999999998</v>
      </c>
      <c r="M68" s="6"/>
      <c r="N68" s="6">
        <f>VLOOKUP($A68,'Roll Forward Calculation'!$B:$BS,N$1,FALSE)</f>
        <v>6812.3600000000006</v>
      </c>
      <c r="O68" s="6"/>
      <c r="P68" s="6">
        <f>VLOOKUP($A68,'Roll Forward Calculation'!$B:$BS,P$1,FALSE)</f>
        <v>0</v>
      </c>
      <c r="Q68" s="6"/>
      <c r="R68" s="6">
        <f>VLOOKUP($A68,'Roll Forward Calculation'!$B:$BS,R$1,FALSE)</f>
        <v>977.92999999999984</v>
      </c>
      <c r="S68" s="6"/>
      <c r="T68" s="6">
        <f>VLOOKUP($A68,'Roll Forward Calculation'!$B:$BS,T$1,FALSE)</f>
        <v>-13787.25</v>
      </c>
      <c r="U68" s="6"/>
      <c r="V68" s="6">
        <f>VLOOKUP($A68,'Roll Forward Calculation'!$B:$BS,V$1,FALSE)</f>
        <v>2282011.71</v>
      </c>
      <c r="W68" s="6"/>
      <c r="X68" s="6">
        <f>VLOOKUP($A68,'Roll Forward Calculation'!$B:$BS,X$1,FALSE)</f>
        <v>0</v>
      </c>
      <c r="Y68" s="6"/>
      <c r="Z68" s="6">
        <f>VLOOKUP($A68,'Roll Forward Calculation'!$B:$BS,Z$1,FALSE)</f>
        <v>-76593.819999999978</v>
      </c>
      <c r="AA68" s="6"/>
      <c r="AB68" s="6">
        <f>VLOOKUP($A68,'Roll Forward Calculation'!$B:$BS,AB$1,FALSE)</f>
        <v>86081.62</v>
      </c>
      <c r="AC68" s="6"/>
      <c r="AD68" s="6">
        <f>VLOOKUP($A68,'Roll Forward Calculation'!$B:$BS,AD$1,FALSE)</f>
        <v>-310355.53999999998</v>
      </c>
      <c r="AF68" s="6">
        <f>VLOOKUP($A68,'Roll Forward Calculation'!$B:$BS,AF$1,FALSE)</f>
        <v>51909.16</v>
      </c>
      <c r="AH68" s="6">
        <f>VLOOKUP($A68,'Roll Forward Calculation'!$B:$BS,AH$1,FALSE)</f>
        <v>1592.929999999993</v>
      </c>
      <c r="AJ68" s="6">
        <f t="shared" ref="AJ68:AJ99" si="2">SUM(B68:AH68)</f>
        <v>2041543.2600000002</v>
      </c>
    </row>
    <row r="69" spans="1:36" x14ac:dyDescent="0.2">
      <c r="A69" s="31" t="s">
        <v>79</v>
      </c>
      <c r="B69" s="6">
        <f>VLOOKUP($A69,'Roll Forward Calculation'!$B:$BS,B$1,FALSE)</f>
        <v>0</v>
      </c>
      <c r="C69" s="6"/>
      <c r="D69" s="6">
        <f>VLOOKUP($A69,'Roll Forward Calculation'!$B:$BS,D$1,FALSE)</f>
        <v>5128.1499999999996</v>
      </c>
      <c r="E69" s="6"/>
      <c r="F69" s="6">
        <f>VLOOKUP($A69,'Roll Forward Calculation'!$B:$BS,F$1,FALSE)</f>
        <v>0</v>
      </c>
      <c r="G69" s="6"/>
      <c r="H69" s="6">
        <f>VLOOKUP($A69,'Roll Forward Calculation'!$B:$BS,H$1,FALSE)</f>
        <v>0</v>
      </c>
      <c r="I69" s="6"/>
      <c r="J69" s="6">
        <f>VLOOKUP($A69,'Roll Forward Calculation'!$B:$BS,J$1,FALSE)</f>
        <v>0</v>
      </c>
      <c r="K69" s="6"/>
      <c r="L69" s="6">
        <f>VLOOKUP($A69,'Roll Forward Calculation'!$B:$BS,L$1,FALSE)</f>
        <v>-23668.140000000014</v>
      </c>
      <c r="M69" s="6"/>
      <c r="N69" s="6">
        <f>VLOOKUP($A69,'Roll Forward Calculation'!$B:$BS,N$1,FALSE)</f>
        <v>11430.16</v>
      </c>
      <c r="O69" s="6"/>
      <c r="P69" s="6">
        <f>VLOOKUP($A69,'Roll Forward Calculation'!$B:$BS,P$1,FALSE)</f>
        <v>0</v>
      </c>
      <c r="Q69" s="6"/>
      <c r="R69" s="6">
        <f>VLOOKUP($A69,'Roll Forward Calculation'!$B:$BS,R$1,FALSE)</f>
        <v>80.599999999999966</v>
      </c>
      <c r="S69" s="6"/>
      <c r="T69" s="6">
        <f>VLOOKUP($A69,'Roll Forward Calculation'!$B:$BS,T$1,FALSE)</f>
        <v>9410.7200000000012</v>
      </c>
      <c r="U69" s="6"/>
      <c r="V69" s="6">
        <f>VLOOKUP($A69,'Roll Forward Calculation'!$B:$BS,V$1,FALSE)</f>
        <v>10378.36</v>
      </c>
      <c r="W69" s="6"/>
      <c r="X69" s="6">
        <f>VLOOKUP($A69,'Roll Forward Calculation'!$B:$BS,X$1,FALSE)</f>
        <v>0</v>
      </c>
      <c r="Y69" s="6"/>
      <c r="Z69" s="6">
        <f>VLOOKUP($A69,'Roll Forward Calculation'!$B:$BS,Z$1,FALSE)</f>
        <v>-2373.8600000000006</v>
      </c>
      <c r="AA69" s="6"/>
      <c r="AB69" s="6">
        <f>VLOOKUP($A69,'Roll Forward Calculation'!$B:$BS,AB$1,FALSE)</f>
        <v>147105.31</v>
      </c>
      <c r="AC69" s="6"/>
      <c r="AD69" s="6">
        <f>VLOOKUP($A69,'Roll Forward Calculation'!$B:$BS,AD$1,FALSE)</f>
        <v>0</v>
      </c>
      <c r="AF69" s="6">
        <f>VLOOKUP($A69,'Roll Forward Calculation'!$B:$BS,AF$1,FALSE)</f>
        <v>14686.129999999997</v>
      </c>
      <c r="AH69" s="6">
        <f>VLOOKUP($A69,'Roll Forward Calculation'!$B:$BS,AH$1,FALSE)</f>
        <v>1608.6599999999999</v>
      </c>
      <c r="AJ69" s="6">
        <f t="shared" si="2"/>
        <v>173786.09</v>
      </c>
    </row>
    <row r="70" spans="1:36" x14ac:dyDescent="0.2">
      <c r="A70" s="31" t="s">
        <v>80</v>
      </c>
      <c r="B70" s="6">
        <f>VLOOKUP($A70,'Roll Forward Calculation'!$B:$BS,B$1,FALSE)</f>
        <v>183371.55</v>
      </c>
      <c r="C70" s="6"/>
      <c r="D70" s="6">
        <f>VLOOKUP($A70,'Roll Forward Calculation'!$B:$BS,D$1,FALSE)</f>
        <v>21572.48</v>
      </c>
      <c r="E70" s="6"/>
      <c r="F70" s="6">
        <f>VLOOKUP($A70,'Roll Forward Calculation'!$B:$BS,F$1,FALSE)</f>
        <v>0</v>
      </c>
      <c r="G70" s="6"/>
      <c r="H70" s="6">
        <f>VLOOKUP($A70,'Roll Forward Calculation'!$B:$BS,H$1,FALSE)</f>
        <v>0</v>
      </c>
      <c r="I70" s="6"/>
      <c r="J70" s="6">
        <f>VLOOKUP($A70,'Roll Forward Calculation'!$B:$BS,J$1,FALSE)</f>
        <v>0</v>
      </c>
      <c r="K70" s="6"/>
      <c r="L70" s="6">
        <f>VLOOKUP($A70,'Roll Forward Calculation'!$B:$BS,L$1,FALSE)</f>
        <v>811436.1100000001</v>
      </c>
      <c r="M70" s="6"/>
      <c r="N70" s="6">
        <f>VLOOKUP($A70,'Roll Forward Calculation'!$B:$BS,N$1,FALSE)</f>
        <v>16949.419999999998</v>
      </c>
      <c r="O70" s="6"/>
      <c r="P70" s="6">
        <f>VLOOKUP($A70,'Roll Forward Calculation'!$B:$BS,P$1,FALSE)</f>
        <v>0</v>
      </c>
      <c r="Q70" s="6"/>
      <c r="R70" s="6">
        <f>VLOOKUP($A70,'Roll Forward Calculation'!$B:$BS,R$1,FALSE)</f>
        <v>860.8900000000001</v>
      </c>
      <c r="S70" s="6"/>
      <c r="T70" s="6">
        <f>VLOOKUP($A70,'Roll Forward Calculation'!$B:$BS,T$1,FALSE)</f>
        <v>15574.039999999994</v>
      </c>
      <c r="U70" s="6"/>
      <c r="V70" s="6">
        <f>VLOOKUP($A70,'Roll Forward Calculation'!$B:$BS,V$1,FALSE)</f>
        <v>-5360.6199999999953</v>
      </c>
      <c r="W70" s="6"/>
      <c r="X70" s="6">
        <f>VLOOKUP($A70,'Roll Forward Calculation'!$B:$BS,X$1,FALSE)</f>
        <v>0</v>
      </c>
      <c r="Y70" s="6"/>
      <c r="Z70" s="6">
        <f>VLOOKUP($A70,'Roll Forward Calculation'!$B:$BS,Z$1,FALSE)</f>
        <v>2477.1300000000047</v>
      </c>
      <c r="AA70" s="6"/>
      <c r="AB70" s="6">
        <f>VLOOKUP($A70,'Roll Forward Calculation'!$B:$BS,AB$1,FALSE)</f>
        <v>31712.47</v>
      </c>
      <c r="AC70" s="6"/>
      <c r="AD70" s="6">
        <f>VLOOKUP($A70,'Roll Forward Calculation'!$B:$BS,AD$1,FALSE)</f>
        <v>0</v>
      </c>
      <c r="AF70" s="6">
        <f>VLOOKUP($A70,'Roll Forward Calculation'!$B:$BS,AF$1,FALSE)</f>
        <v>2927.8099999999995</v>
      </c>
      <c r="AH70" s="6">
        <f>VLOOKUP($A70,'Roll Forward Calculation'!$B:$BS,AH$1,FALSE)</f>
        <v>4905.0499999999956</v>
      </c>
      <c r="AJ70" s="6">
        <f t="shared" si="2"/>
        <v>1086426.3300000003</v>
      </c>
    </row>
    <row r="71" spans="1:36" x14ac:dyDescent="0.2">
      <c r="A71" s="31" t="s">
        <v>81</v>
      </c>
      <c r="B71" s="6">
        <f>VLOOKUP($A71,'Roll Forward Calculation'!$B:$BS,B$1,FALSE)</f>
        <v>11713.419999999998</v>
      </c>
      <c r="C71" s="6"/>
      <c r="D71" s="6">
        <f>VLOOKUP($A71,'Roll Forward Calculation'!$B:$BS,D$1,FALSE)</f>
        <v>1237.77</v>
      </c>
      <c r="E71" s="6"/>
      <c r="F71" s="6">
        <f>VLOOKUP($A71,'Roll Forward Calculation'!$B:$BS,F$1,FALSE)</f>
        <v>0</v>
      </c>
      <c r="G71" s="6"/>
      <c r="H71" s="6">
        <f>VLOOKUP($A71,'Roll Forward Calculation'!$B:$BS,H$1,FALSE)</f>
        <v>0</v>
      </c>
      <c r="I71" s="6"/>
      <c r="J71" s="6">
        <f>VLOOKUP($A71,'Roll Forward Calculation'!$B:$BS,J$1,FALSE)</f>
        <v>0</v>
      </c>
      <c r="K71" s="6"/>
      <c r="L71" s="6">
        <f>VLOOKUP($A71,'Roll Forward Calculation'!$B:$BS,L$1,FALSE)</f>
        <v>-6565.18</v>
      </c>
      <c r="M71" s="6"/>
      <c r="N71" s="6">
        <f>VLOOKUP($A71,'Roll Forward Calculation'!$B:$BS,N$1,FALSE)</f>
        <v>552.13000000000011</v>
      </c>
      <c r="O71" s="6"/>
      <c r="P71" s="6">
        <f>VLOOKUP($A71,'Roll Forward Calculation'!$B:$BS,P$1,FALSE)</f>
        <v>0</v>
      </c>
      <c r="Q71" s="6"/>
      <c r="R71" s="6">
        <f>VLOOKUP($A71,'Roll Forward Calculation'!$B:$BS,R$1,FALSE)</f>
        <v>0</v>
      </c>
      <c r="S71" s="6"/>
      <c r="T71" s="6">
        <f>VLOOKUP($A71,'Roll Forward Calculation'!$B:$BS,T$1,FALSE)</f>
        <v>541.05999999999995</v>
      </c>
      <c r="U71" s="6"/>
      <c r="V71" s="6">
        <f>VLOOKUP($A71,'Roll Forward Calculation'!$B:$BS,V$1,FALSE)</f>
        <v>57114.729999999996</v>
      </c>
      <c r="W71" s="6"/>
      <c r="X71" s="6">
        <f>VLOOKUP($A71,'Roll Forward Calculation'!$B:$BS,X$1,FALSE)</f>
        <v>0</v>
      </c>
      <c r="Y71" s="6"/>
      <c r="Z71" s="6">
        <f>VLOOKUP($A71,'Roll Forward Calculation'!$B:$BS,Z$1,FALSE)</f>
        <v>197.63999999999987</v>
      </c>
      <c r="AA71" s="6"/>
      <c r="AB71" s="6">
        <f>VLOOKUP($A71,'Roll Forward Calculation'!$B:$BS,AB$1,FALSE)</f>
        <v>5706.420000000001</v>
      </c>
      <c r="AC71" s="6"/>
      <c r="AD71" s="6">
        <f>VLOOKUP($A71,'Roll Forward Calculation'!$B:$BS,AD$1,FALSE)</f>
        <v>3698.0499999999993</v>
      </c>
      <c r="AF71" s="6">
        <f>VLOOKUP($A71,'Roll Forward Calculation'!$B:$BS,AF$1,FALSE)</f>
        <v>0</v>
      </c>
      <c r="AH71" s="6">
        <f>VLOOKUP($A71,'Roll Forward Calculation'!$B:$BS,AH$1,FALSE)</f>
        <v>122.43000000000006</v>
      </c>
      <c r="AJ71" s="6">
        <f t="shared" si="2"/>
        <v>74318.469999999987</v>
      </c>
    </row>
    <row r="72" spans="1:36" x14ac:dyDescent="0.2">
      <c r="A72" s="31" t="s">
        <v>82</v>
      </c>
      <c r="B72" s="6">
        <f>VLOOKUP($A72,'Roll Forward Calculation'!$B:$BS,B$1,FALSE)</f>
        <v>0</v>
      </c>
      <c r="C72" s="6"/>
      <c r="D72" s="6">
        <f>VLOOKUP($A72,'Roll Forward Calculation'!$B:$BS,D$1,FALSE)</f>
        <v>82994.570000000007</v>
      </c>
      <c r="E72" s="6"/>
      <c r="F72" s="6">
        <f>VLOOKUP($A72,'Roll Forward Calculation'!$B:$BS,F$1,FALSE)</f>
        <v>0</v>
      </c>
      <c r="G72" s="6"/>
      <c r="H72" s="6">
        <f>VLOOKUP($A72,'Roll Forward Calculation'!$B:$BS,H$1,FALSE)</f>
        <v>0</v>
      </c>
      <c r="I72" s="6"/>
      <c r="J72" s="6">
        <f>VLOOKUP($A72,'Roll Forward Calculation'!$B:$BS,J$1,FALSE)</f>
        <v>0</v>
      </c>
      <c r="K72" s="6"/>
      <c r="L72" s="6">
        <f>VLOOKUP($A72,'Roll Forward Calculation'!$B:$BS,L$1,FALSE)</f>
        <v>0</v>
      </c>
      <c r="M72" s="6"/>
      <c r="N72" s="6">
        <f>VLOOKUP($A72,'Roll Forward Calculation'!$B:$BS,N$1,FALSE)</f>
        <v>14778.599999999999</v>
      </c>
      <c r="O72" s="6"/>
      <c r="P72" s="6">
        <f>VLOOKUP($A72,'Roll Forward Calculation'!$B:$BS,P$1,FALSE)</f>
        <v>0</v>
      </c>
      <c r="Q72" s="6"/>
      <c r="R72" s="6">
        <f>VLOOKUP($A72,'Roll Forward Calculation'!$B:$BS,R$1,FALSE)</f>
        <v>0</v>
      </c>
      <c r="S72" s="6"/>
      <c r="T72" s="6">
        <f>VLOOKUP($A72,'Roll Forward Calculation'!$B:$BS,T$1,FALSE)</f>
        <v>25254.239999999998</v>
      </c>
      <c r="U72" s="6"/>
      <c r="V72" s="6">
        <f>VLOOKUP($A72,'Roll Forward Calculation'!$B:$BS,V$1,FALSE)</f>
        <v>92627.790000000008</v>
      </c>
      <c r="W72" s="6"/>
      <c r="X72" s="6">
        <f>VLOOKUP($A72,'Roll Forward Calculation'!$B:$BS,X$1,FALSE)</f>
        <v>0</v>
      </c>
      <c r="Y72" s="6"/>
      <c r="Z72" s="6">
        <f>VLOOKUP($A72,'Roll Forward Calculation'!$B:$BS,Z$1,FALSE)</f>
        <v>-6535.6199999999953</v>
      </c>
      <c r="AA72" s="6"/>
      <c r="AB72" s="6">
        <f>VLOOKUP($A72,'Roll Forward Calculation'!$B:$BS,AB$1,FALSE)</f>
        <v>16657.34</v>
      </c>
      <c r="AC72" s="6"/>
      <c r="AD72" s="6">
        <f>VLOOKUP($A72,'Roll Forward Calculation'!$B:$BS,AD$1,FALSE)</f>
        <v>0</v>
      </c>
      <c r="AF72" s="6">
        <f>VLOOKUP($A72,'Roll Forward Calculation'!$B:$BS,AF$1,FALSE)</f>
        <v>0</v>
      </c>
      <c r="AH72" s="6">
        <f>VLOOKUP($A72,'Roll Forward Calculation'!$B:$BS,AH$1,FALSE)</f>
        <v>8437.6599999999962</v>
      </c>
      <c r="AJ72" s="6">
        <f t="shared" si="2"/>
        <v>234214.58000000002</v>
      </c>
    </row>
    <row r="73" spans="1:36" x14ac:dyDescent="0.2">
      <c r="A73" s="31" t="s">
        <v>83</v>
      </c>
      <c r="B73" s="6">
        <f>VLOOKUP($A73,'Roll Forward Calculation'!$B:$BS,B$1,FALSE)</f>
        <v>0</v>
      </c>
      <c r="C73" s="6"/>
      <c r="D73" s="6">
        <f>VLOOKUP($A73,'Roll Forward Calculation'!$B:$BS,D$1,FALSE)</f>
        <v>64860.76</v>
      </c>
      <c r="E73" s="6"/>
      <c r="F73" s="6">
        <f>VLOOKUP($A73,'Roll Forward Calculation'!$B:$BS,F$1,FALSE)</f>
        <v>0</v>
      </c>
      <c r="G73" s="6"/>
      <c r="H73" s="6">
        <f>VLOOKUP($A73,'Roll Forward Calculation'!$B:$BS,H$1,FALSE)</f>
        <v>0</v>
      </c>
      <c r="I73" s="6"/>
      <c r="J73" s="6">
        <f>VLOOKUP($A73,'Roll Forward Calculation'!$B:$BS,J$1,FALSE)</f>
        <v>0</v>
      </c>
      <c r="K73" s="6"/>
      <c r="L73" s="6">
        <f>VLOOKUP($A73,'Roll Forward Calculation'!$B:$BS,L$1,FALSE)</f>
        <v>0</v>
      </c>
      <c r="M73" s="6"/>
      <c r="N73" s="6">
        <f>VLOOKUP($A73,'Roll Forward Calculation'!$B:$BS,N$1,FALSE)</f>
        <v>14636.91</v>
      </c>
      <c r="O73" s="6"/>
      <c r="P73" s="6">
        <f>VLOOKUP($A73,'Roll Forward Calculation'!$B:$BS,P$1,FALSE)</f>
        <v>0</v>
      </c>
      <c r="Q73" s="6"/>
      <c r="R73" s="6">
        <f>VLOOKUP($A73,'Roll Forward Calculation'!$B:$BS,R$1,FALSE)</f>
        <v>0</v>
      </c>
      <c r="S73" s="6"/>
      <c r="T73" s="6">
        <f>VLOOKUP($A73,'Roll Forward Calculation'!$B:$BS,T$1,FALSE)</f>
        <v>27859.100000000006</v>
      </c>
      <c r="U73" s="6"/>
      <c r="V73" s="6">
        <f>VLOOKUP($A73,'Roll Forward Calculation'!$B:$BS,V$1,FALSE)</f>
        <v>-111909.31</v>
      </c>
      <c r="W73" s="6"/>
      <c r="X73" s="6">
        <f>VLOOKUP($A73,'Roll Forward Calculation'!$B:$BS,X$1,FALSE)</f>
        <v>0</v>
      </c>
      <c r="Y73" s="6"/>
      <c r="Z73" s="6">
        <f>VLOOKUP($A73,'Roll Forward Calculation'!$B:$BS,Z$1,FALSE)</f>
        <v>30888.75</v>
      </c>
      <c r="AA73" s="6"/>
      <c r="AB73" s="6">
        <f>VLOOKUP($A73,'Roll Forward Calculation'!$B:$BS,AB$1,FALSE)</f>
        <v>10012.76</v>
      </c>
      <c r="AC73" s="6"/>
      <c r="AD73" s="6">
        <f>VLOOKUP($A73,'Roll Forward Calculation'!$B:$BS,AD$1,FALSE)</f>
        <v>0</v>
      </c>
      <c r="AF73" s="6">
        <f>VLOOKUP($A73,'Roll Forward Calculation'!$B:$BS,AF$1,FALSE)</f>
        <v>0</v>
      </c>
      <c r="AH73" s="6">
        <f>VLOOKUP($A73,'Roll Forward Calculation'!$B:$BS,AH$1,FALSE)</f>
        <v>14220.119999999999</v>
      </c>
      <c r="AJ73" s="6">
        <f t="shared" si="2"/>
        <v>50569.090000000011</v>
      </c>
    </row>
    <row r="74" spans="1:36" x14ac:dyDescent="0.2">
      <c r="A74" s="31" t="s">
        <v>84</v>
      </c>
      <c r="B74" s="6">
        <f>VLOOKUP($A74,'Roll Forward Calculation'!$B:$BS,B$1,FALSE)</f>
        <v>0</v>
      </c>
      <c r="C74" s="6"/>
      <c r="D74" s="6">
        <f>VLOOKUP($A74,'Roll Forward Calculation'!$B:$BS,D$1,FALSE)</f>
        <v>12914.8</v>
      </c>
      <c r="E74" s="6"/>
      <c r="F74" s="6">
        <f>VLOOKUP($A74,'Roll Forward Calculation'!$B:$BS,F$1,FALSE)</f>
        <v>0</v>
      </c>
      <c r="G74" s="6"/>
      <c r="H74" s="6">
        <f>VLOOKUP($A74,'Roll Forward Calculation'!$B:$BS,H$1,FALSE)</f>
        <v>0</v>
      </c>
      <c r="I74" s="6"/>
      <c r="J74" s="6">
        <f>VLOOKUP($A74,'Roll Forward Calculation'!$B:$BS,J$1,FALSE)</f>
        <v>0</v>
      </c>
      <c r="K74" s="6"/>
      <c r="L74" s="6">
        <f>VLOOKUP($A74,'Roll Forward Calculation'!$B:$BS,L$1,FALSE)</f>
        <v>14184.589999999997</v>
      </c>
      <c r="M74" s="6"/>
      <c r="N74" s="6">
        <f>VLOOKUP($A74,'Roll Forward Calculation'!$B:$BS,N$1,FALSE)</f>
        <v>6374.7000000000007</v>
      </c>
      <c r="O74" s="6"/>
      <c r="P74" s="6">
        <f>VLOOKUP($A74,'Roll Forward Calculation'!$B:$BS,P$1,FALSE)</f>
        <v>0</v>
      </c>
      <c r="Q74" s="6"/>
      <c r="R74" s="6">
        <f>VLOOKUP($A74,'Roll Forward Calculation'!$B:$BS,R$1,FALSE)</f>
        <v>273.92000000000007</v>
      </c>
      <c r="S74" s="6"/>
      <c r="T74" s="6">
        <f>VLOOKUP($A74,'Roll Forward Calculation'!$B:$BS,T$1,FALSE)</f>
        <v>6784.8999999999978</v>
      </c>
      <c r="U74" s="6"/>
      <c r="V74" s="6">
        <f>VLOOKUP($A74,'Roll Forward Calculation'!$B:$BS,V$1,FALSE)</f>
        <v>3821.62</v>
      </c>
      <c r="W74" s="6"/>
      <c r="X74" s="6">
        <f>VLOOKUP($A74,'Roll Forward Calculation'!$B:$BS,X$1,FALSE)</f>
        <v>0</v>
      </c>
      <c r="Y74" s="6"/>
      <c r="Z74" s="6">
        <f>VLOOKUP($A74,'Roll Forward Calculation'!$B:$BS,Z$1,FALSE)</f>
        <v>-1776.1100000000006</v>
      </c>
      <c r="AA74" s="6"/>
      <c r="AB74" s="6">
        <f>VLOOKUP($A74,'Roll Forward Calculation'!$B:$BS,AB$1,FALSE)</f>
        <v>22856.74</v>
      </c>
      <c r="AC74" s="6"/>
      <c r="AD74" s="6">
        <f>VLOOKUP($A74,'Roll Forward Calculation'!$B:$BS,AD$1,FALSE)</f>
        <v>0</v>
      </c>
      <c r="AF74" s="6">
        <f>VLOOKUP($A74,'Roll Forward Calculation'!$B:$BS,AF$1,FALSE)</f>
        <v>3141.05</v>
      </c>
      <c r="AH74" s="6">
        <f>VLOOKUP($A74,'Roll Forward Calculation'!$B:$BS,AH$1,FALSE)</f>
        <v>-1316.7600000000002</v>
      </c>
      <c r="AJ74" s="6">
        <f t="shared" si="2"/>
        <v>67259.45</v>
      </c>
    </row>
    <row r="75" spans="1:36" x14ac:dyDescent="0.2">
      <c r="A75" s="31" t="s">
        <v>85</v>
      </c>
      <c r="B75" s="6">
        <f>VLOOKUP($A75,'Roll Forward Calculation'!$B:$BS,B$1,FALSE)</f>
        <v>0</v>
      </c>
      <c r="C75" s="6"/>
      <c r="D75" s="6">
        <f>VLOOKUP($A75,'Roll Forward Calculation'!$B:$BS,D$1,FALSE)</f>
        <v>14002.98</v>
      </c>
      <c r="E75" s="6"/>
      <c r="F75" s="6">
        <f>VLOOKUP($A75,'Roll Forward Calculation'!$B:$BS,F$1,FALSE)</f>
        <v>0</v>
      </c>
      <c r="G75" s="6"/>
      <c r="H75" s="6">
        <f>VLOOKUP($A75,'Roll Forward Calculation'!$B:$BS,H$1,FALSE)</f>
        <v>0</v>
      </c>
      <c r="I75" s="6"/>
      <c r="J75" s="6">
        <f>VLOOKUP($A75,'Roll Forward Calculation'!$B:$BS,J$1,FALSE)</f>
        <v>0</v>
      </c>
      <c r="K75" s="6"/>
      <c r="L75" s="6">
        <f>VLOOKUP($A75,'Roll Forward Calculation'!$B:$BS,L$1,FALSE)</f>
        <v>0</v>
      </c>
      <c r="M75" s="6"/>
      <c r="N75" s="6">
        <f>VLOOKUP($A75,'Roll Forward Calculation'!$B:$BS,N$1,FALSE)</f>
        <v>4760.84</v>
      </c>
      <c r="O75" s="6"/>
      <c r="P75" s="6">
        <f>VLOOKUP($A75,'Roll Forward Calculation'!$B:$BS,P$1,FALSE)</f>
        <v>0</v>
      </c>
      <c r="Q75" s="6"/>
      <c r="R75" s="6">
        <f>VLOOKUP($A75,'Roll Forward Calculation'!$B:$BS,R$1,FALSE)</f>
        <v>0</v>
      </c>
      <c r="S75" s="6"/>
      <c r="T75" s="6">
        <f>VLOOKUP($A75,'Roll Forward Calculation'!$B:$BS,T$1,FALSE)</f>
        <v>6532.3099999999995</v>
      </c>
      <c r="U75" s="6"/>
      <c r="V75" s="6">
        <f>VLOOKUP($A75,'Roll Forward Calculation'!$B:$BS,V$1,FALSE)</f>
        <v>-100091.92</v>
      </c>
      <c r="W75" s="6"/>
      <c r="X75" s="6">
        <f>VLOOKUP($A75,'Roll Forward Calculation'!$B:$BS,X$1,FALSE)</f>
        <v>0</v>
      </c>
      <c r="Y75" s="6"/>
      <c r="Z75" s="6">
        <f>VLOOKUP($A75,'Roll Forward Calculation'!$B:$BS,Z$1,FALSE)</f>
        <v>1036.4900000000016</v>
      </c>
      <c r="AA75" s="6"/>
      <c r="AB75" s="6">
        <f>VLOOKUP($A75,'Roll Forward Calculation'!$B:$BS,AB$1,FALSE)</f>
        <v>2345.27</v>
      </c>
      <c r="AC75" s="6"/>
      <c r="AD75" s="6">
        <f>VLOOKUP($A75,'Roll Forward Calculation'!$B:$BS,AD$1,FALSE)</f>
        <v>0</v>
      </c>
      <c r="AF75" s="6">
        <f>VLOOKUP($A75,'Roll Forward Calculation'!$B:$BS,AF$1,FALSE)</f>
        <v>0</v>
      </c>
      <c r="AH75" s="6">
        <f>VLOOKUP($A75,'Roll Forward Calculation'!$B:$BS,AH$1,FALSE)</f>
        <v>1382.7699999999986</v>
      </c>
      <c r="AJ75" s="6">
        <f t="shared" si="2"/>
        <v>-70031.259999999995</v>
      </c>
    </row>
    <row r="76" spans="1:36" x14ac:dyDescent="0.2">
      <c r="A76" s="31" t="s">
        <v>86</v>
      </c>
      <c r="B76" s="6">
        <f>VLOOKUP($A76,'Roll Forward Calculation'!$B:$BS,B$1,FALSE)</f>
        <v>0</v>
      </c>
      <c r="C76" s="6"/>
      <c r="D76" s="6">
        <f>VLOOKUP($A76,'Roll Forward Calculation'!$B:$BS,D$1,FALSE)</f>
        <v>321.31</v>
      </c>
      <c r="E76" s="6"/>
      <c r="F76" s="6">
        <f>VLOOKUP($A76,'Roll Forward Calculation'!$B:$BS,F$1,FALSE)</f>
        <v>0</v>
      </c>
      <c r="G76" s="6"/>
      <c r="H76" s="6">
        <f>VLOOKUP($A76,'Roll Forward Calculation'!$B:$BS,H$1,FALSE)</f>
        <v>0</v>
      </c>
      <c r="I76" s="6"/>
      <c r="J76" s="6">
        <f>VLOOKUP($A76,'Roll Forward Calculation'!$B:$BS,J$1,FALSE)</f>
        <v>0</v>
      </c>
      <c r="K76" s="6"/>
      <c r="L76" s="6">
        <f>VLOOKUP($A76,'Roll Forward Calculation'!$B:$BS,L$1,FALSE)</f>
        <v>0</v>
      </c>
      <c r="M76" s="6"/>
      <c r="N76" s="6">
        <f>VLOOKUP($A76,'Roll Forward Calculation'!$B:$BS,N$1,FALSE)</f>
        <v>10.579999999999984</v>
      </c>
      <c r="O76" s="6"/>
      <c r="P76" s="6">
        <f>VLOOKUP($A76,'Roll Forward Calculation'!$B:$BS,P$1,FALSE)</f>
        <v>0</v>
      </c>
      <c r="Q76" s="6"/>
      <c r="R76" s="6">
        <f>VLOOKUP($A76,'Roll Forward Calculation'!$B:$BS,R$1,FALSE)</f>
        <v>0</v>
      </c>
      <c r="S76" s="6"/>
      <c r="T76" s="6">
        <f>VLOOKUP($A76,'Roll Forward Calculation'!$B:$BS,T$1,FALSE)</f>
        <v>10.879999999999995</v>
      </c>
      <c r="U76" s="6"/>
      <c r="V76" s="6">
        <f>VLOOKUP($A76,'Roll Forward Calculation'!$B:$BS,V$1,FALSE)</f>
        <v>0</v>
      </c>
      <c r="W76" s="6"/>
      <c r="X76" s="6">
        <f>VLOOKUP($A76,'Roll Forward Calculation'!$B:$BS,X$1,FALSE)</f>
        <v>0</v>
      </c>
      <c r="Y76" s="6"/>
      <c r="Z76" s="6">
        <f>VLOOKUP($A76,'Roll Forward Calculation'!$B:$BS,Z$1,FALSE)</f>
        <v>-95.639999999999986</v>
      </c>
      <c r="AA76" s="6"/>
      <c r="AB76" s="6">
        <f>VLOOKUP($A76,'Roll Forward Calculation'!$B:$BS,AB$1,FALSE)</f>
        <v>45.5</v>
      </c>
      <c r="AC76" s="6"/>
      <c r="AD76" s="6">
        <f>VLOOKUP($A76,'Roll Forward Calculation'!$B:$BS,AD$1,FALSE)</f>
        <v>0</v>
      </c>
      <c r="AF76" s="6">
        <f>VLOOKUP($A76,'Roll Forward Calculation'!$B:$BS,AF$1,FALSE)</f>
        <v>0</v>
      </c>
      <c r="AH76" s="6">
        <f>VLOOKUP($A76,'Roll Forward Calculation'!$B:$BS,AH$1,FALSE)</f>
        <v>10.189999999999998</v>
      </c>
      <c r="AJ76" s="6">
        <f t="shared" si="2"/>
        <v>302.82</v>
      </c>
    </row>
    <row r="77" spans="1:36" x14ac:dyDescent="0.2">
      <c r="A77" s="31" t="s">
        <v>87</v>
      </c>
      <c r="B77" s="6">
        <f>VLOOKUP($A77,'Roll Forward Calculation'!$B:$BS,B$1,FALSE)</f>
        <v>15877.099999999999</v>
      </c>
      <c r="C77" s="6"/>
      <c r="D77" s="6">
        <f>VLOOKUP($A77,'Roll Forward Calculation'!$B:$BS,D$1,FALSE)</f>
        <v>1689.3000000000002</v>
      </c>
      <c r="E77" s="6"/>
      <c r="F77" s="6">
        <f>VLOOKUP($A77,'Roll Forward Calculation'!$B:$BS,F$1,FALSE)</f>
        <v>0</v>
      </c>
      <c r="G77" s="6"/>
      <c r="H77" s="6">
        <f>VLOOKUP($A77,'Roll Forward Calculation'!$B:$BS,H$1,FALSE)</f>
        <v>0</v>
      </c>
      <c r="I77" s="6"/>
      <c r="J77" s="6">
        <f>VLOOKUP($A77,'Roll Forward Calculation'!$B:$BS,J$1,FALSE)</f>
        <v>0</v>
      </c>
      <c r="K77" s="6"/>
      <c r="L77" s="6">
        <f>VLOOKUP($A77,'Roll Forward Calculation'!$B:$BS,L$1,FALSE)</f>
        <v>0</v>
      </c>
      <c r="M77" s="6"/>
      <c r="N77" s="6">
        <f>VLOOKUP($A77,'Roll Forward Calculation'!$B:$BS,N$1,FALSE)</f>
        <v>1239.2399999999998</v>
      </c>
      <c r="O77" s="6"/>
      <c r="P77" s="6">
        <f>VLOOKUP($A77,'Roll Forward Calculation'!$B:$BS,P$1,FALSE)</f>
        <v>0</v>
      </c>
      <c r="Q77" s="6"/>
      <c r="R77" s="6">
        <f>VLOOKUP($A77,'Roll Forward Calculation'!$B:$BS,R$1,FALSE)</f>
        <v>33.94</v>
      </c>
      <c r="S77" s="6"/>
      <c r="T77" s="6">
        <f>VLOOKUP($A77,'Roll Forward Calculation'!$B:$BS,T$1,FALSE)</f>
        <v>392.25</v>
      </c>
      <c r="U77" s="6"/>
      <c r="V77" s="6">
        <f>VLOOKUP($A77,'Roll Forward Calculation'!$B:$BS,V$1,FALSE)</f>
        <v>77563.900000000023</v>
      </c>
      <c r="W77" s="6"/>
      <c r="X77" s="6">
        <f>VLOOKUP($A77,'Roll Forward Calculation'!$B:$BS,X$1,FALSE)</f>
        <v>0</v>
      </c>
      <c r="Y77" s="6"/>
      <c r="Z77" s="6">
        <f>VLOOKUP($A77,'Roll Forward Calculation'!$B:$BS,Z$1,FALSE)</f>
        <v>-911.14999999999964</v>
      </c>
      <c r="AA77" s="6"/>
      <c r="AB77" s="6">
        <f>VLOOKUP($A77,'Roll Forward Calculation'!$B:$BS,AB$1,FALSE)</f>
        <v>9173.69</v>
      </c>
      <c r="AC77" s="6"/>
      <c r="AD77" s="6">
        <f>VLOOKUP($A77,'Roll Forward Calculation'!$B:$BS,AD$1,FALSE)</f>
        <v>5141</v>
      </c>
      <c r="AF77" s="6">
        <f>VLOOKUP($A77,'Roll Forward Calculation'!$B:$BS,AF$1,FALSE)</f>
        <v>739.81</v>
      </c>
      <c r="AH77" s="6">
        <f>VLOOKUP($A77,'Roll Forward Calculation'!$B:$BS,AH$1,FALSE)</f>
        <v>309.38000000000011</v>
      </c>
      <c r="AJ77" s="6">
        <f t="shared" si="2"/>
        <v>111248.46000000004</v>
      </c>
    </row>
    <row r="78" spans="1:36" x14ac:dyDescent="0.2">
      <c r="A78" s="31" t="s">
        <v>88</v>
      </c>
      <c r="B78" s="6">
        <f>VLOOKUP($A78,'Roll Forward Calculation'!$B:$BS,B$1,FALSE)</f>
        <v>11000.51</v>
      </c>
      <c r="C78" s="6"/>
      <c r="D78" s="6">
        <f>VLOOKUP($A78,'Roll Forward Calculation'!$B:$BS,D$1,FALSE)</f>
        <v>3672.9300000000003</v>
      </c>
      <c r="E78" s="6"/>
      <c r="F78" s="6">
        <f>VLOOKUP($A78,'Roll Forward Calculation'!$B:$BS,F$1,FALSE)</f>
        <v>0</v>
      </c>
      <c r="G78" s="6"/>
      <c r="H78" s="6">
        <f>VLOOKUP($A78,'Roll Forward Calculation'!$B:$BS,H$1,FALSE)</f>
        <v>0</v>
      </c>
      <c r="I78" s="6"/>
      <c r="J78" s="6">
        <f>VLOOKUP($A78,'Roll Forward Calculation'!$B:$BS,J$1,FALSE)</f>
        <v>0</v>
      </c>
      <c r="K78" s="6"/>
      <c r="L78" s="6">
        <f>VLOOKUP($A78,'Roll Forward Calculation'!$B:$BS,L$1,FALSE)</f>
        <v>-19825.5</v>
      </c>
      <c r="M78" s="6"/>
      <c r="N78" s="6">
        <f>VLOOKUP($A78,'Roll Forward Calculation'!$B:$BS,N$1,FALSE)</f>
        <v>1813.9499999999998</v>
      </c>
      <c r="O78" s="6"/>
      <c r="P78" s="6">
        <f>VLOOKUP($A78,'Roll Forward Calculation'!$B:$BS,P$1,FALSE)</f>
        <v>74020.289999999921</v>
      </c>
      <c r="Q78" s="6"/>
      <c r="R78" s="6">
        <f>VLOOKUP($A78,'Roll Forward Calculation'!$B:$BS,R$1,FALSE)</f>
        <v>0</v>
      </c>
      <c r="S78" s="6"/>
      <c r="T78" s="6">
        <f>VLOOKUP($A78,'Roll Forward Calculation'!$B:$BS,T$1,FALSE)</f>
        <v>2051.1500000000005</v>
      </c>
      <c r="U78" s="6"/>
      <c r="V78" s="6">
        <f>VLOOKUP($A78,'Roll Forward Calculation'!$B:$BS,V$1,FALSE)</f>
        <v>486062.23000000004</v>
      </c>
      <c r="W78" s="6"/>
      <c r="X78" s="6">
        <f>VLOOKUP($A78,'Roll Forward Calculation'!$B:$BS,X$1,FALSE)</f>
        <v>102429.77999999997</v>
      </c>
      <c r="Y78" s="6"/>
      <c r="Z78" s="6">
        <f>VLOOKUP($A78,'Roll Forward Calculation'!$B:$BS,Z$1,FALSE)</f>
        <v>1191.9099999999999</v>
      </c>
      <c r="AA78" s="6"/>
      <c r="AB78" s="6">
        <f>VLOOKUP($A78,'Roll Forward Calculation'!$B:$BS,AB$1,FALSE)</f>
        <v>5639.1799999999994</v>
      </c>
      <c r="AC78" s="6"/>
      <c r="AD78" s="6">
        <f>VLOOKUP($A78,'Roll Forward Calculation'!$B:$BS,AD$1,FALSE)</f>
        <v>0</v>
      </c>
      <c r="AF78" s="6">
        <f>VLOOKUP($A78,'Roll Forward Calculation'!$B:$BS,AF$1,FALSE)</f>
        <v>21.729999999999997</v>
      </c>
      <c r="AH78" s="6">
        <f>VLOOKUP($A78,'Roll Forward Calculation'!$B:$BS,AH$1,FALSE)</f>
        <v>798.5</v>
      </c>
      <c r="AJ78" s="6">
        <f t="shared" si="2"/>
        <v>668876.65999999992</v>
      </c>
    </row>
    <row r="79" spans="1:36" x14ac:dyDescent="0.2">
      <c r="A79" s="31" t="s">
        <v>89</v>
      </c>
      <c r="B79" s="6">
        <f>VLOOKUP($A79,'Roll Forward Calculation'!$B:$BS,B$1,FALSE)</f>
        <v>0</v>
      </c>
      <c r="C79" s="6"/>
      <c r="D79" s="6">
        <f>VLOOKUP($A79,'Roll Forward Calculation'!$B:$BS,D$1,FALSE)</f>
        <v>35950.509999999995</v>
      </c>
      <c r="E79" s="6"/>
      <c r="F79" s="6">
        <f>VLOOKUP($A79,'Roll Forward Calculation'!$B:$BS,F$1,FALSE)</f>
        <v>0</v>
      </c>
      <c r="G79" s="6"/>
      <c r="H79" s="6">
        <f>VLOOKUP($A79,'Roll Forward Calculation'!$B:$BS,H$1,FALSE)</f>
        <v>0</v>
      </c>
      <c r="I79" s="6"/>
      <c r="J79" s="6">
        <f>VLOOKUP($A79,'Roll Forward Calculation'!$B:$BS,J$1,FALSE)</f>
        <v>0</v>
      </c>
      <c r="K79" s="6"/>
      <c r="L79" s="6">
        <f>VLOOKUP($A79,'Roll Forward Calculation'!$B:$BS,L$1,FALSE)</f>
        <v>1932.8900000000003</v>
      </c>
      <c r="M79" s="6"/>
      <c r="N79" s="6">
        <f>VLOOKUP($A79,'Roll Forward Calculation'!$B:$BS,N$1,FALSE)</f>
        <v>7249.0099999999984</v>
      </c>
      <c r="O79" s="6"/>
      <c r="P79" s="6">
        <f>VLOOKUP($A79,'Roll Forward Calculation'!$B:$BS,P$1,FALSE)</f>
        <v>0</v>
      </c>
      <c r="Q79" s="6"/>
      <c r="R79" s="6">
        <f>VLOOKUP($A79,'Roll Forward Calculation'!$B:$BS,R$1,FALSE)</f>
        <v>0</v>
      </c>
      <c r="S79" s="6"/>
      <c r="T79" s="6">
        <f>VLOOKUP($A79,'Roll Forward Calculation'!$B:$BS,T$1,FALSE)</f>
        <v>12093.529999999999</v>
      </c>
      <c r="U79" s="6"/>
      <c r="V79" s="6">
        <f>VLOOKUP($A79,'Roll Forward Calculation'!$B:$BS,V$1,FALSE)</f>
        <v>67598.200000000012</v>
      </c>
      <c r="W79" s="6"/>
      <c r="X79" s="6">
        <f>VLOOKUP($A79,'Roll Forward Calculation'!$B:$BS,X$1,FALSE)</f>
        <v>0</v>
      </c>
      <c r="Y79" s="6"/>
      <c r="Z79" s="6">
        <f>VLOOKUP($A79,'Roll Forward Calculation'!$B:$BS,Z$1,FALSE)</f>
        <v>10913.229999999996</v>
      </c>
      <c r="AA79" s="6"/>
      <c r="AB79" s="6">
        <f>VLOOKUP($A79,'Roll Forward Calculation'!$B:$BS,AB$1,FALSE)</f>
        <v>11024.38</v>
      </c>
      <c r="AC79" s="6"/>
      <c r="AD79" s="6">
        <f>VLOOKUP($A79,'Roll Forward Calculation'!$B:$BS,AD$1,FALSE)</f>
        <v>0</v>
      </c>
      <c r="AF79" s="6">
        <f>VLOOKUP($A79,'Roll Forward Calculation'!$B:$BS,AF$1,FALSE)</f>
        <v>0</v>
      </c>
      <c r="AH79" s="6">
        <f>VLOOKUP($A79,'Roll Forward Calculation'!$B:$BS,AH$1,FALSE)</f>
        <v>6968.4699999999975</v>
      </c>
      <c r="AJ79" s="6">
        <f t="shared" si="2"/>
        <v>153730.22</v>
      </c>
    </row>
    <row r="80" spans="1:36" x14ac:dyDescent="0.2">
      <c r="A80" s="31" t="s">
        <v>90</v>
      </c>
      <c r="B80" s="6">
        <f>VLOOKUP($A80,'Roll Forward Calculation'!$B:$BS,B$1,FALSE)</f>
        <v>0</v>
      </c>
      <c r="C80" s="6"/>
      <c r="D80" s="6">
        <f>VLOOKUP($A80,'Roll Forward Calculation'!$B:$BS,D$1,FALSE)</f>
        <v>7286.63</v>
      </c>
      <c r="E80" s="6"/>
      <c r="F80" s="6">
        <f>VLOOKUP($A80,'Roll Forward Calculation'!$B:$BS,F$1,FALSE)</f>
        <v>0</v>
      </c>
      <c r="G80" s="6"/>
      <c r="H80" s="6">
        <f>VLOOKUP($A80,'Roll Forward Calculation'!$B:$BS,H$1,FALSE)</f>
        <v>0</v>
      </c>
      <c r="I80" s="6"/>
      <c r="J80" s="6">
        <f>VLOOKUP($A80,'Roll Forward Calculation'!$B:$BS,J$1,FALSE)</f>
        <v>0</v>
      </c>
      <c r="K80" s="6"/>
      <c r="L80" s="6">
        <f>VLOOKUP($A80,'Roll Forward Calculation'!$B:$BS,L$1,FALSE)</f>
        <v>0</v>
      </c>
      <c r="M80" s="6"/>
      <c r="N80" s="6">
        <f>VLOOKUP($A80,'Roll Forward Calculation'!$B:$BS,N$1,FALSE)</f>
        <v>4225.4800000000014</v>
      </c>
      <c r="O80" s="6"/>
      <c r="P80" s="6">
        <f>VLOOKUP($A80,'Roll Forward Calculation'!$B:$BS,P$1,FALSE)</f>
        <v>0</v>
      </c>
      <c r="Q80" s="6"/>
      <c r="R80" s="6">
        <f>VLOOKUP($A80,'Roll Forward Calculation'!$B:$BS,R$1,FALSE)</f>
        <v>63.47</v>
      </c>
      <c r="S80" s="6"/>
      <c r="T80" s="6">
        <f>VLOOKUP($A80,'Roll Forward Calculation'!$B:$BS,T$1,FALSE)</f>
        <v>3351.4199999999983</v>
      </c>
      <c r="U80" s="6"/>
      <c r="V80" s="6">
        <f>VLOOKUP($A80,'Roll Forward Calculation'!$B:$BS,V$1,FALSE)</f>
        <v>-2423.7200000000012</v>
      </c>
      <c r="W80" s="6"/>
      <c r="X80" s="6">
        <f>VLOOKUP($A80,'Roll Forward Calculation'!$B:$BS,X$1,FALSE)</f>
        <v>0</v>
      </c>
      <c r="Y80" s="6"/>
      <c r="Z80" s="6">
        <f>VLOOKUP($A80,'Roll Forward Calculation'!$B:$BS,Z$1,FALSE)</f>
        <v>-401.7599999999984</v>
      </c>
      <c r="AA80" s="6"/>
      <c r="AB80" s="6">
        <f>VLOOKUP($A80,'Roll Forward Calculation'!$B:$BS,AB$1,FALSE)</f>
        <v>34768.65</v>
      </c>
      <c r="AC80" s="6"/>
      <c r="AD80" s="6">
        <f>VLOOKUP($A80,'Roll Forward Calculation'!$B:$BS,AD$1,FALSE)</f>
        <v>0</v>
      </c>
      <c r="AF80" s="6">
        <f>VLOOKUP($A80,'Roll Forward Calculation'!$B:$BS,AF$1,FALSE)</f>
        <v>0</v>
      </c>
      <c r="AH80" s="6">
        <f>VLOOKUP($A80,'Roll Forward Calculation'!$B:$BS,AH$1,FALSE)</f>
        <v>1393.75</v>
      </c>
      <c r="AJ80" s="6">
        <f t="shared" si="2"/>
        <v>48263.92</v>
      </c>
    </row>
    <row r="81" spans="1:36" x14ac:dyDescent="0.2">
      <c r="A81" s="31" t="s">
        <v>91</v>
      </c>
      <c r="B81" s="6">
        <f>VLOOKUP($A81,'Roll Forward Calculation'!$B:$BS,B$1,FALSE)</f>
        <v>0</v>
      </c>
      <c r="C81" s="6"/>
      <c r="D81" s="6">
        <f>VLOOKUP($A81,'Roll Forward Calculation'!$B:$BS,D$1,FALSE)</f>
        <v>10090.34</v>
      </c>
      <c r="E81" s="6"/>
      <c r="F81" s="6">
        <f>VLOOKUP($A81,'Roll Forward Calculation'!$B:$BS,F$1,FALSE)</f>
        <v>0</v>
      </c>
      <c r="G81" s="6"/>
      <c r="H81" s="6">
        <f>VLOOKUP($A81,'Roll Forward Calculation'!$B:$BS,H$1,FALSE)</f>
        <v>0</v>
      </c>
      <c r="I81" s="6"/>
      <c r="J81" s="6">
        <f>VLOOKUP($A81,'Roll Forward Calculation'!$B:$BS,J$1,FALSE)</f>
        <v>0</v>
      </c>
      <c r="K81" s="6"/>
      <c r="L81" s="6">
        <f>VLOOKUP($A81,'Roll Forward Calculation'!$B:$BS,L$1,FALSE)</f>
        <v>5798.6400000000012</v>
      </c>
      <c r="M81" s="6"/>
      <c r="N81" s="6">
        <f>VLOOKUP($A81,'Roll Forward Calculation'!$B:$BS,N$1,FALSE)</f>
        <v>2916.159999999998</v>
      </c>
      <c r="O81" s="6"/>
      <c r="P81" s="6">
        <f>VLOOKUP($A81,'Roll Forward Calculation'!$B:$BS,P$1,FALSE)</f>
        <v>0</v>
      </c>
      <c r="Q81" s="6"/>
      <c r="R81" s="6">
        <f>VLOOKUP($A81,'Roll Forward Calculation'!$B:$BS,R$1,FALSE)</f>
        <v>64.81</v>
      </c>
      <c r="S81" s="6"/>
      <c r="T81" s="6">
        <f>VLOOKUP($A81,'Roll Forward Calculation'!$B:$BS,T$1,FALSE)</f>
        <v>2367.6500000000015</v>
      </c>
      <c r="U81" s="6"/>
      <c r="V81" s="6">
        <f>VLOOKUP($A81,'Roll Forward Calculation'!$B:$BS,V$1,FALSE)</f>
        <v>2231.4</v>
      </c>
      <c r="W81" s="6"/>
      <c r="X81" s="6">
        <f>VLOOKUP($A81,'Roll Forward Calculation'!$B:$BS,X$1,FALSE)</f>
        <v>0</v>
      </c>
      <c r="Y81" s="6"/>
      <c r="Z81" s="6">
        <f>VLOOKUP($A81,'Roll Forward Calculation'!$B:$BS,Z$1,FALSE)</f>
        <v>-6665.9800000000032</v>
      </c>
      <c r="AA81" s="6"/>
      <c r="AB81" s="6">
        <f>VLOOKUP($A81,'Roll Forward Calculation'!$B:$BS,AB$1,FALSE)</f>
        <v>11723.43</v>
      </c>
      <c r="AC81" s="6"/>
      <c r="AD81" s="6">
        <f>VLOOKUP($A81,'Roll Forward Calculation'!$B:$BS,AD$1,FALSE)</f>
        <v>0</v>
      </c>
      <c r="AF81" s="6">
        <f>VLOOKUP($A81,'Roll Forward Calculation'!$B:$BS,AF$1,FALSE)</f>
        <v>4185.78</v>
      </c>
      <c r="AH81" s="6">
        <f>VLOOKUP($A81,'Roll Forward Calculation'!$B:$BS,AH$1,FALSE)</f>
        <v>1763.3599999999988</v>
      </c>
      <c r="AJ81" s="6">
        <f t="shared" si="2"/>
        <v>34475.589999999997</v>
      </c>
    </row>
    <row r="82" spans="1:36" x14ac:dyDescent="0.2">
      <c r="A82" s="31" t="s">
        <v>92</v>
      </c>
      <c r="B82" s="6">
        <f>VLOOKUP($A82,'Roll Forward Calculation'!$B:$BS,B$1,FALSE)</f>
        <v>0</v>
      </c>
      <c r="C82" s="6"/>
      <c r="D82" s="6">
        <f>VLOOKUP($A82,'Roll Forward Calculation'!$B:$BS,D$1,FALSE)</f>
        <v>30288.82</v>
      </c>
      <c r="E82" s="6"/>
      <c r="F82" s="6">
        <f>VLOOKUP($A82,'Roll Forward Calculation'!$B:$BS,F$1,FALSE)</f>
        <v>0</v>
      </c>
      <c r="G82" s="6"/>
      <c r="H82" s="6">
        <f>VLOOKUP($A82,'Roll Forward Calculation'!$B:$BS,H$1,FALSE)</f>
        <v>0</v>
      </c>
      <c r="I82" s="6"/>
      <c r="J82" s="6">
        <f>VLOOKUP($A82,'Roll Forward Calculation'!$B:$BS,J$1,FALSE)</f>
        <v>0</v>
      </c>
      <c r="K82" s="6"/>
      <c r="L82" s="6">
        <f>VLOOKUP($A82,'Roll Forward Calculation'!$B:$BS,L$1,FALSE)</f>
        <v>-43.489999999999782</v>
      </c>
      <c r="M82" s="6"/>
      <c r="N82" s="6">
        <f>VLOOKUP($A82,'Roll Forward Calculation'!$B:$BS,N$1,FALSE)</f>
        <v>9379.6299999999974</v>
      </c>
      <c r="O82" s="6"/>
      <c r="P82" s="6">
        <f>VLOOKUP($A82,'Roll Forward Calculation'!$B:$BS,P$1,FALSE)</f>
        <v>228687.2799999998</v>
      </c>
      <c r="Q82" s="6"/>
      <c r="R82" s="6">
        <f>VLOOKUP($A82,'Roll Forward Calculation'!$B:$BS,R$1,FALSE)</f>
        <v>0</v>
      </c>
      <c r="S82" s="6"/>
      <c r="T82" s="6">
        <f>VLOOKUP($A82,'Roll Forward Calculation'!$B:$BS,T$1,FALSE)</f>
        <v>10633.439999999995</v>
      </c>
      <c r="U82" s="6"/>
      <c r="V82" s="6">
        <f>VLOOKUP($A82,'Roll Forward Calculation'!$B:$BS,V$1,FALSE)</f>
        <v>1489893.3399999999</v>
      </c>
      <c r="W82" s="6"/>
      <c r="X82" s="6">
        <f>VLOOKUP($A82,'Roll Forward Calculation'!$B:$BS,X$1,FALSE)</f>
        <v>316459.14000000013</v>
      </c>
      <c r="Y82" s="6"/>
      <c r="Z82" s="6">
        <f>VLOOKUP($A82,'Roll Forward Calculation'!$B:$BS,Z$1,FALSE)</f>
        <v>2235.2099999999919</v>
      </c>
      <c r="AA82" s="6"/>
      <c r="AB82" s="6">
        <f>VLOOKUP($A82,'Roll Forward Calculation'!$B:$BS,AB$1,FALSE)</f>
        <v>2815.4100000000003</v>
      </c>
      <c r="AC82" s="6"/>
      <c r="AD82" s="6">
        <f>VLOOKUP($A82,'Roll Forward Calculation'!$B:$BS,AD$1,FALSE)</f>
        <v>0</v>
      </c>
      <c r="AF82" s="6">
        <f>VLOOKUP($A82,'Roll Forward Calculation'!$B:$BS,AF$1,FALSE)</f>
        <v>0</v>
      </c>
      <c r="AH82" s="6">
        <f>VLOOKUP($A82,'Roll Forward Calculation'!$B:$BS,AH$1,FALSE)</f>
        <v>4211.1499999999978</v>
      </c>
      <c r="AJ82" s="6">
        <f t="shared" si="2"/>
        <v>2094559.9299999995</v>
      </c>
    </row>
    <row r="83" spans="1:36" x14ac:dyDescent="0.2">
      <c r="A83" s="31" t="s">
        <v>215</v>
      </c>
      <c r="B83" s="6">
        <f>VLOOKUP($A83,'Roll Forward Calculation'!$B:$BS,B$1,FALSE)</f>
        <v>0</v>
      </c>
      <c r="C83" s="6"/>
      <c r="D83" s="6">
        <f>VLOOKUP($A83,'Roll Forward Calculation'!$B:$BS,D$1,FALSE)</f>
        <v>3139.61</v>
      </c>
      <c r="E83" s="6"/>
      <c r="F83" s="6">
        <f>VLOOKUP($A83,'Roll Forward Calculation'!$B:$BS,F$1,FALSE)</f>
        <v>0</v>
      </c>
      <c r="G83" s="6"/>
      <c r="H83" s="6">
        <f>VLOOKUP($A83,'Roll Forward Calculation'!$B:$BS,H$1,FALSE)</f>
        <v>0</v>
      </c>
      <c r="I83" s="6"/>
      <c r="J83" s="6">
        <f>VLOOKUP($A83,'Roll Forward Calculation'!$B:$BS,J$1,FALSE)</f>
        <v>0</v>
      </c>
      <c r="K83" s="6"/>
      <c r="L83" s="6">
        <f>VLOOKUP($A83,'Roll Forward Calculation'!$B:$BS,L$1,FALSE)</f>
        <v>2106.63</v>
      </c>
      <c r="M83" s="6"/>
      <c r="N83" s="6">
        <f>VLOOKUP($A83,'Roll Forward Calculation'!$B:$BS,N$1,FALSE)</f>
        <v>4617.0300000000025</v>
      </c>
      <c r="O83" s="6"/>
      <c r="P83" s="6">
        <f>VLOOKUP($A83,'Roll Forward Calculation'!$B:$BS,P$1,FALSE)</f>
        <v>0</v>
      </c>
      <c r="Q83" s="6"/>
      <c r="R83" s="6">
        <f>VLOOKUP($A83,'Roll Forward Calculation'!$B:$BS,R$1,FALSE)</f>
        <v>0.89999999999999991</v>
      </c>
      <c r="S83" s="6"/>
      <c r="T83" s="6">
        <f>VLOOKUP($A83,'Roll Forward Calculation'!$B:$BS,T$1,FALSE)</f>
        <v>1895.29</v>
      </c>
      <c r="U83" s="6"/>
      <c r="V83" s="6">
        <f>VLOOKUP($A83,'Roll Forward Calculation'!$B:$BS,V$1,FALSE)</f>
        <v>3821.62</v>
      </c>
      <c r="W83" s="6"/>
      <c r="X83" s="6">
        <f>VLOOKUP($A83,'Roll Forward Calculation'!$B:$BS,X$1,FALSE)</f>
        <v>0</v>
      </c>
      <c r="Y83" s="6"/>
      <c r="Z83" s="6">
        <f>VLOOKUP($A83,'Roll Forward Calculation'!$B:$BS,Z$1,FALSE)</f>
        <v>1098.0900000000001</v>
      </c>
      <c r="AA83" s="6"/>
      <c r="AB83" s="6">
        <f>VLOOKUP($A83,'Roll Forward Calculation'!$B:$BS,AB$1,FALSE)</f>
        <v>7713.27</v>
      </c>
      <c r="AC83" s="6"/>
      <c r="AD83" s="6">
        <f>VLOOKUP($A83,'Roll Forward Calculation'!$B:$BS,AD$1,FALSE)</f>
        <v>0</v>
      </c>
      <c r="AF83" s="6">
        <f>VLOOKUP($A83,'Roll Forward Calculation'!$B:$BS,AF$1,FALSE)</f>
        <v>0</v>
      </c>
      <c r="AH83" s="6">
        <f>VLOOKUP($A83,'Roll Forward Calculation'!$B:$BS,AH$1,FALSE)</f>
        <v>781.44999999999982</v>
      </c>
      <c r="AJ83" s="6">
        <f t="shared" si="2"/>
        <v>25173.890000000003</v>
      </c>
    </row>
    <row r="84" spans="1:36" x14ac:dyDescent="0.2">
      <c r="A84" s="31" t="s">
        <v>93</v>
      </c>
      <c r="B84" s="6">
        <f>VLOOKUP($A84,'Roll Forward Calculation'!$B:$BS,B$1,FALSE)</f>
        <v>0</v>
      </c>
      <c r="C84" s="6"/>
      <c r="D84" s="6">
        <f>VLOOKUP($A84,'Roll Forward Calculation'!$B:$BS,D$1,FALSE)</f>
        <v>8875.4599999999991</v>
      </c>
      <c r="E84" s="6"/>
      <c r="F84" s="6">
        <f>VLOOKUP($A84,'Roll Forward Calculation'!$B:$BS,F$1,FALSE)</f>
        <v>0</v>
      </c>
      <c r="G84" s="6"/>
      <c r="H84" s="6">
        <f>VLOOKUP($A84,'Roll Forward Calculation'!$B:$BS,H$1,FALSE)</f>
        <v>0</v>
      </c>
      <c r="I84" s="6"/>
      <c r="J84" s="6">
        <f>VLOOKUP($A84,'Roll Forward Calculation'!$B:$BS,J$1,FALSE)</f>
        <v>0</v>
      </c>
      <c r="K84" s="6"/>
      <c r="L84" s="6">
        <f>VLOOKUP($A84,'Roll Forward Calculation'!$B:$BS,L$1,FALSE)</f>
        <v>0</v>
      </c>
      <c r="M84" s="6"/>
      <c r="N84" s="6">
        <f>VLOOKUP($A84,'Roll Forward Calculation'!$B:$BS,N$1,FALSE)</f>
        <v>2810.1900000000005</v>
      </c>
      <c r="O84" s="6"/>
      <c r="P84" s="6">
        <f>VLOOKUP($A84,'Roll Forward Calculation'!$B:$BS,P$1,FALSE)</f>
        <v>0</v>
      </c>
      <c r="Q84" s="6"/>
      <c r="R84" s="6">
        <f>VLOOKUP($A84,'Roll Forward Calculation'!$B:$BS,R$1,FALSE)</f>
        <v>0</v>
      </c>
      <c r="S84" s="6"/>
      <c r="T84" s="6">
        <f>VLOOKUP($A84,'Roll Forward Calculation'!$B:$BS,T$1,FALSE)</f>
        <v>3424.1000000000022</v>
      </c>
      <c r="U84" s="6"/>
      <c r="V84" s="6">
        <f>VLOOKUP($A84,'Roll Forward Calculation'!$B:$BS,V$1,FALSE)</f>
        <v>3603.25</v>
      </c>
      <c r="W84" s="6"/>
      <c r="X84" s="6">
        <f>VLOOKUP($A84,'Roll Forward Calculation'!$B:$BS,X$1,FALSE)</f>
        <v>0</v>
      </c>
      <c r="Y84" s="6"/>
      <c r="Z84" s="6">
        <f>VLOOKUP($A84,'Roll Forward Calculation'!$B:$BS,Z$1,FALSE)</f>
        <v>2427.880000000001</v>
      </c>
      <c r="AA84" s="6"/>
      <c r="AB84" s="6">
        <f>VLOOKUP($A84,'Roll Forward Calculation'!$B:$BS,AB$1,FALSE)</f>
        <v>13575.74</v>
      </c>
      <c r="AC84" s="6"/>
      <c r="AD84" s="6">
        <f>VLOOKUP($A84,'Roll Forward Calculation'!$B:$BS,AD$1,FALSE)</f>
        <v>0</v>
      </c>
      <c r="AF84" s="6">
        <f>VLOOKUP($A84,'Roll Forward Calculation'!$B:$BS,AF$1,FALSE)</f>
        <v>0</v>
      </c>
      <c r="AH84" s="6">
        <f>VLOOKUP($A84,'Roll Forward Calculation'!$B:$BS,AH$1,FALSE)</f>
        <v>1796.9300000000003</v>
      </c>
      <c r="AJ84" s="6">
        <f t="shared" si="2"/>
        <v>36513.550000000003</v>
      </c>
    </row>
    <row r="85" spans="1:36" x14ac:dyDescent="0.2">
      <c r="A85" s="31" t="s">
        <v>94</v>
      </c>
      <c r="B85" s="6">
        <f>VLOOKUP($A85,'Roll Forward Calculation'!$B:$BS,B$1,FALSE)</f>
        <v>0</v>
      </c>
      <c r="C85" s="6"/>
      <c r="D85" s="6">
        <f>VLOOKUP($A85,'Roll Forward Calculation'!$B:$BS,D$1,FALSE)</f>
        <v>16.309999999999999</v>
      </c>
      <c r="E85" s="6"/>
      <c r="F85" s="6">
        <f>VLOOKUP($A85,'Roll Forward Calculation'!$B:$BS,F$1,FALSE)</f>
        <v>0</v>
      </c>
      <c r="G85" s="6"/>
      <c r="H85" s="6">
        <f>VLOOKUP($A85,'Roll Forward Calculation'!$B:$BS,H$1,FALSE)</f>
        <v>0</v>
      </c>
      <c r="I85" s="6"/>
      <c r="J85" s="6">
        <f>VLOOKUP($A85,'Roll Forward Calculation'!$B:$BS,J$1,FALSE)</f>
        <v>0</v>
      </c>
      <c r="K85" s="6"/>
      <c r="L85" s="6">
        <f>VLOOKUP($A85,'Roll Forward Calculation'!$B:$BS,L$1,FALSE)</f>
        <v>0</v>
      </c>
      <c r="M85" s="6"/>
      <c r="N85" s="6">
        <f>VLOOKUP($A85,'Roll Forward Calculation'!$B:$BS,N$1,FALSE)</f>
        <v>-4.6400000000000006</v>
      </c>
      <c r="O85" s="6"/>
      <c r="P85" s="6">
        <f>VLOOKUP($A85,'Roll Forward Calculation'!$B:$BS,P$1,FALSE)</f>
        <v>0</v>
      </c>
      <c r="Q85" s="6"/>
      <c r="R85" s="6">
        <f>VLOOKUP($A85,'Roll Forward Calculation'!$B:$BS,R$1,FALSE)</f>
        <v>0</v>
      </c>
      <c r="S85" s="6"/>
      <c r="T85" s="6">
        <f>VLOOKUP($A85,'Roll Forward Calculation'!$B:$BS,T$1,FALSE)</f>
        <v>-10.340000000000003</v>
      </c>
      <c r="U85" s="6"/>
      <c r="V85" s="6">
        <f>VLOOKUP($A85,'Roll Forward Calculation'!$B:$BS,V$1,FALSE)</f>
        <v>0</v>
      </c>
      <c r="W85" s="6"/>
      <c r="X85" s="6">
        <f>VLOOKUP($A85,'Roll Forward Calculation'!$B:$BS,X$1,FALSE)</f>
        <v>0</v>
      </c>
      <c r="Y85" s="6"/>
      <c r="Z85" s="6">
        <f>VLOOKUP($A85,'Roll Forward Calculation'!$B:$BS,Z$1,FALSE)</f>
        <v>0.93000000000000682</v>
      </c>
      <c r="AA85" s="6"/>
      <c r="AB85" s="6">
        <f>VLOOKUP($A85,'Roll Forward Calculation'!$B:$BS,AB$1,FALSE)</f>
        <v>333.90999999999997</v>
      </c>
      <c r="AC85" s="6"/>
      <c r="AD85" s="6">
        <f>VLOOKUP($A85,'Roll Forward Calculation'!$B:$BS,AD$1,FALSE)</f>
        <v>0</v>
      </c>
      <c r="AF85" s="6">
        <f>VLOOKUP($A85,'Roll Forward Calculation'!$B:$BS,AF$1,FALSE)</f>
        <v>0</v>
      </c>
      <c r="AH85" s="6">
        <f>VLOOKUP($A85,'Roll Forward Calculation'!$B:$BS,AH$1,FALSE)</f>
        <v>2.41</v>
      </c>
      <c r="AJ85" s="6">
        <f t="shared" si="2"/>
        <v>338.58</v>
      </c>
    </row>
    <row r="86" spans="1:36" x14ac:dyDescent="0.2">
      <c r="A86" s="31" t="s">
        <v>95</v>
      </c>
      <c r="B86" s="6">
        <f>VLOOKUP($A86,'Roll Forward Calculation'!$B:$BS,B$1,FALSE)</f>
        <v>23905.800000000003</v>
      </c>
      <c r="C86" s="6"/>
      <c r="D86" s="6">
        <f>VLOOKUP($A86,'Roll Forward Calculation'!$B:$BS,D$1,FALSE)</f>
        <v>4007.0099999999998</v>
      </c>
      <c r="E86" s="6"/>
      <c r="F86" s="6">
        <f>VLOOKUP($A86,'Roll Forward Calculation'!$B:$BS,F$1,FALSE)</f>
        <v>0</v>
      </c>
      <c r="G86" s="6"/>
      <c r="H86" s="6">
        <f>VLOOKUP($A86,'Roll Forward Calculation'!$B:$BS,H$1,FALSE)</f>
        <v>0</v>
      </c>
      <c r="I86" s="6"/>
      <c r="J86" s="6">
        <f>VLOOKUP($A86,'Roll Forward Calculation'!$B:$BS,J$1,FALSE)</f>
        <v>0</v>
      </c>
      <c r="K86" s="6"/>
      <c r="L86" s="6">
        <f>VLOOKUP($A86,'Roll Forward Calculation'!$B:$BS,L$1,FALSE)</f>
        <v>-7818.34</v>
      </c>
      <c r="M86" s="6"/>
      <c r="N86" s="6">
        <f>VLOOKUP($A86,'Roll Forward Calculation'!$B:$BS,N$1,FALSE)</f>
        <v>1692.9100000000003</v>
      </c>
      <c r="O86" s="6"/>
      <c r="P86" s="6">
        <f>VLOOKUP($A86,'Roll Forward Calculation'!$B:$BS,P$1,FALSE)</f>
        <v>0</v>
      </c>
      <c r="Q86" s="6"/>
      <c r="R86" s="6">
        <f>VLOOKUP($A86,'Roll Forward Calculation'!$B:$BS,R$1,FALSE)</f>
        <v>0</v>
      </c>
      <c r="S86" s="6"/>
      <c r="T86" s="6">
        <f>VLOOKUP($A86,'Roll Forward Calculation'!$B:$BS,T$1,FALSE)</f>
        <v>2134.6500000000005</v>
      </c>
      <c r="U86" s="6"/>
      <c r="V86" s="6">
        <f>VLOOKUP($A86,'Roll Forward Calculation'!$B:$BS,V$1,FALSE)</f>
        <v>116564.81</v>
      </c>
      <c r="W86" s="6"/>
      <c r="X86" s="6">
        <f>VLOOKUP($A86,'Roll Forward Calculation'!$B:$BS,X$1,FALSE)</f>
        <v>0</v>
      </c>
      <c r="Y86" s="6"/>
      <c r="Z86" s="6">
        <f>VLOOKUP($A86,'Roll Forward Calculation'!$B:$BS,Z$1,FALSE)</f>
        <v>1323.2199999999993</v>
      </c>
      <c r="AA86" s="6"/>
      <c r="AB86" s="6">
        <f>VLOOKUP($A86,'Roll Forward Calculation'!$B:$BS,AB$1,FALSE)</f>
        <v>13043.66</v>
      </c>
      <c r="AC86" s="6"/>
      <c r="AD86" s="6">
        <f>VLOOKUP($A86,'Roll Forward Calculation'!$B:$BS,AD$1,FALSE)</f>
        <v>7547.3600000000006</v>
      </c>
      <c r="AF86" s="6">
        <f>VLOOKUP($A86,'Roll Forward Calculation'!$B:$BS,AF$1,FALSE)</f>
        <v>0</v>
      </c>
      <c r="AH86" s="6">
        <f>VLOOKUP($A86,'Roll Forward Calculation'!$B:$BS,AH$1,FALSE)</f>
        <v>850.40999999999985</v>
      </c>
      <c r="AJ86" s="6">
        <f t="shared" si="2"/>
        <v>163251.49000000002</v>
      </c>
    </row>
    <row r="87" spans="1:36" x14ac:dyDescent="0.2">
      <c r="A87" s="31" t="s">
        <v>96</v>
      </c>
      <c r="B87" s="6">
        <f>VLOOKUP($A87,'Roll Forward Calculation'!$B:$BS,B$1,FALSE)</f>
        <v>50972.119999999995</v>
      </c>
      <c r="C87" s="6"/>
      <c r="D87" s="6">
        <f>VLOOKUP($A87,'Roll Forward Calculation'!$B:$BS,D$1,FALSE)</f>
        <v>18777.37</v>
      </c>
      <c r="E87" s="6"/>
      <c r="F87" s="6">
        <f>VLOOKUP($A87,'Roll Forward Calculation'!$B:$BS,F$1,FALSE)</f>
        <v>0</v>
      </c>
      <c r="G87" s="6"/>
      <c r="H87" s="6">
        <f>VLOOKUP($A87,'Roll Forward Calculation'!$B:$BS,H$1,FALSE)</f>
        <v>0</v>
      </c>
      <c r="I87" s="6"/>
      <c r="J87" s="6">
        <f>VLOOKUP($A87,'Roll Forward Calculation'!$B:$BS,J$1,FALSE)</f>
        <v>0</v>
      </c>
      <c r="K87" s="6"/>
      <c r="L87" s="6">
        <f>VLOOKUP($A87,'Roll Forward Calculation'!$B:$BS,L$1,FALSE)</f>
        <v>6227.8600000000006</v>
      </c>
      <c r="M87" s="6"/>
      <c r="N87" s="6">
        <f>VLOOKUP($A87,'Roll Forward Calculation'!$B:$BS,N$1,FALSE)</f>
        <v>30405.709999999992</v>
      </c>
      <c r="O87" s="6"/>
      <c r="P87" s="6">
        <f>VLOOKUP($A87,'Roll Forward Calculation'!$B:$BS,P$1,FALSE)</f>
        <v>0</v>
      </c>
      <c r="Q87" s="6"/>
      <c r="R87" s="6">
        <f>VLOOKUP($A87,'Roll Forward Calculation'!$B:$BS,R$1,FALSE)</f>
        <v>166.26999999999998</v>
      </c>
      <c r="S87" s="6"/>
      <c r="T87" s="6">
        <f>VLOOKUP($A87,'Roll Forward Calculation'!$B:$BS,T$1,FALSE)</f>
        <v>19955.440000000002</v>
      </c>
      <c r="U87" s="6"/>
      <c r="V87" s="6">
        <f>VLOOKUP($A87,'Roll Forward Calculation'!$B:$BS,V$1,FALSE)</f>
        <v>152605.18</v>
      </c>
      <c r="W87" s="6"/>
      <c r="X87" s="6">
        <f>VLOOKUP($A87,'Roll Forward Calculation'!$B:$BS,X$1,FALSE)</f>
        <v>0</v>
      </c>
      <c r="Y87" s="6"/>
      <c r="Z87" s="6">
        <f>VLOOKUP($A87,'Roll Forward Calculation'!$B:$BS,Z$1,FALSE)</f>
        <v>-7746.6000000000058</v>
      </c>
      <c r="AA87" s="6"/>
      <c r="AB87" s="6">
        <f>VLOOKUP($A87,'Roll Forward Calculation'!$B:$BS,AB$1,FALSE)</f>
        <v>139208.52000000002</v>
      </c>
      <c r="AC87" s="6"/>
      <c r="AD87" s="6">
        <f>VLOOKUP($A87,'Roll Forward Calculation'!$B:$BS,AD$1,FALSE)</f>
        <v>15389.839999999997</v>
      </c>
      <c r="AF87" s="6">
        <f>VLOOKUP($A87,'Roll Forward Calculation'!$B:$BS,AF$1,FALSE)</f>
        <v>45322.44</v>
      </c>
      <c r="AH87" s="6">
        <f>VLOOKUP($A87,'Roll Forward Calculation'!$B:$BS,AH$1,FALSE)</f>
        <v>-2825.6599999999962</v>
      </c>
      <c r="AJ87" s="6">
        <f t="shared" si="2"/>
        <v>468458.49</v>
      </c>
    </row>
    <row r="88" spans="1:36" x14ac:dyDescent="0.2">
      <c r="A88" s="31" t="s">
        <v>97</v>
      </c>
      <c r="B88" s="6">
        <f>VLOOKUP($A88,'Roll Forward Calculation'!$B:$BS,B$1,FALSE)</f>
        <v>0</v>
      </c>
      <c r="C88" s="6"/>
      <c r="D88" s="6">
        <f>VLOOKUP($A88,'Roll Forward Calculation'!$B:$BS,D$1,FALSE)</f>
        <v>991.68000000000006</v>
      </c>
      <c r="E88" s="6"/>
      <c r="F88" s="6">
        <f>VLOOKUP($A88,'Roll Forward Calculation'!$B:$BS,F$1,FALSE)</f>
        <v>0</v>
      </c>
      <c r="G88" s="6"/>
      <c r="H88" s="6">
        <f>VLOOKUP($A88,'Roll Forward Calculation'!$B:$BS,H$1,FALSE)</f>
        <v>0</v>
      </c>
      <c r="I88" s="6"/>
      <c r="J88" s="6">
        <f>VLOOKUP($A88,'Roll Forward Calculation'!$B:$BS,J$1,FALSE)</f>
        <v>0</v>
      </c>
      <c r="K88" s="6"/>
      <c r="L88" s="6">
        <f>VLOOKUP($A88,'Roll Forward Calculation'!$B:$BS,L$1,FALSE)</f>
        <v>0</v>
      </c>
      <c r="M88" s="6"/>
      <c r="N88" s="6">
        <f>VLOOKUP($A88,'Roll Forward Calculation'!$B:$BS,N$1,FALSE)</f>
        <v>953.36000000000013</v>
      </c>
      <c r="O88" s="6"/>
      <c r="P88" s="6">
        <f>VLOOKUP($A88,'Roll Forward Calculation'!$B:$BS,P$1,FALSE)</f>
        <v>0</v>
      </c>
      <c r="Q88" s="6"/>
      <c r="R88" s="6">
        <f>VLOOKUP($A88,'Roll Forward Calculation'!$B:$BS,R$1,FALSE)</f>
        <v>0</v>
      </c>
      <c r="S88" s="6"/>
      <c r="T88" s="6">
        <f>VLOOKUP($A88,'Roll Forward Calculation'!$B:$BS,T$1,FALSE)</f>
        <v>638.67000000000007</v>
      </c>
      <c r="U88" s="6"/>
      <c r="V88" s="6">
        <f>VLOOKUP($A88,'Roll Forward Calculation'!$B:$BS,V$1,FALSE)</f>
        <v>0</v>
      </c>
      <c r="W88" s="6"/>
      <c r="X88" s="6">
        <f>VLOOKUP($A88,'Roll Forward Calculation'!$B:$BS,X$1,FALSE)</f>
        <v>0</v>
      </c>
      <c r="Y88" s="6"/>
      <c r="Z88" s="6">
        <f>VLOOKUP($A88,'Roll Forward Calculation'!$B:$BS,Z$1,FALSE)</f>
        <v>-752.48000000000047</v>
      </c>
      <c r="AA88" s="6"/>
      <c r="AB88" s="6">
        <f>VLOOKUP($A88,'Roll Forward Calculation'!$B:$BS,AB$1,FALSE)</f>
        <v>6651.4100000000008</v>
      </c>
      <c r="AC88" s="6"/>
      <c r="AD88" s="6">
        <f>VLOOKUP($A88,'Roll Forward Calculation'!$B:$BS,AD$1,FALSE)</f>
        <v>0</v>
      </c>
      <c r="AF88" s="6">
        <f>VLOOKUP($A88,'Roll Forward Calculation'!$B:$BS,AF$1,FALSE)</f>
        <v>0</v>
      </c>
      <c r="AH88" s="6">
        <f>VLOOKUP($A88,'Roll Forward Calculation'!$B:$BS,AH$1,FALSE)</f>
        <v>191.46000000000004</v>
      </c>
      <c r="AJ88" s="6">
        <f t="shared" si="2"/>
        <v>8674.0999999999985</v>
      </c>
    </row>
    <row r="89" spans="1:36" x14ac:dyDescent="0.2">
      <c r="A89" s="31" t="s">
        <v>98</v>
      </c>
      <c r="B89" s="6">
        <f>VLOOKUP($A89,'Roll Forward Calculation'!$B:$BS,B$1,FALSE)</f>
        <v>0</v>
      </c>
      <c r="C89" s="6"/>
      <c r="D89" s="6">
        <f>VLOOKUP($A89,'Roll Forward Calculation'!$B:$BS,D$1,FALSE)</f>
        <v>573.46</v>
      </c>
      <c r="E89" s="6"/>
      <c r="F89" s="6">
        <f>VLOOKUP($A89,'Roll Forward Calculation'!$B:$BS,F$1,FALSE)</f>
        <v>0</v>
      </c>
      <c r="G89" s="6"/>
      <c r="H89" s="6">
        <f>VLOOKUP($A89,'Roll Forward Calculation'!$B:$BS,H$1,FALSE)</f>
        <v>0</v>
      </c>
      <c r="I89" s="6"/>
      <c r="J89" s="6">
        <f>VLOOKUP($A89,'Roll Forward Calculation'!$B:$BS,J$1,FALSE)</f>
        <v>0</v>
      </c>
      <c r="K89" s="6"/>
      <c r="L89" s="6">
        <f>VLOOKUP($A89,'Roll Forward Calculation'!$B:$BS,L$1,FALSE)</f>
        <v>0</v>
      </c>
      <c r="M89" s="6"/>
      <c r="N89" s="6">
        <f>VLOOKUP($A89,'Roll Forward Calculation'!$B:$BS,N$1,FALSE)</f>
        <v>132.11000000000013</v>
      </c>
      <c r="O89" s="6"/>
      <c r="P89" s="6">
        <f>VLOOKUP($A89,'Roll Forward Calculation'!$B:$BS,P$1,FALSE)</f>
        <v>0</v>
      </c>
      <c r="Q89" s="6"/>
      <c r="R89" s="6">
        <f>VLOOKUP($A89,'Roll Forward Calculation'!$B:$BS,R$1,FALSE)</f>
        <v>2.7799999999999994</v>
      </c>
      <c r="S89" s="6"/>
      <c r="T89" s="6">
        <f>VLOOKUP($A89,'Roll Forward Calculation'!$B:$BS,T$1,FALSE)</f>
        <v>277.55000000000007</v>
      </c>
      <c r="U89" s="6"/>
      <c r="V89" s="6">
        <f>VLOOKUP($A89,'Roll Forward Calculation'!$B:$BS,V$1,FALSE)</f>
        <v>0</v>
      </c>
      <c r="W89" s="6"/>
      <c r="X89" s="6">
        <f>VLOOKUP($A89,'Roll Forward Calculation'!$B:$BS,X$1,FALSE)</f>
        <v>0</v>
      </c>
      <c r="Y89" s="6"/>
      <c r="Z89" s="6">
        <f>VLOOKUP($A89,'Roll Forward Calculation'!$B:$BS,Z$1,FALSE)</f>
        <v>290.5300000000002</v>
      </c>
      <c r="AA89" s="6"/>
      <c r="AB89" s="6">
        <f>VLOOKUP($A89,'Roll Forward Calculation'!$B:$BS,AB$1,FALSE)</f>
        <v>874.18000000000006</v>
      </c>
      <c r="AC89" s="6"/>
      <c r="AD89" s="6">
        <f>VLOOKUP($A89,'Roll Forward Calculation'!$B:$BS,AD$1,FALSE)</f>
        <v>0</v>
      </c>
      <c r="AF89" s="6">
        <f>VLOOKUP($A89,'Roll Forward Calculation'!$B:$BS,AF$1,FALSE)</f>
        <v>1.2199999999999998</v>
      </c>
      <c r="AH89" s="6">
        <f>VLOOKUP($A89,'Roll Forward Calculation'!$B:$BS,AH$1,FALSE)</f>
        <v>171.75</v>
      </c>
      <c r="AJ89" s="6">
        <f t="shared" si="2"/>
        <v>2323.5800000000004</v>
      </c>
    </row>
    <row r="90" spans="1:36" x14ac:dyDescent="0.2">
      <c r="A90" s="31" t="s">
        <v>99</v>
      </c>
      <c r="B90" s="6">
        <f>VLOOKUP($A90,'Roll Forward Calculation'!$B:$BS,B$1,FALSE)</f>
        <v>0</v>
      </c>
      <c r="C90" s="6"/>
      <c r="D90" s="6">
        <f>VLOOKUP($A90,'Roll Forward Calculation'!$B:$BS,D$1,FALSE)</f>
        <v>-2460.6499999999978</v>
      </c>
      <c r="E90" s="6"/>
      <c r="F90" s="6">
        <f>VLOOKUP($A90,'Roll Forward Calculation'!$B:$BS,F$1,FALSE)</f>
        <v>0</v>
      </c>
      <c r="G90" s="6"/>
      <c r="H90" s="6">
        <f>VLOOKUP($A90,'Roll Forward Calculation'!$B:$BS,H$1,FALSE)</f>
        <v>0</v>
      </c>
      <c r="I90" s="6"/>
      <c r="J90" s="6">
        <f>VLOOKUP($A90,'Roll Forward Calculation'!$B:$BS,J$1,FALSE)</f>
        <v>0</v>
      </c>
      <c r="K90" s="6"/>
      <c r="L90" s="6">
        <f>VLOOKUP($A90,'Roll Forward Calculation'!$B:$BS,L$1,FALSE)</f>
        <v>11303.389999999996</v>
      </c>
      <c r="M90" s="6"/>
      <c r="N90" s="6">
        <f>VLOOKUP($A90,'Roll Forward Calculation'!$B:$BS,N$1,FALSE)</f>
        <v>12710.559999999998</v>
      </c>
      <c r="O90" s="6"/>
      <c r="P90" s="6">
        <f>VLOOKUP($A90,'Roll Forward Calculation'!$B:$BS,P$1,FALSE)</f>
        <v>0</v>
      </c>
      <c r="Q90" s="6"/>
      <c r="R90" s="6">
        <f>VLOOKUP($A90,'Roll Forward Calculation'!$B:$BS,R$1,FALSE)</f>
        <v>0</v>
      </c>
      <c r="S90" s="6"/>
      <c r="T90" s="6">
        <f>VLOOKUP($A90,'Roll Forward Calculation'!$B:$BS,T$1,FALSE)</f>
        <v>7514.8399999999965</v>
      </c>
      <c r="U90" s="6"/>
      <c r="V90" s="6">
        <f>VLOOKUP($A90,'Roll Forward Calculation'!$B:$BS,V$1,FALSE)</f>
        <v>18082.580000000002</v>
      </c>
      <c r="W90" s="6"/>
      <c r="X90" s="6">
        <f>VLOOKUP($A90,'Roll Forward Calculation'!$B:$BS,X$1,FALSE)</f>
        <v>0</v>
      </c>
      <c r="Y90" s="6"/>
      <c r="Z90" s="6">
        <f>VLOOKUP($A90,'Roll Forward Calculation'!$B:$BS,Z$1,FALSE)</f>
        <v>2848.2900000000009</v>
      </c>
      <c r="AA90" s="6"/>
      <c r="AB90" s="6">
        <f>VLOOKUP($A90,'Roll Forward Calculation'!$B:$BS,AB$1,FALSE)</f>
        <v>69937.549999999988</v>
      </c>
      <c r="AC90" s="6"/>
      <c r="AD90" s="6">
        <f>VLOOKUP($A90,'Roll Forward Calculation'!$B:$BS,AD$1,FALSE)</f>
        <v>0</v>
      </c>
      <c r="AF90" s="6">
        <f>VLOOKUP($A90,'Roll Forward Calculation'!$B:$BS,AF$1,FALSE)</f>
        <v>0</v>
      </c>
      <c r="AH90" s="6">
        <f>VLOOKUP($A90,'Roll Forward Calculation'!$B:$BS,AH$1,FALSE)</f>
        <v>2273.5699999999997</v>
      </c>
      <c r="AJ90" s="6">
        <f t="shared" si="2"/>
        <v>122210.12999999998</v>
      </c>
    </row>
    <row r="91" spans="1:36" x14ac:dyDescent="0.2">
      <c r="A91" s="31" t="s">
        <v>100</v>
      </c>
      <c r="B91" s="6">
        <f>VLOOKUP($A91,'Roll Forward Calculation'!$B:$BS,B$1,FALSE)</f>
        <v>0</v>
      </c>
      <c r="C91" s="6"/>
      <c r="D91" s="6">
        <f>VLOOKUP($A91,'Roll Forward Calculation'!$B:$BS,D$1,FALSE)</f>
        <v>0</v>
      </c>
      <c r="E91" s="6"/>
      <c r="F91" s="6">
        <f>VLOOKUP($A91,'Roll Forward Calculation'!$B:$BS,F$1,FALSE)</f>
        <v>0</v>
      </c>
      <c r="G91" s="6"/>
      <c r="H91" s="6">
        <f>VLOOKUP($A91,'Roll Forward Calculation'!$B:$BS,H$1,FALSE)</f>
        <v>0</v>
      </c>
      <c r="I91" s="6"/>
      <c r="J91" s="6">
        <f>VLOOKUP($A91,'Roll Forward Calculation'!$B:$BS,J$1,FALSE)</f>
        <v>0</v>
      </c>
      <c r="K91" s="6"/>
      <c r="L91" s="6">
        <f>VLOOKUP($A91,'Roll Forward Calculation'!$B:$BS,L$1,FALSE)</f>
        <v>0</v>
      </c>
      <c r="M91" s="6"/>
      <c r="N91" s="6">
        <f>VLOOKUP($A91,'Roll Forward Calculation'!$B:$BS,N$1,FALSE)</f>
        <v>0</v>
      </c>
      <c r="O91" s="6"/>
      <c r="P91" s="6">
        <f>VLOOKUP($A91,'Roll Forward Calculation'!$B:$BS,P$1,FALSE)</f>
        <v>0</v>
      </c>
      <c r="Q91" s="6"/>
      <c r="R91" s="6">
        <f>VLOOKUP($A91,'Roll Forward Calculation'!$B:$BS,R$1,FALSE)</f>
        <v>0</v>
      </c>
      <c r="S91" s="6"/>
      <c r="T91" s="6">
        <f>VLOOKUP($A91,'Roll Forward Calculation'!$B:$BS,T$1,FALSE)</f>
        <v>0</v>
      </c>
      <c r="U91" s="6"/>
      <c r="V91" s="6">
        <f>VLOOKUP($A91,'Roll Forward Calculation'!$B:$BS,V$1,FALSE)</f>
        <v>0</v>
      </c>
      <c r="W91" s="6"/>
      <c r="X91" s="6">
        <f>VLOOKUP($A91,'Roll Forward Calculation'!$B:$BS,X$1,FALSE)</f>
        <v>0</v>
      </c>
      <c r="Y91" s="6"/>
      <c r="Z91" s="6">
        <f>VLOOKUP($A91,'Roll Forward Calculation'!$B:$BS,Z$1,FALSE)</f>
        <v>0</v>
      </c>
      <c r="AA91" s="6"/>
      <c r="AB91" s="6">
        <f>VLOOKUP($A91,'Roll Forward Calculation'!$B:$BS,AB$1,FALSE)</f>
        <v>0</v>
      </c>
      <c r="AC91" s="6"/>
      <c r="AD91" s="6">
        <f>VLOOKUP($A91,'Roll Forward Calculation'!$B:$BS,AD$1,FALSE)</f>
        <v>0</v>
      </c>
      <c r="AF91" s="6">
        <f>VLOOKUP($A91,'Roll Forward Calculation'!$B:$BS,AF$1,FALSE)</f>
        <v>0</v>
      </c>
      <c r="AH91" s="6">
        <f>VLOOKUP($A91,'Roll Forward Calculation'!$B:$BS,AH$1,FALSE)</f>
        <v>0</v>
      </c>
      <c r="AJ91" s="6">
        <f t="shared" si="2"/>
        <v>0</v>
      </c>
    </row>
    <row r="92" spans="1:36" x14ac:dyDescent="0.2">
      <c r="A92" s="31" t="s">
        <v>101</v>
      </c>
      <c r="B92" s="6">
        <f>VLOOKUP($A92,'Roll Forward Calculation'!$B:$BS,B$1,FALSE)</f>
        <v>0</v>
      </c>
      <c r="C92" s="6"/>
      <c r="D92" s="6">
        <f>VLOOKUP($A92,'Roll Forward Calculation'!$B:$BS,D$1,FALSE)</f>
        <v>29707.62</v>
      </c>
      <c r="E92" s="6"/>
      <c r="F92" s="6">
        <f>VLOOKUP($A92,'Roll Forward Calculation'!$B:$BS,F$1,FALSE)</f>
        <v>0</v>
      </c>
      <c r="G92" s="6"/>
      <c r="H92" s="6">
        <f>VLOOKUP($A92,'Roll Forward Calculation'!$B:$BS,H$1,FALSE)</f>
        <v>0</v>
      </c>
      <c r="I92" s="6"/>
      <c r="J92" s="6">
        <f>VLOOKUP($A92,'Roll Forward Calculation'!$B:$BS,J$1,FALSE)</f>
        <v>0</v>
      </c>
      <c r="K92" s="6"/>
      <c r="L92" s="6">
        <f>VLOOKUP($A92,'Roll Forward Calculation'!$B:$BS,L$1,FALSE)</f>
        <v>5842.06</v>
      </c>
      <c r="M92" s="6"/>
      <c r="N92" s="6">
        <f>VLOOKUP($A92,'Roll Forward Calculation'!$B:$BS,N$1,FALSE)</f>
        <v>5505.3100000000013</v>
      </c>
      <c r="O92" s="6"/>
      <c r="P92" s="6">
        <f>VLOOKUP($A92,'Roll Forward Calculation'!$B:$BS,P$1,FALSE)</f>
        <v>0</v>
      </c>
      <c r="Q92" s="6"/>
      <c r="R92" s="6">
        <f>VLOOKUP($A92,'Roll Forward Calculation'!$B:$BS,R$1,FALSE)</f>
        <v>0</v>
      </c>
      <c r="S92" s="6"/>
      <c r="T92" s="6">
        <f>VLOOKUP($A92,'Roll Forward Calculation'!$B:$BS,T$1,FALSE)</f>
        <v>7947.1100000000006</v>
      </c>
      <c r="U92" s="6"/>
      <c r="V92" s="6">
        <f>VLOOKUP($A92,'Roll Forward Calculation'!$B:$BS,V$1,FALSE)</f>
        <v>11676.369999999995</v>
      </c>
      <c r="W92" s="6"/>
      <c r="X92" s="6">
        <f>VLOOKUP($A92,'Roll Forward Calculation'!$B:$BS,X$1,FALSE)</f>
        <v>0</v>
      </c>
      <c r="Y92" s="6"/>
      <c r="Z92" s="6">
        <f>VLOOKUP($A92,'Roll Forward Calculation'!$B:$BS,Z$1,FALSE)</f>
        <v>5897.1499999999942</v>
      </c>
      <c r="AA92" s="6"/>
      <c r="AB92" s="6">
        <f>VLOOKUP($A92,'Roll Forward Calculation'!$B:$BS,AB$1,FALSE)</f>
        <v>4438.2700000000004</v>
      </c>
      <c r="AC92" s="6"/>
      <c r="AD92" s="6">
        <f>VLOOKUP($A92,'Roll Forward Calculation'!$B:$BS,AD$1,FALSE)</f>
        <v>0</v>
      </c>
      <c r="AF92" s="6">
        <f>VLOOKUP($A92,'Roll Forward Calculation'!$B:$BS,AF$1,FALSE)</f>
        <v>0</v>
      </c>
      <c r="AH92" s="6">
        <f>VLOOKUP($A92,'Roll Forward Calculation'!$B:$BS,AH$1,FALSE)</f>
        <v>4597.2800000000025</v>
      </c>
      <c r="AJ92" s="6">
        <f t="shared" si="2"/>
        <v>75611.17</v>
      </c>
    </row>
    <row r="93" spans="1:36" x14ac:dyDescent="0.2">
      <c r="A93" s="31" t="s">
        <v>102</v>
      </c>
      <c r="B93" s="6">
        <f>VLOOKUP($A93,'Roll Forward Calculation'!$B:$BS,B$1,FALSE)</f>
        <v>0</v>
      </c>
      <c r="C93" s="6"/>
      <c r="D93" s="6">
        <f>VLOOKUP($A93,'Roll Forward Calculation'!$B:$BS,D$1,FALSE)</f>
        <v>63134.55</v>
      </c>
      <c r="E93" s="6"/>
      <c r="F93" s="6">
        <f>VLOOKUP($A93,'Roll Forward Calculation'!$B:$BS,F$1,FALSE)</f>
        <v>0</v>
      </c>
      <c r="G93" s="6"/>
      <c r="H93" s="6">
        <f>VLOOKUP($A93,'Roll Forward Calculation'!$B:$BS,H$1,FALSE)</f>
        <v>0</v>
      </c>
      <c r="I93" s="6"/>
      <c r="J93" s="6">
        <f>VLOOKUP($A93,'Roll Forward Calculation'!$B:$BS,J$1,FALSE)</f>
        <v>0</v>
      </c>
      <c r="K93" s="6"/>
      <c r="L93" s="6">
        <f>VLOOKUP($A93,'Roll Forward Calculation'!$B:$BS,L$1,FALSE)</f>
        <v>1932.8900000000003</v>
      </c>
      <c r="M93" s="6"/>
      <c r="N93" s="6">
        <f>VLOOKUP($A93,'Roll Forward Calculation'!$B:$BS,N$1,FALSE)</f>
        <v>7115.590000000002</v>
      </c>
      <c r="O93" s="6"/>
      <c r="P93" s="6">
        <f>VLOOKUP($A93,'Roll Forward Calculation'!$B:$BS,P$1,FALSE)</f>
        <v>0</v>
      </c>
      <c r="Q93" s="6"/>
      <c r="R93" s="6">
        <f>VLOOKUP($A93,'Roll Forward Calculation'!$B:$BS,R$1,FALSE)</f>
        <v>0</v>
      </c>
      <c r="S93" s="6"/>
      <c r="T93" s="6">
        <f>VLOOKUP($A93,'Roll Forward Calculation'!$B:$BS,T$1,FALSE)</f>
        <v>17051.260000000002</v>
      </c>
      <c r="U93" s="6"/>
      <c r="V93" s="6">
        <f>VLOOKUP($A93,'Roll Forward Calculation'!$B:$BS,V$1,FALSE)</f>
        <v>-51443.599999999991</v>
      </c>
      <c r="W93" s="6"/>
      <c r="X93" s="6">
        <f>VLOOKUP($A93,'Roll Forward Calculation'!$B:$BS,X$1,FALSE)</f>
        <v>0</v>
      </c>
      <c r="Y93" s="6"/>
      <c r="Z93" s="6">
        <f>VLOOKUP($A93,'Roll Forward Calculation'!$B:$BS,Z$1,FALSE)</f>
        <v>10674.540000000008</v>
      </c>
      <c r="AA93" s="6"/>
      <c r="AB93" s="6">
        <f>VLOOKUP($A93,'Roll Forward Calculation'!$B:$BS,AB$1,FALSE)</f>
        <v>9865.61</v>
      </c>
      <c r="AC93" s="6"/>
      <c r="AD93" s="6">
        <f>VLOOKUP($A93,'Roll Forward Calculation'!$B:$BS,AD$1,FALSE)</f>
        <v>0</v>
      </c>
      <c r="AF93" s="6">
        <f>VLOOKUP($A93,'Roll Forward Calculation'!$B:$BS,AF$1,FALSE)</f>
        <v>0</v>
      </c>
      <c r="AH93" s="6">
        <f>VLOOKUP($A93,'Roll Forward Calculation'!$B:$BS,AH$1,FALSE)</f>
        <v>9074.82</v>
      </c>
      <c r="AJ93" s="6">
        <f t="shared" si="2"/>
        <v>67405.660000000033</v>
      </c>
    </row>
    <row r="94" spans="1:36" x14ac:dyDescent="0.2">
      <c r="A94" s="31" t="s">
        <v>239</v>
      </c>
      <c r="B94" s="6">
        <f>VLOOKUP($A94,'Roll Forward Calculation'!$B:$BS,B$1,FALSE)</f>
        <v>0</v>
      </c>
      <c r="C94" s="6"/>
      <c r="D94" s="6">
        <f>VLOOKUP($A94,'Roll Forward Calculation'!$B:$BS,D$1,FALSE)</f>
        <v>317900.83999999997</v>
      </c>
      <c r="E94" s="6"/>
      <c r="F94" s="6">
        <f>VLOOKUP($A94,'Roll Forward Calculation'!$B:$BS,F$1,FALSE)</f>
        <v>0</v>
      </c>
      <c r="G94" s="6"/>
      <c r="H94" s="6">
        <f>VLOOKUP($A94,'Roll Forward Calculation'!$B:$BS,H$1,FALSE)</f>
        <v>0</v>
      </c>
      <c r="I94" s="6"/>
      <c r="J94" s="6">
        <f>VLOOKUP($A94,'Roll Forward Calculation'!$B:$BS,J$1,FALSE)</f>
        <v>0</v>
      </c>
      <c r="K94" s="6"/>
      <c r="L94" s="6">
        <f>VLOOKUP($A94,'Roll Forward Calculation'!$B:$BS,L$1,FALSE)</f>
        <v>-8285.92</v>
      </c>
      <c r="M94" s="6"/>
      <c r="N94" s="6">
        <f>VLOOKUP($A94,'Roll Forward Calculation'!$B:$BS,N$1,FALSE)</f>
        <v>0</v>
      </c>
      <c r="O94" s="6"/>
      <c r="P94" s="6">
        <f>VLOOKUP($A94,'Roll Forward Calculation'!$B:$BS,P$1,FALSE)</f>
        <v>0</v>
      </c>
      <c r="Q94" s="6"/>
      <c r="R94" s="6">
        <f>VLOOKUP($A94,'Roll Forward Calculation'!$B:$BS,R$1,FALSE)</f>
        <v>186.22000000000003</v>
      </c>
      <c r="S94" s="6"/>
      <c r="T94" s="6">
        <f>VLOOKUP($A94,'Roll Forward Calculation'!$B:$BS,T$1,FALSE)</f>
        <v>192962.32999999996</v>
      </c>
      <c r="U94" s="6"/>
      <c r="V94" s="6">
        <f>VLOOKUP($A94,'Roll Forward Calculation'!$B:$BS,V$1,FALSE)</f>
        <v>0</v>
      </c>
      <c r="W94" s="6"/>
      <c r="X94" s="6">
        <f>VLOOKUP($A94,'Roll Forward Calculation'!$B:$BS,X$1,FALSE)</f>
        <v>0</v>
      </c>
      <c r="Y94" s="6"/>
      <c r="Z94" s="6">
        <f>VLOOKUP($A94,'Roll Forward Calculation'!$B:$BS,Z$1,FALSE)</f>
        <v>109660.45000000007</v>
      </c>
      <c r="AA94" s="6"/>
      <c r="AB94" s="6">
        <f>VLOOKUP($A94,'Roll Forward Calculation'!$B:$BS,AB$1,FALSE)</f>
        <v>48297.27</v>
      </c>
      <c r="AC94" s="6"/>
      <c r="AD94" s="6">
        <f>VLOOKUP($A94,'Roll Forward Calculation'!$B:$BS,AD$1,FALSE)</f>
        <v>0</v>
      </c>
      <c r="AF94" s="6">
        <f>VLOOKUP($A94,'Roll Forward Calculation'!$B:$BS,AF$1,FALSE)</f>
        <v>0</v>
      </c>
      <c r="AH94" s="6">
        <f>VLOOKUP($A94,'Roll Forward Calculation'!$B:$BS,AH$1,FALSE)</f>
        <v>70549.63</v>
      </c>
      <c r="AJ94" s="6">
        <f t="shared" si="2"/>
        <v>731270.82</v>
      </c>
    </row>
    <row r="95" spans="1:36" x14ac:dyDescent="0.2">
      <c r="A95" s="31" t="s">
        <v>103</v>
      </c>
      <c r="B95" s="6">
        <f>VLOOKUP($A95,'Roll Forward Calculation'!$B:$BS,B$1,FALSE)</f>
        <v>0</v>
      </c>
      <c r="C95" s="6"/>
      <c r="D95" s="6">
        <f>VLOOKUP($A95,'Roll Forward Calculation'!$B:$BS,D$1,FALSE)</f>
        <v>70072.25</v>
      </c>
      <c r="E95" s="6"/>
      <c r="F95" s="6">
        <f>VLOOKUP($A95,'Roll Forward Calculation'!$B:$BS,F$1,FALSE)</f>
        <v>0</v>
      </c>
      <c r="G95" s="6"/>
      <c r="H95" s="6">
        <f>VLOOKUP($A95,'Roll Forward Calculation'!$B:$BS,H$1,FALSE)</f>
        <v>0</v>
      </c>
      <c r="I95" s="6"/>
      <c r="J95" s="6">
        <f>VLOOKUP($A95,'Roll Forward Calculation'!$B:$BS,J$1,FALSE)</f>
        <v>0</v>
      </c>
      <c r="K95" s="6"/>
      <c r="L95" s="6">
        <f>VLOOKUP($A95,'Roll Forward Calculation'!$B:$BS,L$1,FALSE)</f>
        <v>-3909.17</v>
      </c>
      <c r="M95" s="6"/>
      <c r="N95" s="6">
        <f>VLOOKUP($A95,'Roll Forward Calculation'!$B:$BS,N$1,FALSE)</f>
        <v>7196.16</v>
      </c>
      <c r="O95" s="6"/>
      <c r="P95" s="6">
        <f>VLOOKUP($A95,'Roll Forward Calculation'!$B:$BS,P$1,FALSE)</f>
        <v>0</v>
      </c>
      <c r="Q95" s="6"/>
      <c r="R95" s="6">
        <f>VLOOKUP($A95,'Roll Forward Calculation'!$B:$BS,R$1,FALSE)</f>
        <v>0</v>
      </c>
      <c r="S95" s="6"/>
      <c r="T95" s="6">
        <f>VLOOKUP($A95,'Roll Forward Calculation'!$B:$BS,T$1,FALSE)</f>
        <v>19952.089999999997</v>
      </c>
      <c r="U95" s="6"/>
      <c r="V95" s="6">
        <f>VLOOKUP($A95,'Roll Forward Calculation'!$B:$BS,V$1,FALSE)</f>
        <v>6212.94</v>
      </c>
      <c r="W95" s="6"/>
      <c r="X95" s="6">
        <f>VLOOKUP($A95,'Roll Forward Calculation'!$B:$BS,X$1,FALSE)</f>
        <v>0</v>
      </c>
      <c r="Y95" s="6"/>
      <c r="Z95" s="6">
        <f>VLOOKUP($A95,'Roll Forward Calculation'!$B:$BS,Z$1,FALSE)</f>
        <v>32917.149999999994</v>
      </c>
      <c r="AA95" s="6"/>
      <c r="AB95" s="6">
        <f>VLOOKUP($A95,'Roll Forward Calculation'!$B:$BS,AB$1,FALSE)</f>
        <v>13614.33</v>
      </c>
      <c r="AC95" s="6"/>
      <c r="AD95" s="6">
        <f>VLOOKUP($A95,'Roll Forward Calculation'!$B:$BS,AD$1,FALSE)</f>
        <v>0</v>
      </c>
      <c r="AF95" s="6">
        <f>VLOOKUP($A95,'Roll Forward Calculation'!$B:$BS,AF$1,FALSE)</f>
        <v>0</v>
      </c>
      <c r="AH95" s="6">
        <f>VLOOKUP($A95,'Roll Forward Calculation'!$B:$BS,AH$1,FALSE)</f>
        <v>15446.150000000001</v>
      </c>
      <c r="AJ95" s="6">
        <f t="shared" si="2"/>
        <v>161501.89999999997</v>
      </c>
    </row>
    <row r="96" spans="1:36" x14ac:dyDescent="0.2">
      <c r="A96" s="31" t="s">
        <v>104</v>
      </c>
      <c r="B96" s="6">
        <f>VLOOKUP($A96,'Roll Forward Calculation'!$B:$BS,B$1,FALSE)</f>
        <v>33795.64</v>
      </c>
      <c r="C96" s="6"/>
      <c r="D96" s="6">
        <f>VLOOKUP($A96,'Roll Forward Calculation'!$B:$BS,D$1,FALSE)</f>
        <v>2262.5100000000002</v>
      </c>
      <c r="E96" s="6"/>
      <c r="F96" s="6">
        <f>VLOOKUP($A96,'Roll Forward Calculation'!$B:$BS,F$1,FALSE)</f>
        <v>0</v>
      </c>
      <c r="G96" s="6"/>
      <c r="H96" s="6">
        <f>VLOOKUP($A96,'Roll Forward Calculation'!$B:$BS,H$1,FALSE)</f>
        <v>0</v>
      </c>
      <c r="I96" s="6"/>
      <c r="J96" s="6">
        <f>VLOOKUP($A96,'Roll Forward Calculation'!$B:$BS,J$1,FALSE)</f>
        <v>0</v>
      </c>
      <c r="K96" s="6"/>
      <c r="L96" s="6">
        <f>VLOOKUP($A96,'Roll Forward Calculation'!$B:$BS,L$1,FALSE)</f>
        <v>-2188.34</v>
      </c>
      <c r="M96" s="6"/>
      <c r="N96" s="6">
        <f>VLOOKUP($A96,'Roll Forward Calculation'!$B:$BS,N$1,FALSE)</f>
        <v>3224.5499999999993</v>
      </c>
      <c r="O96" s="6"/>
      <c r="P96" s="6">
        <f>VLOOKUP($A96,'Roll Forward Calculation'!$B:$BS,P$1,FALSE)</f>
        <v>0</v>
      </c>
      <c r="Q96" s="6"/>
      <c r="R96" s="6">
        <f>VLOOKUP($A96,'Roll Forward Calculation'!$B:$BS,R$1,FALSE)</f>
        <v>109.13</v>
      </c>
      <c r="S96" s="6"/>
      <c r="T96" s="6">
        <f>VLOOKUP($A96,'Roll Forward Calculation'!$B:$BS,T$1,FALSE)</f>
        <v>1532.5200000000004</v>
      </c>
      <c r="U96" s="6"/>
      <c r="V96" s="6">
        <f>VLOOKUP($A96,'Roll Forward Calculation'!$B:$BS,V$1,FALSE)</f>
        <v>8287.66</v>
      </c>
      <c r="W96" s="6"/>
      <c r="X96" s="6">
        <f>VLOOKUP($A96,'Roll Forward Calculation'!$B:$BS,X$1,FALSE)</f>
        <v>0</v>
      </c>
      <c r="Y96" s="6"/>
      <c r="Z96" s="6">
        <f>VLOOKUP($A96,'Roll Forward Calculation'!$B:$BS,Z$1,FALSE)</f>
        <v>2082.6000000000004</v>
      </c>
      <c r="AA96" s="6"/>
      <c r="AB96" s="6">
        <f>VLOOKUP($A96,'Roll Forward Calculation'!$B:$BS,AB$1,FALSE)</f>
        <v>20588.129999999997</v>
      </c>
      <c r="AC96" s="6"/>
      <c r="AD96" s="6">
        <f>VLOOKUP($A96,'Roll Forward Calculation'!$B:$BS,AD$1,FALSE)</f>
        <v>289.22000000000003</v>
      </c>
      <c r="AF96" s="6">
        <f>VLOOKUP($A96,'Roll Forward Calculation'!$B:$BS,AF$1,FALSE)</f>
        <v>3660.83</v>
      </c>
      <c r="AH96" s="6">
        <f>VLOOKUP($A96,'Roll Forward Calculation'!$B:$BS,AH$1,FALSE)</f>
        <v>1022.9000000000005</v>
      </c>
      <c r="AJ96" s="6">
        <f t="shared" si="2"/>
        <v>74667.349999999991</v>
      </c>
    </row>
    <row r="97" spans="1:39" x14ac:dyDescent="0.2">
      <c r="A97" s="31" t="s">
        <v>105</v>
      </c>
      <c r="B97" s="6">
        <f>VLOOKUP($A97,'Roll Forward Calculation'!$B:$BS,B$1,FALSE)</f>
        <v>0</v>
      </c>
      <c r="C97" s="6"/>
      <c r="D97" s="6">
        <f>VLOOKUP($A97,'Roll Forward Calculation'!$B:$BS,D$1,FALSE)</f>
        <v>35334.85</v>
      </c>
      <c r="E97" s="6"/>
      <c r="F97" s="6">
        <f>VLOOKUP($A97,'Roll Forward Calculation'!$B:$BS,F$1,FALSE)</f>
        <v>0</v>
      </c>
      <c r="G97" s="6"/>
      <c r="H97" s="6">
        <f>VLOOKUP($A97,'Roll Forward Calculation'!$B:$BS,H$1,FALSE)</f>
        <v>0</v>
      </c>
      <c r="I97" s="6"/>
      <c r="J97" s="6">
        <f>VLOOKUP($A97,'Roll Forward Calculation'!$B:$BS,J$1,FALSE)</f>
        <v>0</v>
      </c>
      <c r="K97" s="6"/>
      <c r="L97" s="6">
        <f>VLOOKUP($A97,'Roll Forward Calculation'!$B:$BS,L$1,FALSE)</f>
        <v>3865.75</v>
      </c>
      <c r="M97" s="6"/>
      <c r="N97" s="6">
        <f>VLOOKUP($A97,'Roll Forward Calculation'!$B:$BS,N$1,FALSE)</f>
        <v>7395.9399999999987</v>
      </c>
      <c r="O97" s="6"/>
      <c r="P97" s="6">
        <f>VLOOKUP($A97,'Roll Forward Calculation'!$B:$BS,P$1,FALSE)</f>
        <v>0</v>
      </c>
      <c r="Q97" s="6"/>
      <c r="R97" s="6">
        <f>VLOOKUP($A97,'Roll Forward Calculation'!$B:$BS,R$1,FALSE)</f>
        <v>0</v>
      </c>
      <c r="S97" s="6"/>
      <c r="T97" s="6">
        <f>VLOOKUP($A97,'Roll Forward Calculation'!$B:$BS,T$1,FALSE)</f>
        <v>10991.020000000004</v>
      </c>
      <c r="U97" s="6"/>
      <c r="V97" s="6">
        <f>VLOOKUP($A97,'Roll Forward Calculation'!$B:$BS,V$1,FALSE)</f>
        <v>-89168.59</v>
      </c>
      <c r="W97" s="6"/>
      <c r="X97" s="6">
        <f>VLOOKUP($A97,'Roll Forward Calculation'!$B:$BS,X$1,FALSE)</f>
        <v>0</v>
      </c>
      <c r="Y97" s="6"/>
      <c r="Z97" s="6">
        <f>VLOOKUP($A97,'Roll Forward Calculation'!$B:$BS,Z$1,FALSE)</f>
        <v>7050.8699999999953</v>
      </c>
      <c r="AA97" s="6"/>
      <c r="AB97" s="6">
        <f>VLOOKUP($A97,'Roll Forward Calculation'!$B:$BS,AB$1,FALSE)</f>
        <v>8191.51</v>
      </c>
      <c r="AC97" s="6"/>
      <c r="AD97" s="6">
        <f>VLOOKUP($A97,'Roll Forward Calculation'!$B:$BS,AD$1,FALSE)</f>
        <v>0</v>
      </c>
      <c r="AF97" s="6">
        <f>VLOOKUP($A97,'Roll Forward Calculation'!$B:$BS,AF$1,FALSE)</f>
        <v>0</v>
      </c>
      <c r="AH97" s="6">
        <f>VLOOKUP($A97,'Roll Forward Calculation'!$B:$BS,AH$1,FALSE)</f>
        <v>5125.3099999999977</v>
      </c>
      <c r="AJ97" s="6">
        <f t="shared" si="2"/>
        <v>-11213.340000000006</v>
      </c>
    </row>
    <row r="98" spans="1:39" x14ac:dyDescent="0.2">
      <c r="A98" s="31" t="s">
        <v>106</v>
      </c>
      <c r="B98" s="6">
        <f>VLOOKUP($A98,'Roll Forward Calculation'!$B:$BS,B$1,FALSE)</f>
        <v>8995.25</v>
      </c>
      <c r="C98" s="6"/>
      <c r="D98" s="6">
        <f>VLOOKUP($A98,'Roll Forward Calculation'!$B:$BS,D$1,FALSE)</f>
        <v>55.650000000000091</v>
      </c>
      <c r="E98" s="6"/>
      <c r="F98" s="6">
        <f>VLOOKUP($A98,'Roll Forward Calculation'!$B:$BS,F$1,FALSE)</f>
        <v>0</v>
      </c>
      <c r="G98" s="6"/>
      <c r="H98" s="6">
        <f>VLOOKUP($A98,'Roll Forward Calculation'!$B:$BS,H$1,FALSE)</f>
        <v>0</v>
      </c>
      <c r="I98" s="6"/>
      <c r="J98" s="6">
        <f>VLOOKUP($A98,'Roll Forward Calculation'!$B:$BS,J$1,FALSE)</f>
        <v>0</v>
      </c>
      <c r="K98" s="6"/>
      <c r="L98" s="6">
        <f>VLOOKUP($A98,'Roll Forward Calculation'!$B:$BS,L$1,FALSE)</f>
        <v>0</v>
      </c>
      <c r="M98" s="6"/>
      <c r="N98" s="6">
        <f>VLOOKUP($A98,'Roll Forward Calculation'!$B:$BS,N$1,FALSE)</f>
        <v>3093</v>
      </c>
      <c r="O98" s="6"/>
      <c r="P98" s="6">
        <f>VLOOKUP($A98,'Roll Forward Calculation'!$B:$BS,P$1,FALSE)</f>
        <v>0</v>
      </c>
      <c r="Q98" s="6"/>
      <c r="R98" s="6">
        <f>VLOOKUP($A98,'Roll Forward Calculation'!$B:$BS,R$1,FALSE)</f>
        <v>7.93</v>
      </c>
      <c r="S98" s="6"/>
      <c r="T98" s="6">
        <f>VLOOKUP($A98,'Roll Forward Calculation'!$B:$BS,T$1,FALSE)</f>
        <v>3320.3700000000008</v>
      </c>
      <c r="U98" s="6"/>
      <c r="V98" s="6">
        <f>VLOOKUP($A98,'Roll Forward Calculation'!$B:$BS,V$1,FALSE)</f>
        <v>3821.62</v>
      </c>
      <c r="W98" s="6"/>
      <c r="X98" s="6">
        <f>VLOOKUP($A98,'Roll Forward Calculation'!$B:$BS,X$1,FALSE)</f>
        <v>0</v>
      </c>
      <c r="Y98" s="6"/>
      <c r="Z98" s="6">
        <f>VLOOKUP($A98,'Roll Forward Calculation'!$B:$BS,Z$1,FALSE)</f>
        <v>949.17000000000007</v>
      </c>
      <c r="AA98" s="6"/>
      <c r="AB98" s="6">
        <f>VLOOKUP($A98,'Roll Forward Calculation'!$B:$BS,AB$1,FALSE)</f>
        <v>30165.55</v>
      </c>
      <c r="AC98" s="6"/>
      <c r="AD98" s="6">
        <f>VLOOKUP($A98,'Roll Forward Calculation'!$B:$BS,AD$1,FALSE)</f>
        <v>0</v>
      </c>
      <c r="AF98" s="6">
        <f>VLOOKUP($A98,'Roll Forward Calculation'!$B:$BS,AF$1,FALSE)</f>
        <v>1460.5299999999997</v>
      </c>
      <c r="AH98" s="6">
        <f>VLOOKUP($A98,'Roll Forward Calculation'!$B:$BS,AH$1,FALSE)</f>
        <v>732.81</v>
      </c>
      <c r="AJ98" s="6">
        <f t="shared" si="2"/>
        <v>52601.87999999999</v>
      </c>
    </row>
    <row r="99" spans="1:39" x14ac:dyDescent="0.2">
      <c r="A99" s="31" t="s">
        <v>213</v>
      </c>
      <c r="B99" s="6">
        <f>VLOOKUP($A99,'Roll Forward Calculation'!$B:$BS,B$1,FALSE)</f>
        <v>0</v>
      </c>
      <c r="C99" s="6"/>
      <c r="D99" s="6">
        <f>VLOOKUP($A99,'Roll Forward Calculation'!$B:$BS,D$1,FALSE)</f>
        <v>4467.75</v>
      </c>
      <c r="E99" s="6"/>
      <c r="F99" s="6">
        <f>VLOOKUP($A99,'Roll Forward Calculation'!$B:$BS,F$1,FALSE)</f>
        <v>0</v>
      </c>
      <c r="G99" s="6"/>
      <c r="H99" s="6">
        <f>VLOOKUP($A99,'Roll Forward Calculation'!$B:$BS,H$1,FALSE)</f>
        <v>0</v>
      </c>
      <c r="I99" s="6"/>
      <c r="J99" s="6">
        <f>VLOOKUP($A99,'Roll Forward Calculation'!$B:$BS,J$1,FALSE)</f>
        <v>0</v>
      </c>
      <c r="K99" s="6"/>
      <c r="L99" s="6">
        <f>VLOOKUP($A99,'Roll Forward Calculation'!$B:$BS,L$1,FALSE)</f>
        <v>0</v>
      </c>
      <c r="M99" s="6"/>
      <c r="N99" s="6">
        <f>VLOOKUP($A99,'Roll Forward Calculation'!$B:$BS,N$1,FALSE)</f>
        <v>7518.2699999999986</v>
      </c>
      <c r="O99" s="6"/>
      <c r="P99" s="6">
        <f>VLOOKUP($A99,'Roll Forward Calculation'!$B:$BS,P$1,FALSE)</f>
        <v>0</v>
      </c>
      <c r="Q99" s="6"/>
      <c r="R99" s="6">
        <f>VLOOKUP($A99,'Roll Forward Calculation'!$B:$BS,R$1,FALSE)</f>
        <v>0</v>
      </c>
      <c r="S99" s="6"/>
      <c r="T99" s="6">
        <f>VLOOKUP($A99,'Roll Forward Calculation'!$B:$BS,T$1,FALSE)</f>
        <v>7509.9900000000016</v>
      </c>
      <c r="U99" s="6"/>
      <c r="V99" s="6">
        <f>VLOOKUP($A99,'Roll Forward Calculation'!$B:$BS,V$1,FALSE)</f>
        <v>3821.62</v>
      </c>
      <c r="W99" s="6"/>
      <c r="X99" s="6">
        <f>VLOOKUP($A99,'Roll Forward Calculation'!$B:$BS,X$1,FALSE)</f>
        <v>0</v>
      </c>
      <c r="Y99" s="6"/>
      <c r="Z99" s="6">
        <f>VLOOKUP($A99,'Roll Forward Calculation'!$B:$BS,Z$1,FALSE)</f>
        <v>3576.630000000001</v>
      </c>
      <c r="AA99" s="6"/>
      <c r="AB99" s="6">
        <f>VLOOKUP($A99,'Roll Forward Calculation'!$B:$BS,AB$1,FALSE)</f>
        <v>9277.880000000001</v>
      </c>
      <c r="AC99" s="6"/>
      <c r="AD99" s="6">
        <f>VLOOKUP($A99,'Roll Forward Calculation'!$B:$BS,AD$1,FALSE)</f>
        <v>0</v>
      </c>
      <c r="AF99" s="6">
        <f>VLOOKUP($A99,'Roll Forward Calculation'!$B:$BS,AF$1,FALSE)</f>
        <v>3446.8999999999996</v>
      </c>
      <c r="AH99" s="6">
        <f>VLOOKUP($A99,'Roll Forward Calculation'!$B:$BS,AH$1,FALSE)</f>
        <v>1996.6799999999994</v>
      </c>
      <c r="AJ99" s="6">
        <f t="shared" si="2"/>
        <v>41615.72</v>
      </c>
    </row>
    <row r="100" spans="1:39" x14ac:dyDescent="0.2">
      <c r="A100" s="31" t="s">
        <v>107</v>
      </c>
      <c r="B100" s="6">
        <f>VLOOKUP($A100,'Roll Forward Calculation'!$B:$BS,B$1,FALSE)</f>
        <v>0</v>
      </c>
      <c r="C100" s="6"/>
      <c r="D100" s="6">
        <f>VLOOKUP($A100,'Roll Forward Calculation'!$B:$BS,D$1,FALSE)</f>
        <v>958.74000000000012</v>
      </c>
      <c r="E100" s="6"/>
      <c r="F100" s="6">
        <f>VLOOKUP($A100,'Roll Forward Calculation'!$B:$BS,F$1,FALSE)</f>
        <v>0</v>
      </c>
      <c r="G100" s="6"/>
      <c r="H100" s="6">
        <f>VLOOKUP($A100,'Roll Forward Calculation'!$B:$BS,H$1,FALSE)</f>
        <v>0</v>
      </c>
      <c r="I100" s="6"/>
      <c r="J100" s="6">
        <f>VLOOKUP($A100,'Roll Forward Calculation'!$B:$BS,J$1,FALSE)</f>
        <v>0</v>
      </c>
      <c r="K100" s="6"/>
      <c r="L100" s="6">
        <f>VLOOKUP($A100,'Roll Forward Calculation'!$B:$BS,L$1,FALSE)</f>
        <v>0</v>
      </c>
      <c r="M100" s="6"/>
      <c r="N100" s="6">
        <f>VLOOKUP($A100,'Roll Forward Calculation'!$B:$BS,N$1,FALSE)</f>
        <v>721.53</v>
      </c>
      <c r="O100" s="6"/>
      <c r="P100" s="6">
        <f>VLOOKUP($A100,'Roll Forward Calculation'!$B:$BS,P$1,FALSE)</f>
        <v>0</v>
      </c>
      <c r="Q100" s="6"/>
      <c r="R100" s="6">
        <f>VLOOKUP($A100,'Roll Forward Calculation'!$B:$BS,R$1,FALSE)</f>
        <v>0</v>
      </c>
      <c r="S100" s="6"/>
      <c r="T100" s="6">
        <f>VLOOKUP($A100,'Roll Forward Calculation'!$B:$BS,T$1,FALSE)</f>
        <v>882.04</v>
      </c>
      <c r="U100" s="6"/>
      <c r="V100" s="6">
        <f>VLOOKUP($A100,'Roll Forward Calculation'!$B:$BS,V$1,FALSE)</f>
        <v>3821.62</v>
      </c>
      <c r="W100" s="6"/>
      <c r="X100" s="6">
        <f>VLOOKUP($A100,'Roll Forward Calculation'!$B:$BS,X$1,FALSE)</f>
        <v>0</v>
      </c>
      <c r="Y100" s="6"/>
      <c r="Z100" s="6">
        <f>VLOOKUP($A100,'Roll Forward Calculation'!$B:$BS,Z$1,FALSE)</f>
        <v>708.47</v>
      </c>
      <c r="AA100" s="6"/>
      <c r="AB100" s="6">
        <f>VLOOKUP($A100,'Roll Forward Calculation'!$B:$BS,AB$1,FALSE)</f>
        <v>6323.920000000001</v>
      </c>
      <c r="AC100" s="6"/>
      <c r="AD100" s="6">
        <f>VLOOKUP($A100,'Roll Forward Calculation'!$B:$BS,AD$1,FALSE)</f>
        <v>0</v>
      </c>
      <c r="AF100" s="6">
        <f>VLOOKUP($A100,'Roll Forward Calculation'!$B:$BS,AF$1,FALSE)</f>
        <v>0</v>
      </c>
      <c r="AH100" s="6">
        <f>VLOOKUP($A100,'Roll Forward Calculation'!$B:$BS,AH$1,FALSE)</f>
        <v>326.49</v>
      </c>
      <c r="AJ100" s="6">
        <f t="shared" ref="AJ100:AJ132" si="3">SUM(B100:AH100)</f>
        <v>13742.810000000001</v>
      </c>
    </row>
    <row r="101" spans="1:39" x14ac:dyDescent="0.2">
      <c r="A101" s="31" t="s">
        <v>108</v>
      </c>
      <c r="B101" s="6">
        <f>VLOOKUP($A101,'Roll Forward Calculation'!$B:$BS,B$1,FALSE)</f>
        <v>0</v>
      </c>
      <c r="C101" s="6"/>
      <c r="D101" s="6">
        <f>VLOOKUP($A101,'Roll Forward Calculation'!$B:$BS,D$1,FALSE)</f>
        <v>7559.9500000000007</v>
      </c>
      <c r="E101" s="6"/>
      <c r="F101" s="6">
        <f>VLOOKUP($A101,'Roll Forward Calculation'!$B:$BS,F$1,FALSE)</f>
        <v>0</v>
      </c>
      <c r="G101" s="6"/>
      <c r="H101" s="6">
        <f>VLOOKUP($A101,'Roll Forward Calculation'!$B:$BS,H$1,FALSE)</f>
        <v>0</v>
      </c>
      <c r="I101" s="6"/>
      <c r="J101" s="6">
        <f>VLOOKUP($A101,'Roll Forward Calculation'!$B:$BS,J$1,FALSE)</f>
        <v>0</v>
      </c>
      <c r="K101" s="6"/>
      <c r="L101" s="6">
        <f>VLOOKUP($A101,'Roll Forward Calculation'!$B:$BS,L$1,FALSE)</f>
        <v>3653.7200000000003</v>
      </c>
      <c r="M101" s="6"/>
      <c r="N101" s="6">
        <f>VLOOKUP($A101,'Roll Forward Calculation'!$B:$BS,N$1,FALSE)</f>
        <v>2913.6500000000005</v>
      </c>
      <c r="O101" s="6"/>
      <c r="P101" s="6">
        <f>VLOOKUP($A101,'Roll Forward Calculation'!$B:$BS,P$1,FALSE)</f>
        <v>0</v>
      </c>
      <c r="Q101" s="6"/>
      <c r="R101" s="6">
        <f>VLOOKUP($A101,'Roll Forward Calculation'!$B:$BS,R$1,FALSE)</f>
        <v>0</v>
      </c>
      <c r="S101" s="6"/>
      <c r="T101" s="6">
        <f>VLOOKUP($A101,'Roll Forward Calculation'!$B:$BS,T$1,FALSE)</f>
        <v>3088.7599999999984</v>
      </c>
      <c r="U101" s="6"/>
      <c r="V101" s="6">
        <f>VLOOKUP($A101,'Roll Forward Calculation'!$B:$BS,V$1,FALSE)</f>
        <v>3821.62</v>
      </c>
      <c r="W101" s="6"/>
      <c r="X101" s="6">
        <f>VLOOKUP($A101,'Roll Forward Calculation'!$B:$BS,X$1,FALSE)</f>
        <v>0</v>
      </c>
      <c r="Y101" s="6"/>
      <c r="Z101" s="6">
        <f>VLOOKUP($A101,'Roll Forward Calculation'!$B:$BS,Z$1,FALSE)</f>
        <v>1250.2999999999993</v>
      </c>
      <c r="AA101" s="6"/>
      <c r="AB101" s="6">
        <f>VLOOKUP($A101,'Roll Forward Calculation'!$B:$BS,AB$1,FALSE)</f>
        <v>16941.84</v>
      </c>
      <c r="AC101" s="6"/>
      <c r="AD101" s="6">
        <f>VLOOKUP($A101,'Roll Forward Calculation'!$B:$BS,AD$1,FALSE)</f>
        <v>0</v>
      </c>
      <c r="AF101" s="6">
        <f>VLOOKUP($A101,'Roll Forward Calculation'!$B:$BS,AF$1,FALSE)</f>
        <v>0</v>
      </c>
      <c r="AH101" s="6">
        <f>VLOOKUP($A101,'Roll Forward Calculation'!$B:$BS,AH$1,FALSE)</f>
        <v>1316.7399999999998</v>
      </c>
      <c r="AJ101" s="6">
        <f t="shared" si="3"/>
        <v>40546.579999999994</v>
      </c>
    </row>
    <row r="102" spans="1:39" x14ac:dyDescent="0.2">
      <c r="A102" s="31" t="s">
        <v>109</v>
      </c>
      <c r="B102" s="6">
        <f>VLOOKUP($A102,'Roll Forward Calculation'!$B:$BS,B$1,FALSE)</f>
        <v>0</v>
      </c>
      <c r="C102" s="6"/>
      <c r="D102" s="6">
        <f>VLOOKUP($A102,'Roll Forward Calculation'!$B:$BS,D$1,FALSE)</f>
        <v>39125.24</v>
      </c>
      <c r="E102" s="6"/>
      <c r="F102" s="6">
        <f>VLOOKUP($A102,'Roll Forward Calculation'!$B:$BS,F$1,FALSE)</f>
        <v>0</v>
      </c>
      <c r="G102" s="6"/>
      <c r="H102" s="6">
        <f>VLOOKUP($A102,'Roll Forward Calculation'!$B:$BS,H$1,FALSE)</f>
        <v>0</v>
      </c>
      <c r="I102" s="6"/>
      <c r="J102" s="6">
        <f>VLOOKUP($A102,'Roll Forward Calculation'!$B:$BS,J$1,FALSE)</f>
        <v>0</v>
      </c>
      <c r="K102" s="6"/>
      <c r="L102" s="6">
        <f>VLOOKUP($A102,'Roll Forward Calculation'!$B:$BS,L$1,FALSE)</f>
        <v>-1976.2799999999997</v>
      </c>
      <c r="M102" s="6"/>
      <c r="N102" s="6">
        <f>VLOOKUP($A102,'Roll Forward Calculation'!$B:$BS,N$1,FALSE)</f>
        <v>15317.849999999999</v>
      </c>
      <c r="O102" s="6"/>
      <c r="P102" s="6">
        <f>VLOOKUP($A102,'Roll Forward Calculation'!$B:$BS,P$1,FALSE)</f>
        <v>0</v>
      </c>
      <c r="Q102" s="6"/>
      <c r="R102" s="6">
        <f>VLOOKUP($A102,'Roll Forward Calculation'!$B:$BS,R$1,FALSE)</f>
        <v>99.769999999999982</v>
      </c>
      <c r="S102" s="6"/>
      <c r="T102" s="6">
        <f>VLOOKUP($A102,'Roll Forward Calculation'!$B:$BS,T$1,FALSE)</f>
        <v>22029.61</v>
      </c>
      <c r="U102" s="6"/>
      <c r="V102" s="6">
        <f>VLOOKUP($A102,'Roll Forward Calculation'!$B:$BS,V$1,FALSE)</f>
        <v>147683.4</v>
      </c>
      <c r="W102" s="6"/>
      <c r="X102" s="6">
        <f>VLOOKUP($A102,'Roll Forward Calculation'!$B:$BS,X$1,FALSE)</f>
        <v>0</v>
      </c>
      <c r="Y102" s="6"/>
      <c r="Z102" s="6">
        <f>VLOOKUP($A102,'Roll Forward Calculation'!$B:$BS,Z$1,FALSE)</f>
        <v>-1291.1599999999744</v>
      </c>
      <c r="AA102" s="6"/>
      <c r="AB102" s="6">
        <f>VLOOKUP($A102,'Roll Forward Calculation'!$B:$BS,AB$1,FALSE)</f>
        <v>14950.8</v>
      </c>
      <c r="AC102" s="6"/>
      <c r="AD102" s="6">
        <f>VLOOKUP($A102,'Roll Forward Calculation'!$B:$BS,AD$1,FALSE)</f>
        <v>0</v>
      </c>
      <c r="AF102" s="6">
        <f>VLOOKUP($A102,'Roll Forward Calculation'!$B:$BS,AF$1,FALSE)</f>
        <v>5518.23</v>
      </c>
      <c r="AH102" s="6">
        <f>VLOOKUP($A102,'Roll Forward Calculation'!$B:$BS,AH$1,FALSE)</f>
        <v>8212.1699999999983</v>
      </c>
      <c r="AJ102" s="6">
        <f t="shared" si="3"/>
        <v>249669.63</v>
      </c>
    </row>
    <row r="103" spans="1:39" x14ac:dyDescent="0.2">
      <c r="A103" s="31" t="s">
        <v>110</v>
      </c>
      <c r="B103" s="6">
        <f>VLOOKUP($A103,'Roll Forward Calculation'!$B:$BS,B$1,FALSE)</f>
        <v>0</v>
      </c>
      <c r="C103" s="6"/>
      <c r="D103" s="6">
        <f>VLOOKUP($A103,'Roll Forward Calculation'!$B:$BS,D$1,FALSE)</f>
        <v>19645.010000000002</v>
      </c>
      <c r="E103" s="6"/>
      <c r="F103" s="6">
        <f>VLOOKUP($A103,'Roll Forward Calculation'!$B:$BS,F$1,FALSE)</f>
        <v>0</v>
      </c>
      <c r="G103" s="6"/>
      <c r="H103" s="6">
        <f>VLOOKUP($A103,'Roll Forward Calculation'!$B:$BS,H$1,FALSE)</f>
        <v>0</v>
      </c>
      <c r="I103" s="6"/>
      <c r="J103" s="6">
        <f>VLOOKUP($A103,'Roll Forward Calculation'!$B:$BS,J$1,FALSE)</f>
        <v>0</v>
      </c>
      <c r="K103" s="6"/>
      <c r="L103" s="6">
        <f>VLOOKUP($A103,'Roll Forward Calculation'!$B:$BS,L$1,FALSE)</f>
        <v>-3909.17</v>
      </c>
      <c r="M103" s="6"/>
      <c r="N103" s="6">
        <f>VLOOKUP($A103,'Roll Forward Calculation'!$B:$BS,N$1,FALSE)</f>
        <v>4524.6999999999989</v>
      </c>
      <c r="O103" s="6"/>
      <c r="P103" s="6">
        <f>VLOOKUP($A103,'Roll Forward Calculation'!$B:$BS,P$1,FALSE)</f>
        <v>0</v>
      </c>
      <c r="Q103" s="6"/>
      <c r="R103" s="6">
        <f>VLOOKUP($A103,'Roll Forward Calculation'!$B:$BS,R$1,FALSE)</f>
        <v>0</v>
      </c>
      <c r="S103" s="6"/>
      <c r="T103" s="6">
        <f>VLOOKUP($A103,'Roll Forward Calculation'!$B:$BS,T$1,FALSE)</f>
        <v>6368.0700000000033</v>
      </c>
      <c r="U103" s="6"/>
      <c r="V103" s="6">
        <f>VLOOKUP($A103,'Roll Forward Calculation'!$B:$BS,V$1,FALSE)</f>
        <v>-41616</v>
      </c>
      <c r="W103" s="6"/>
      <c r="X103" s="6">
        <f>VLOOKUP($A103,'Roll Forward Calculation'!$B:$BS,X$1,FALSE)</f>
        <v>0</v>
      </c>
      <c r="Y103" s="6"/>
      <c r="Z103" s="6">
        <f>VLOOKUP($A103,'Roll Forward Calculation'!$B:$BS,Z$1,FALSE)</f>
        <v>4733</v>
      </c>
      <c r="AA103" s="6"/>
      <c r="AB103" s="6">
        <f>VLOOKUP($A103,'Roll Forward Calculation'!$B:$BS,AB$1,FALSE)</f>
        <v>2983.71</v>
      </c>
      <c r="AC103" s="6"/>
      <c r="AD103" s="6">
        <f>VLOOKUP($A103,'Roll Forward Calculation'!$B:$BS,AD$1,FALSE)</f>
        <v>0</v>
      </c>
      <c r="AF103" s="6">
        <f>VLOOKUP($A103,'Roll Forward Calculation'!$B:$BS,AF$1,FALSE)</f>
        <v>0</v>
      </c>
      <c r="AH103" s="6">
        <f>VLOOKUP($A103,'Roll Forward Calculation'!$B:$BS,AH$1,FALSE)</f>
        <v>3020.4400000000005</v>
      </c>
      <c r="AJ103" s="6">
        <f t="shared" si="3"/>
        <v>-4250.2399999999952</v>
      </c>
    </row>
    <row r="104" spans="1:39" x14ac:dyDescent="0.2">
      <c r="A104" s="31" t="s">
        <v>210</v>
      </c>
      <c r="B104" s="6">
        <f>VLOOKUP($A104,'Roll Forward Calculation'!$B:$BS,B$1,FALSE)</f>
        <v>0</v>
      </c>
      <c r="C104" s="6"/>
      <c r="D104" s="6">
        <f>VLOOKUP($A104,'Roll Forward Calculation'!$B:$BS,D$1,FALSE)</f>
        <v>410.78</v>
      </c>
      <c r="E104" s="6"/>
      <c r="F104" s="6">
        <f>VLOOKUP($A104,'Roll Forward Calculation'!$B:$BS,F$1,FALSE)</f>
        <v>0</v>
      </c>
      <c r="G104" s="6"/>
      <c r="H104" s="6">
        <f>VLOOKUP($A104,'Roll Forward Calculation'!$B:$BS,H$1,FALSE)</f>
        <v>0</v>
      </c>
      <c r="I104" s="6"/>
      <c r="J104" s="6">
        <f>VLOOKUP($A104,'Roll Forward Calculation'!$B:$BS,J$1,FALSE)</f>
        <v>0</v>
      </c>
      <c r="K104" s="6"/>
      <c r="L104" s="6">
        <f>VLOOKUP($A104,'Roll Forward Calculation'!$B:$BS,L$1,FALSE)</f>
        <v>0</v>
      </c>
      <c r="M104" s="6"/>
      <c r="N104" s="6">
        <f>VLOOKUP($A104,'Roll Forward Calculation'!$B:$BS,N$1,FALSE)</f>
        <v>1302.1399999999994</v>
      </c>
      <c r="O104" s="6"/>
      <c r="P104" s="6">
        <f>VLOOKUP($A104,'Roll Forward Calculation'!$B:$BS,P$1,FALSE)</f>
        <v>0</v>
      </c>
      <c r="Q104" s="6"/>
      <c r="R104" s="6">
        <f>VLOOKUP($A104,'Roll Forward Calculation'!$B:$BS,R$1,FALSE)</f>
        <v>-2.6</v>
      </c>
      <c r="S104" s="6"/>
      <c r="T104" s="6">
        <f>VLOOKUP($A104,'Roll Forward Calculation'!$B:$BS,T$1,FALSE)</f>
        <v>1042.8400000000001</v>
      </c>
      <c r="U104" s="6"/>
      <c r="V104" s="6">
        <f>VLOOKUP($A104,'Roll Forward Calculation'!$B:$BS,V$1,FALSE)</f>
        <v>0</v>
      </c>
      <c r="W104" s="6"/>
      <c r="X104" s="6">
        <f>VLOOKUP($A104,'Roll Forward Calculation'!$B:$BS,X$1,FALSE)</f>
        <v>0</v>
      </c>
      <c r="Y104" s="6"/>
      <c r="Z104" s="6">
        <f>VLOOKUP($A104,'Roll Forward Calculation'!$B:$BS,Z$1,FALSE)</f>
        <v>378.05000000000018</v>
      </c>
      <c r="AA104" s="6"/>
      <c r="AB104" s="6">
        <f>VLOOKUP($A104,'Roll Forward Calculation'!$B:$BS,AB$1,FALSE)</f>
        <v>1610.5700000000002</v>
      </c>
      <c r="AC104" s="6"/>
      <c r="AD104" s="6">
        <f>VLOOKUP($A104,'Roll Forward Calculation'!$B:$BS,AD$1,FALSE)</f>
        <v>0</v>
      </c>
      <c r="AF104" s="6">
        <f>VLOOKUP($A104,'Roll Forward Calculation'!$B:$BS,AF$1,FALSE)</f>
        <v>5029.119999999999</v>
      </c>
      <c r="AH104" s="6">
        <f>VLOOKUP($A104,'Roll Forward Calculation'!$B:$BS,AH$1,FALSE)</f>
        <v>-241.99</v>
      </c>
      <c r="AJ104" s="6">
        <f t="shared" si="3"/>
        <v>9528.91</v>
      </c>
    </row>
    <row r="105" spans="1:39" x14ac:dyDescent="0.2">
      <c r="A105" s="31" t="s">
        <v>111</v>
      </c>
      <c r="B105" s="6">
        <f>VLOOKUP($A105,'Roll Forward Calculation'!$B:$BS,B$1,FALSE)</f>
        <v>0</v>
      </c>
      <c r="C105" s="6"/>
      <c r="D105" s="6">
        <f>VLOOKUP($A105,'Roll Forward Calculation'!$B:$BS,D$1,FALSE)</f>
        <v>-48012.990000000005</v>
      </c>
      <c r="E105" s="6"/>
      <c r="F105" s="6">
        <f>VLOOKUP($A105,'Roll Forward Calculation'!$B:$BS,F$1,FALSE)</f>
        <v>0</v>
      </c>
      <c r="G105" s="6"/>
      <c r="H105" s="6">
        <f>VLOOKUP($A105,'Roll Forward Calculation'!$B:$BS,H$1,FALSE)</f>
        <v>0</v>
      </c>
      <c r="I105" s="6"/>
      <c r="J105" s="6">
        <f>VLOOKUP($A105,'Roll Forward Calculation'!$B:$BS,J$1,FALSE)</f>
        <v>0</v>
      </c>
      <c r="K105" s="6"/>
      <c r="L105" s="6">
        <f>VLOOKUP($A105,'Roll Forward Calculation'!$B:$BS,L$1,FALSE)</f>
        <v>-4458.62</v>
      </c>
      <c r="M105" s="6"/>
      <c r="N105" s="6">
        <f>VLOOKUP($A105,'Roll Forward Calculation'!$B:$BS,N$1,FALSE)</f>
        <v>32122.87000000001</v>
      </c>
      <c r="O105" s="6"/>
      <c r="P105" s="6">
        <f>VLOOKUP($A105,'Roll Forward Calculation'!$B:$BS,P$1,FALSE)</f>
        <v>0</v>
      </c>
      <c r="Q105" s="6"/>
      <c r="R105" s="6">
        <f>VLOOKUP($A105,'Roll Forward Calculation'!$B:$BS,R$1,FALSE)</f>
        <v>792.48</v>
      </c>
      <c r="S105" s="6"/>
      <c r="T105" s="6">
        <f>VLOOKUP($A105,'Roll Forward Calculation'!$B:$BS,T$1,FALSE)</f>
        <v>26821.53</v>
      </c>
      <c r="U105" s="6"/>
      <c r="V105" s="6">
        <f>VLOOKUP($A105,'Roll Forward Calculation'!$B:$BS,V$1,FALSE)</f>
        <v>-112418.99</v>
      </c>
      <c r="W105" s="6"/>
      <c r="X105" s="6">
        <f>VLOOKUP($A105,'Roll Forward Calculation'!$B:$BS,X$1,FALSE)</f>
        <v>0</v>
      </c>
      <c r="Y105" s="6"/>
      <c r="Z105" s="6">
        <f>VLOOKUP($A105,'Roll Forward Calculation'!$B:$BS,Z$1,FALSE)</f>
        <v>-1799.8600000000006</v>
      </c>
      <c r="AA105" s="6"/>
      <c r="AB105" s="6">
        <f>VLOOKUP($A105,'Roll Forward Calculation'!$B:$BS,AB$1,FALSE)</f>
        <v>1063673.5100000002</v>
      </c>
      <c r="AC105" s="6"/>
      <c r="AD105" s="6">
        <f>VLOOKUP($A105,'Roll Forward Calculation'!$B:$BS,AD$1,FALSE)</f>
        <v>0</v>
      </c>
      <c r="AF105" s="6">
        <f>VLOOKUP($A105,'Roll Forward Calculation'!$B:$BS,AF$1,FALSE)</f>
        <v>21451.740000000005</v>
      </c>
      <c r="AH105" s="6">
        <f>VLOOKUP($A105,'Roll Forward Calculation'!$B:$BS,AH$1,FALSE)</f>
        <v>7316.9800000000032</v>
      </c>
      <c r="AJ105" s="6">
        <f t="shared" si="3"/>
        <v>985488.65000000026</v>
      </c>
    </row>
    <row r="106" spans="1:39" x14ac:dyDescent="0.2">
      <c r="A106" s="31" t="s">
        <v>246</v>
      </c>
      <c r="B106" s="6">
        <f>VLOOKUP($A106,'Roll Forward Calculation'!$B:$BS,B$1,FALSE)</f>
        <v>0</v>
      </c>
      <c r="C106" s="6"/>
      <c r="D106" s="6">
        <f>VLOOKUP($A106,'Roll Forward Calculation'!$B:$BS,D$1,FALSE)</f>
        <v>0</v>
      </c>
      <c r="E106" s="6"/>
      <c r="F106" s="6">
        <f>VLOOKUP($A106,'Roll Forward Calculation'!$B:$BS,F$1,FALSE)</f>
        <v>0</v>
      </c>
      <c r="G106" s="6"/>
      <c r="H106" s="6">
        <f>VLOOKUP($A106,'Roll Forward Calculation'!$B:$BS,H$1,FALSE)</f>
        <v>0</v>
      </c>
      <c r="I106" s="6"/>
      <c r="J106" s="6">
        <f>VLOOKUP($A106,'Roll Forward Calculation'!$B:$BS,J$1,FALSE)</f>
        <v>0</v>
      </c>
      <c r="K106" s="6"/>
      <c r="L106" s="6">
        <f>VLOOKUP($A106,'Roll Forward Calculation'!$B:$BS,L$1,FALSE)</f>
        <v>-2188.34</v>
      </c>
      <c r="M106" s="6"/>
      <c r="N106" s="6">
        <f>VLOOKUP($A106,'Roll Forward Calculation'!$B:$BS,N$1,FALSE)</f>
        <v>0</v>
      </c>
      <c r="O106" s="6"/>
      <c r="P106" s="6">
        <f>VLOOKUP($A106,'Roll Forward Calculation'!$B:$BS,P$1,FALSE)</f>
        <v>0</v>
      </c>
      <c r="Q106" s="6"/>
      <c r="R106" s="6">
        <f>VLOOKUP($A106,'Roll Forward Calculation'!$B:$BS,R$1,FALSE)</f>
        <v>0</v>
      </c>
      <c r="S106" s="6"/>
      <c r="T106" s="6">
        <f>VLOOKUP($A106,'Roll Forward Calculation'!$B:$BS,T$1,FALSE)</f>
        <v>0</v>
      </c>
      <c r="U106" s="6"/>
      <c r="V106" s="6">
        <f>VLOOKUP($A106,'Roll Forward Calculation'!$B:$BS,V$1,FALSE)</f>
        <v>17710.82</v>
      </c>
      <c r="W106" s="6"/>
      <c r="X106" s="6">
        <f>VLOOKUP($A106,'Roll Forward Calculation'!$B:$BS,X$1,FALSE)</f>
        <v>0</v>
      </c>
      <c r="Y106" s="6"/>
      <c r="Z106" s="6">
        <f>VLOOKUP($A106,'Roll Forward Calculation'!$B:$BS,Z$1,FALSE)</f>
        <v>0</v>
      </c>
      <c r="AA106" s="6"/>
      <c r="AB106" s="6">
        <f>VLOOKUP($A106,'Roll Forward Calculation'!$B:$BS,AB$1,FALSE)</f>
        <v>0</v>
      </c>
      <c r="AC106" s="6"/>
      <c r="AD106" s="6">
        <f>VLOOKUP($A106,'Roll Forward Calculation'!$B:$BS,AD$1,FALSE)</f>
        <v>0</v>
      </c>
      <c r="AF106" s="6">
        <f>VLOOKUP($A106,'Roll Forward Calculation'!$B:$BS,AF$1,FALSE)</f>
        <v>0</v>
      </c>
      <c r="AH106" s="6">
        <f>VLOOKUP($A106,'Roll Forward Calculation'!$B:$BS,AH$1,FALSE)</f>
        <v>0</v>
      </c>
      <c r="AJ106" s="6">
        <f t="shared" si="3"/>
        <v>15522.48</v>
      </c>
    </row>
    <row r="107" spans="1:39" x14ac:dyDescent="0.2">
      <c r="A107" s="31" t="s">
        <v>112</v>
      </c>
      <c r="B107" s="6">
        <f>VLOOKUP($A107,'Roll Forward Calculation'!$B:$BS,B$1,FALSE)</f>
        <v>0</v>
      </c>
      <c r="C107" s="6"/>
      <c r="D107" s="6">
        <f>VLOOKUP($A107,'Roll Forward Calculation'!$B:$BS,D$1,FALSE)</f>
        <v>34316.870000000003</v>
      </c>
      <c r="E107" s="6"/>
      <c r="F107" s="6">
        <f>VLOOKUP($A107,'Roll Forward Calculation'!$B:$BS,F$1,FALSE)</f>
        <v>0</v>
      </c>
      <c r="G107" s="6"/>
      <c r="H107" s="6">
        <f>VLOOKUP($A107,'Roll Forward Calculation'!$B:$BS,H$1,FALSE)</f>
        <v>0</v>
      </c>
      <c r="I107" s="6"/>
      <c r="J107" s="6">
        <f>VLOOKUP($A107,'Roll Forward Calculation'!$B:$BS,J$1,FALSE)</f>
        <v>0</v>
      </c>
      <c r="K107" s="6"/>
      <c r="L107" s="6">
        <f>VLOOKUP($A107,'Roll Forward Calculation'!$B:$BS,L$1,FALSE)</f>
        <v>-1976.2799999999997</v>
      </c>
      <c r="M107" s="6"/>
      <c r="N107" s="6">
        <f>VLOOKUP($A107,'Roll Forward Calculation'!$B:$BS,N$1,FALSE)</f>
        <v>12070.67</v>
      </c>
      <c r="O107" s="6"/>
      <c r="P107" s="6">
        <f>VLOOKUP($A107,'Roll Forward Calculation'!$B:$BS,P$1,FALSE)</f>
        <v>0</v>
      </c>
      <c r="Q107" s="6"/>
      <c r="R107" s="6">
        <f>VLOOKUP($A107,'Roll Forward Calculation'!$B:$BS,R$1,FALSE)</f>
        <v>0</v>
      </c>
      <c r="S107" s="6"/>
      <c r="T107" s="6">
        <f>VLOOKUP($A107,'Roll Forward Calculation'!$B:$BS,T$1,FALSE)</f>
        <v>20657.929999999997</v>
      </c>
      <c r="U107" s="6"/>
      <c r="V107" s="6">
        <f>VLOOKUP($A107,'Roll Forward Calculation'!$B:$BS,V$1,FALSE)</f>
        <v>-170292.13999999998</v>
      </c>
      <c r="W107" s="6"/>
      <c r="X107" s="6">
        <f>VLOOKUP($A107,'Roll Forward Calculation'!$B:$BS,X$1,FALSE)</f>
        <v>0</v>
      </c>
      <c r="Y107" s="6"/>
      <c r="Z107" s="6">
        <f>VLOOKUP($A107,'Roll Forward Calculation'!$B:$BS,Z$1,FALSE)</f>
        <v>19563.370000000003</v>
      </c>
      <c r="AA107" s="6"/>
      <c r="AB107" s="6">
        <f>VLOOKUP($A107,'Roll Forward Calculation'!$B:$BS,AB$1,FALSE)</f>
        <v>5431.5700000000006</v>
      </c>
      <c r="AC107" s="6"/>
      <c r="AD107" s="6">
        <f>VLOOKUP($A107,'Roll Forward Calculation'!$B:$BS,AD$1,FALSE)</f>
        <v>0</v>
      </c>
      <c r="AF107" s="6">
        <f>VLOOKUP($A107,'Roll Forward Calculation'!$B:$BS,AF$1,FALSE)</f>
        <v>0</v>
      </c>
      <c r="AH107" s="6">
        <f>VLOOKUP($A107,'Roll Forward Calculation'!$B:$BS,AH$1,FALSE)</f>
        <v>7790.8499999999985</v>
      </c>
      <c r="AJ107" s="6">
        <f t="shared" si="3"/>
        <v>-72437.159999999974</v>
      </c>
    </row>
    <row r="108" spans="1:39" x14ac:dyDescent="0.2">
      <c r="A108" s="31" t="s">
        <v>113</v>
      </c>
      <c r="B108" s="6">
        <f>VLOOKUP($A108,'Roll Forward Calculation'!$B:$BS,B$1,FALSE)</f>
        <v>0</v>
      </c>
      <c r="C108" s="6"/>
      <c r="D108" s="6">
        <f>VLOOKUP($A108,'Roll Forward Calculation'!$B:$BS,D$1,FALSE)</f>
        <v>27872.06</v>
      </c>
      <c r="E108" s="6"/>
      <c r="F108" s="6">
        <f>VLOOKUP($A108,'Roll Forward Calculation'!$B:$BS,F$1,FALSE)</f>
        <v>0</v>
      </c>
      <c r="G108" s="6"/>
      <c r="H108" s="6">
        <f>VLOOKUP($A108,'Roll Forward Calculation'!$B:$BS,H$1,FALSE)</f>
        <v>0</v>
      </c>
      <c r="I108" s="6"/>
      <c r="J108" s="6">
        <f>VLOOKUP($A108,'Roll Forward Calculation'!$B:$BS,J$1,FALSE)</f>
        <v>0</v>
      </c>
      <c r="K108" s="6"/>
      <c r="L108" s="6">
        <f>VLOOKUP($A108,'Roll Forward Calculation'!$B:$BS,L$1,FALSE)</f>
        <v>0</v>
      </c>
      <c r="M108" s="6"/>
      <c r="N108" s="6">
        <f>VLOOKUP($A108,'Roll Forward Calculation'!$B:$BS,N$1,FALSE)</f>
        <v>4532.0399999999991</v>
      </c>
      <c r="O108" s="6"/>
      <c r="P108" s="6">
        <f>VLOOKUP($A108,'Roll Forward Calculation'!$B:$BS,P$1,FALSE)</f>
        <v>0</v>
      </c>
      <c r="Q108" s="6"/>
      <c r="R108" s="6">
        <f>VLOOKUP($A108,'Roll Forward Calculation'!$B:$BS,R$1,FALSE)</f>
        <v>0</v>
      </c>
      <c r="S108" s="6"/>
      <c r="T108" s="6">
        <f>VLOOKUP($A108,'Roll Forward Calculation'!$B:$BS,T$1,FALSE)</f>
        <v>7737.48</v>
      </c>
      <c r="U108" s="6"/>
      <c r="V108" s="6">
        <f>VLOOKUP($A108,'Roll Forward Calculation'!$B:$BS,V$1,FALSE)</f>
        <v>40800.48000000001</v>
      </c>
      <c r="W108" s="6"/>
      <c r="X108" s="6">
        <f>VLOOKUP($A108,'Roll Forward Calculation'!$B:$BS,X$1,FALSE)</f>
        <v>0</v>
      </c>
      <c r="Y108" s="6"/>
      <c r="Z108" s="6">
        <f>VLOOKUP($A108,'Roll Forward Calculation'!$B:$BS,Z$1,FALSE)</f>
        <v>3310.6399999999921</v>
      </c>
      <c r="AA108" s="6"/>
      <c r="AB108" s="6">
        <f>VLOOKUP($A108,'Roll Forward Calculation'!$B:$BS,AB$1,FALSE)</f>
        <v>6878.95</v>
      </c>
      <c r="AC108" s="6"/>
      <c r="AD108" s="6">
        <f>VLOOKUP($A108,'Roll Forward Calculation'!$B:$BS,AD$1,FALSE)</f>
        <v>0</v>
      </c>
      <c r="AF108" s="6">
        <f>VLOOKUP($A108,'Roll Forward Calculation'!$B:$BS,AF$1,FALSE)</f>
        <v>0</v>
      </c>
      <c r="AH108" s="6">
        <f>VLOOKUP($A108,'Roll Forward Calculation'!$B:$BS,AH$1,FALSE)</f>
        <v>3815.5999999999985</v>
      </c>
      <c r="AJ108" s="6">
        <f t="shared" si="3"/>
        <v>94947.25</v>
      </c>
    </row>
    <row r="109" spans="1:39" x14ac:dyDescent="0.2">
      <c r="A109" s="31" t="s">
        <v>114</v>
      </c>
      <c r="B109" s="6">
        <f>VLOOKUP($A109,'Roll Forward Calculation'!$B:$BS,B$1,FALSE)</f>
        <v>0</v>
      </c>
      <c r="C109" s="6"/>
      <c r="D109" s="6">
        <f>VLOOKUP($A109,'Roll Forward Calculation'!$B:$BS,D$1,FALSE)</f>
        <v>30165.37</v>
      </c>
      <c r="E109" s="6"/>
      <c r="F109" s="6">
        <f>VLOOKUP($A109,'Roll Forward Calculation'!$B:$BS,F$1,FALSE)</f>
        <v>0</v>
      </c>
      <c r="G109" s="6"/>
      <c r="H109" s="6">
        <f>VLOOKUP($A109,'Roll Forward Calculation'!$B:$BS,H$1,FALSE)</f>
        <v>0</v>
      </c>
      <c r="I109" s="6"/>
      <c r="J109" s="6">
        <f>VLOOKUP($A109,'Roll Forward Calculation'!$B:$BS,J$1,FALSE)</f>
        <v>0</v>
      </c>
      <c r="K109" s="6"/>
      <c r="L109" s="6">
        <f>VLOOKUP($A109,'Roll Forward Calculation'!$B:$BS,L$1,FALSE)</f>
        <v>5842.06</v>
      </c>
      <c r="M109" s="6"/>
      <c r="N109" s="6">
        <f>VLOOKUP($A109,'Roll Forward Calculation'!$B:$BS,N$1,FALSE)</f>
        <v>11920.29</v>
      </c>
      <c r="O109" s="6"/>
      <c r="P109" s="6">
        <f>VLOOKUP($A109,'Roll Forward Calculation'!$B:$BS,P$1,FALSE)</f>
        <v>0</v>
      </c>
      <c r="Q109" s="6"/>
      <c r="R109" s="6">
        <f>VLOOKUP($A109,'Roll Forward Calculation'!$B:$BS,R$1,FALSE)</f>
        <v>0</v>
      </c>
      <c r="S109" s="6"/>
      <c r="T109" s="6">
        <f>VLOOKUP($A109,'Roll Forward Calculation'!$B:$BS,T$1,FALSE)</f>
        <v>15499.759999999998</v>
      </c>
      <c r="U109" s="6"/>
      <c r="V109" s="6">
        <f>VLOOKUP($A109,'Roll Forward Calculation'!$B:$BS,V$1,FALSE)</f>
        <v>-26254.15</v>
      </c>
      <c r="W109" s="6"/>
      <c r="X109" s="6">
        <f>VLOOKUP($A109,'Roll Forward Calculation'!$B:$BS,X$1,FALSE)</f>
        <v>0</v>
      </c>
      <c r="Y109" s="6"/>
      <c r="Z109" s="6">
        <f>VLOOKUP($A109,'Roll Forward Calculation'!$B:$BS,Z$1,FALSE)</f>
        <v>-5962.0399999999936</v>
      </c>
      <c r="AA109" s="6"/>
      <c r="AB109" s="6">
        <f>VLOOKUP($A109,'Roll Forward Calculation'!$B:$BS,AB$1,FALSE)</f>
        <v>5507.11</v>
      </c>
      <c r="AC109" s="6"/>
      <c r="AD109" s="6">
        <f>VLOOKUP($A109,'Roll Forward Calculation'!$B:$BS,AD$1,FALSE)</f>
        <v>0</v>
      </c>
      <c r="AF109" s="6">
        <f>VLOOKUP($A109,'Roll Forward Calculation'!$B:$BS,AF$1,FALSE)</f>
        <v>0</v>
      </c>
      <c r="AH109" s="6">
        <f>VLOOKUP($A109,'Roll Forward Calculation'!$B:$BS,AH$1,FALSE)</f>
        <v>2388.4500000000007</v>
      </c>
      <c r="AJ109" s="6">
        <f t="shared" si="3"/>
        <v>39106.850000000006</v>
      </c>
    </row>
    <row r="110" spans="1:39" x14ac:dyDescent="0.2">
      <c r="A110" s="31" t="s">
        <v>115</v>
      </c>
      <c r="B110" s="6">
        <f>VLOOKUP($A110,'Roll Forward Calculation'!$B:$BS,B$1,FALSE)</f>
        <v>0</v>
      </c>
      <c r="C110" s="6"/>
      <c r="D110" s="6">
        <f>VLOOKUP($A110,'Roll Forward Calculation'!$B:$BS,D$1,FALSE)</f>
        <v>5508.3099999999995</v>
      </c>
      <c r="E110" s="6"/>
      <c r="F110" s="6">
        <f>VLOOKUP($A110,'Roll Forward Calculation'!$B:$BS,F$1,FALSE)</f>
        <v>0</v>
      </c>
      <c r="G110" s="6"/>
      <c r="H110" s="6">
        <f>VLOOKUP($A110,'Roll Forward Calculation'!$B:$BS,H$1,FALSE)</f>
        <v>0</v>
      </c>
      <c r="I110" s="6"/>
      <c r="J110" s="6">
        <f>VLOOKUP($A110,'Roll Forward Calculation'!$B:$BS,J$1,FALSE)</f>
        <v>0</v>
      </c>
      <c r="K110" s="6"/>
      <c r="L110" s="6">
        <f>VLOOKUP($A110,'Roll Forward Calculation'!$B:$BS,L$1,FALSE)</f>
        <v>-3909.17</v>
      </c>
      <c r="M110" s="6"/>
      <c r="N110" s="6">
        <f>VLOOKUP($A110,'Roll Forward Calculation'!$B:$BS,N$1,FALSE)</f>
        <v>2305.63</v>
      </c>
      <c r="O110" s="6"/>
      <c r="P110" s="6">
        <f>VLOOKUP($A110,'Roll Forward Calculation'!$B:$BS,P$1,FALSE)</f>
        <v>0</v>
      </c>
      <c r="Q110" s="6"/>
      <c r="R110" s="6">
        <f>VLOOKUP($A110,'Roll Forward Calculation'!$B:$BS,R$1,FALSE)</f>
        <v>0</v>
      </c>
      <c r="S110" s="6"/>
      <c r="T110" s="6">
        <f>VLOOKUP($A110,'Roll Forward Calculation'!$B:$BS,T$1,FALSE)</f>
        <v>2198.4500000000007</v>
      </c>
      <c r="U110" s="6"/>
      <c r="V110" s="6">
        <f>VLOOKUP($A110,'Roll Forward Calculation'!$B:$BS,V$1,FALSE)</f>
        <v>3821.62</v>
      </c>
      <c r="W110" s="6"/>
      <c r="X110" s="6">
        <f>VLOOKUP($A110,'Roll Forward Calculation'!$B:$BS,X$1,FALSE)</f>
        <v>0</v>
      </c>
      <c r="Y110" s="6"/>
      <c r="Z110" s="6">
        <f>VLOOKUP($A110,'Roll Forward Calculation'!$B:$BS,Z$1,FALSE)</f>
        <v>394.38999999999942</v>
      </c>
      <c r="AA110" s="6"/>
      <c r="AB110" s="6">
        <f>VLOOKUP($A110,'Roll Forward Calculation'!$B:$BS,AB$1,FALSE)</f>
        <v>19442.190000000002</v>
      </c>
      <c r="AC110" s="6"/>
      <c r="AD110" s="6">
        <f>VLOOKUP($A110,'Roll Forward Calculation'!$B:$BS,AD$1,FALSE)</f>
        <v>0</v>
      </c>
      <c r="AF110" s="6">
        <f>VLOOKUP($A110,'Roll Forward Calculation'!$B:$BS,AF$1,FALSE)</f>
        <v>0</v>
      </c>
      <c r="AH110" s="6">
        <f>VLOOKUP($A110,'Roll Forward Calculation'!$B:$BS,AH$1,FALSE)</f>
        <v>849.50999999999976</v>
      </c>
      <c r="AJ110" s="6">
        <f t="shared" si="3"/>
        <v>30610.93</v>
      </c>
    </row>
    <row r="111" spans="1:39" x14ac:dyDescent="0.2">
      <c r="A111" s="31" t="s">
        <v>116</v>
      </c>
      <c r="B111" s="6">
        <f>VLOOKUP($A111,'Roll Forward Calculation'!$B:$BS,B$1,FALSE)</f>
        <v>0</v>
      </c>
      <c r="C111" s="6"/>
      <c r="D111" s="6">
        <f>VLOOKUP($A111,'Roll Forward Calculation'!$B:$BS,D$1,FALSE)</f>
        <v>10571.83</v>
      </c>
      <c r="E111" s="6"/>
      <c r="F111" s="6">
        <f>VLOOKUP($A111,'Roll Forward Calculation'!$B:$BS,F$1,FALSE)</f>
        <v>0</v>
      </c>
      <c r="G111" s="6"/>
      <c r="H111" s="6">
        <f>VLOOKUP($A111,'Roll Forward Calculation'!$B:$BS,H$1,FALSE)</f>
        <v>0</v>
      </c>
      <c r="I111" s="6"/>
      <c r="J111" s="6">
        <f>VLOOKUP($A111,'Roll Forward Calculation'!$B:$BS,J$1,FALSE)</f>
        <v>0</v>
      </c>
      <c r="K111" s="6"/>
      <c r="L111" s="6">
        <f>VLOOKUP($A111,'Roll Forward Calculation'!$B:$BS,L$1,FALSE)</f>
        <v>-13915.92</v>
      </c>
      <c r="M111" s="6"/>
      <c r="N111" s="6">
        <f>VLOOKUP($A111,'Roll Forward Calculation'!$B:$BS,N$1,FALSE)</f>
        <v>4263.33</v>
      </c>
      <c r="O111" s="6"/>
      <c r="P111" s="6">
        <f>VLOOKUP($A111,'Roll Forward Calculation'!$B:$BS,P$1,FALSE)</f>
        <v>0</v>
      </c>
      <c r="Q111" s="6"/>
      <c r="R111" s="6">
        <f>VLOOKUP($A111,'Roll Forward Calculation'!$B:$BS,R$1,FALSE)</f>
        <v>0</v>
      </c>
      <c r="S111" s="6"/>
      <c r="T111" s="6">
        <f>VLOOKUP($A111,'Roll Forward Calculation'!$B:$BS,T$1,FALSE)</f>
        <v>4406.619999999999</v>
      </c>
      <c r="U111" s="6"/>
      <c r="V111" s="6">
        <f>VLOOKUP($A111,'Roll Forward Calculation'!$B:$BS,V$1,FALSE)</f>
        <v>11465.05</v>
      </c>
      <c r="W111" s="6"/>
      <c r="X111" s="6">
        <f>VLOOKUP($A111,'Roll Forward Calculation'!$B:$BS,X$1,FALSE)</f>
        <v>0</v>
      </c>
      <c r="Y111" s="6"/>
      <c r="Z111" s="6">
        <f>VLOOKUP($A111,'Roll Forward Calculation'!$B:$BS,Z$1,FALSE)</f>
        <v>972</v>
      </c>
      <c r="AA111" s="6"/>
      <c r="AB111" s="6">
        <f>VLOOKUP($A111,'Roll Forward Calculation'!$B:$BS,AB$1,FALSE)</f>
        <v>8595.67</v>
      </c>
      <c r="AC111" s="6"/>
      <c r="AD111" s="6">
        <f>VLOOKUP($A111,'Roll Forward Calculation'!$B:$BS,AD$1,FALSE)</f>
        <v>0</v>
      </c>
      <c r="AF111" s="6">
        <f>VLOOKUP($A111,'Roll Forward Calculation'!$B:$BS,AF$1,FALSE)</f>
        <v>0</v>
      </c>
      <c r="AH111" s="6">
        <f>VLOOKUP($A111,'Roll Forward Calculation'!$B:$BS,AH$1,FALSE)</f>
        <v>1622.8100000000004</v>
      </c>
      <c r="AJ111" s="6">
        <f t="shared" si="3"/>
        <v>27981.389999999996</v>
      </c>
    </row>
    <row r="112" spans="1:39" s="8" customFormat="1" ht="10.8" thickBot="1" x14ac:dyDescent="0.25">
      <c r="A112" s="31" t="s">
        <v>117</v>
      </c>
      <c r="B112" s="6">
        <f>VLOOKUP($A112,'Roll Forward Calculation'!$B:$BS,B$1,FALSE)</f>
        <v>0</v>
      </c>
      <c r="C112" s="6"/>
      <c r="D112" s="6">
        <f>VLOOKUP($A112,'Roll Forward Calculation'!$B:$BS,D$1,FALSE)</f>
        <v>44199.240000000005</v>
      </c>
      <c r="E112" s="6"/>
      <c r="F112" s="6">
        <f>VLOOKUP($A112,'Roll Forward Calculation'!$B:$BS,F$1,FALSE)</f>
        <v>0</v>
      </c>
      <c r="G112" s="6"/>
      <c r="H112" s="6">
        <f>VLOOKUP($A112,'Roll Forward Calculation'!$B:$BS,H$1,FALSE)</f>
        <v>0</v>
      </c>
      <c r="I112" s="6"/>
      <c r="J112" s="6">
        <f>VLOOKUP($A112,'Roll Forward Calculation'!$B:$BS,J$1,FALSE)</f>
        <v>0</v>
      </c>
      <c r="K112" s="6"/>
      <c r="L112" s="6">
        <f>VLOOKUP($A112,'Roll Forward Calculation'!$B:$BS,L$1,FALSE)</f>
        <v>-1976.2799999999997</v>
      </c>
      <c r="M112" s="6"/>
      <c r="N112" s="6">
        <f>VLOOKUP($A112,'Roll Forward Calculation'!$B:$BS,N$1,FALSE)</f>
        <v>11666.93</v>
      </c>
      <c r="O112" s="6"/>
      <c r="P112" s="6">
        <f>VLOOKUP($A112,'Roll Forward Calculation'!$B:$BS,P$1,FALSE)</f>
        <v>0</v>
      </c>
      <c r="Q112" s="6"/>
      <c r="R112" s="6">
        <f>VLOOKUP($A112,'Roll Forward Calculation'!$B:$BS,R$1,FALSE)</f>
        <v>0</v>
      </c>
      <c r="S112" s="6"/>
      <c r="T112" s="6">
        <f>VLOOKUP($A112,'Roll Forward Calculation'!$B:$BS,T$1,FALSE)</f>
        <v>18463.510000000002</v>
      </c>
      <c r="U112" s="6"/>
      <c r="V112" s="6">
        <f>VLOOKUP($A112,'Roll Forward Calculation'!$B:$BS,V$1,FALSE)</f>
        <v>-128765.72</v>
      </c>
      <c r="W112" s="6"/>
      <c r="X112" s="6">
        <f>VLOOKUP($A112,'Roll Forward Calculation'!$B:$BS,X$1,FALSE)</f>
        <v>0</v>
      </c>
      <c r="Y112" s="6"/>
      <c r="Z112" s="6">
        <f>VLOOKUP($A112,'Roll Forward Calculation'!$B:$BS,Z$1,FALSE)</f>
        <v>4363.9400000000023</v>
      </c>
      <c r="AA112" s="6"/>
      <c r="AB112" s="6">
        <f>VLOOKUP($A112,'Roll Forward Calculation'!$B:$BS,AB$1,FALSE)</f>
        <v>6518.83</v>
      </c>
      <c r="AC112" s="6"/>
      <c r="AD112" s="6">
        <f>VLOOKUP($A112,'Roll Forward Calculation'!$B:$BS,AD$1,FALSE)</f>
        <v>0</v>
      </c>
      <c r="AE112" s="3"/>
      <c r="AF112" s="6">
        <f>VLOOKUP($A112,'Roll Forward Calculation'!$B:$BS,AF$1,FALSE)</f>
        <v>0</v>
      </c>
      <c r="AG112" s="3"/>
      <c r="AH112" s="6">
        <f>VLOOKUP($A112,'Roll Forward Calculation'!$B:$BS,AH$1,FALSE)</f>
        <v>5573.2900000000009</v>
      </c>
      <c r="AI112" s="3"/>
      <c r="AJ112" s="6">
        <f t="shared" si="3"/>
        <v>-39956.259999999987</v>
      </c>
      <c r="AK112" s="7"/>
      <c r="AL112" s="7"/>
      <c r="AM112" s="7"/>
    </row>
    <row r="113" spans="1:39" ht="13.2" x14ac:dyDescent="0.25">
      <c r="A113" s="31" t="s">
        <v>203</v>
      </c>
      <c r="B113" s="6">
        <f>VLOOKUP($A113,'Roll Forward Calculation'!$B:$BS,B$1,FALSE)</f>
        <v>0</v>
      </c>
      <c r="C113" s="6"/>
      <c r="D113" s="6">
        <f>VLOOKUP($A113,'Roll Forward Calculation'!$B:$BS,D$1,FALSE)</f>
        <v>254.03000000000003</v>
      </c>
      <c r="E113" s="6"/>
      <c r="F113" s="6">
        <f>VLOOKUP($A113,'Roll Forward Calculation'!$B:$BS,F$1,FALSE)</f>
        <v>0</v>
      </c>
      <c r="G113" s="6"/>
      <c r="H113" s="6">
        <f>VLOOKUP($A113,'Roll Forward Calculation'!$B:$BS,H$1,FALSE)</f>
        <v>0</v>
      </c>
      <c r="I113" s="6"/>
      <c r="J113" s="6">
        <f>VLOOKUP($A113,'Roll Forward Calculation'!$B:$BS,J$1,FALSE)</f>
        <v>0</v>
      </c>
      <c r="K113" s="6"/>
      <c r="L113" s="6">
        <f>VLOOKUP($A113,'Roll Forward Calculation'!$B:$BS,L$1,FALSE)</f>
        <v>0</v>
      </c>
      <c r="M113" s="6"/>
      <c r="N113" s="6">
        <f>VLOOKUP($A113,'Roll Forward Calculation'!$B:$BS,N$1,FALSE)</f>
        <v>78.199999999999989</v>
      </c>
      <c r="O113" s="6"/>
      <c r="P113" s="6">
        <f>VLOOKUP($A113,'Roll Forward Calculation'!$B:$BS,P$1,FALSE)</f>
        <v>0</v>
      </c>
      <c r="Q113" s="6"/>
      <c r="R113" s="6">
        <f>VLOOKUP($A113,'Roll Forward Calculation'!$B:$BS,R$1,FALSE)</f>
        <v>0</v>
      </c>
      <c r="S113" s="6"/>
      <c r="T113" s="6">
        <f>VLOOKUP($A113,'Roll Forward Calculation'!$B:$BS,T$1,FALSE)</f>
        <v>115.65000000000003</v>
      </c>
      <c r="U113" s="6"/>
      <c r="V113" s="6">
        <f>VLOOKUP($A113,'Roll Forward Calculation'!$B:$BS,V$1,FALSE)</f>
        <v>3821.62</v>
      </c>
      <c r="W113" s="6"/>
      <c r="X113" s="6">
        <f>VLOOKUP($A113,'Roll Forward Calculation'!$B:$BS,X$1,FALSE)</f>
        <v>0</v>
      </c>
      <c r="Y113" s="6"/>
      <c r="Z113" s="6">
        <f>VLOOKUP($A113,'Roll Forward Calculation'!$B:$BS,Z$1,FALSE)</f>
        <v>210.05000000000007</v>
      </c>
      <c r="AA113" s="6"/>
      <c r="AB113" s="6">
        <f>VLOOKUP($A113,'Roll Forward Calculation'!$B:$BS,AB$1,FALSE)</f>
        <v>2466.8199999999997</v>
      </c>
      <c r="AC113" s="6"/>
      <c r="AD113" s="6">
        <f>VLOOKUP($A113,'Roll Forward Calculation'!$B:$BS,AD$1,FALSE)</f>
        <v>0</v>
      </c>
      <c r="AF113" s="6">
        <f>VLOOKUP($A113,'Roll Forward Calculation'!$B:$BS,AF$1,FALSE)</f>
        <v>0</v>
      </c>
      <c r="AH113" s="6">
        <f>VLOOKUP($A113,'Roll Forward Calculation'!$B:$BS,AH$1,FALSE)</f>
        <v>88.09</v>
      </c>
      <c r="AJ113" s="6">
        <f t="shared" si="3"/>
        <v>7034.46</v>
      </c>
      <c r="AK113"/>
      <c r="AL113" s="7"/>
      <c r="AM113" s="7"/>
    </row>
    <row r="114" spans="1:39" x14ac:dyDescent="0.2">
      <c r="A114" s="31" t="s">
        <v>118</v>
      </c>
      <c r="B114" s="6">
        <f>VLOOKUP($A114,'Roll Forward Calculation'!$B:$BS,B$1,FALSE)</f>
        <v>0</v>
      </c>
      <c r="C114" s="6"/>
      <c r="D114" s="6">
        <f>VLOOKUP($A114,'Roll Forward Calculation'!$B:$BS,D$1,FALSE)</f>
        <v>3585.71</v>
      </c>
      <c r="E114" s="6"/>
      <c r="F114" s="6">
        <f>VLOOKUP($A114,'Roll Forward Calculation'!$B:$BS,F$1,FALSE)</f>
        <v>0</v>
      </c>
      <c r="G114" s="6"/>
      <c r="H114" s="6">
        <f>VLOOKUP($A114,'Roll Forward Calculation'!$B:$BS,H$1,FALSE)</f>
        <v>0</v>
      </c>
      <c r="I114" s="6"/>
      <c r="J114" s="6">
        <f>VLOOKUP($A114,'Roll Forward Calculation'!$B:$BS,J$1,FALSE)</f>
        <v>0</v>
      </c>
      <c r="K114" s="6"/>
      <c r="L114" s="6">
        <f>VLOOKUP($A114,'Roll Forward Calculation'!$B:$BS,L$1,FALSE)</f>
        <v>-3909.17</v>
      </c>
      <c r="M114" s="6"/>
      <c r="N114" s="6">
        <f>VLOOKUP($A114,'Roll Forward Calculation'!$B:$BS,N$1,FALSE)</f>
        <v>1686.1600000000008</v>
      </c>
      <c r="O114" s="6"/>
      <c r="P114" s="6">
        <f>VLOOKUP($A114,'Roll Forward Calculation'!$B:$BS,P$1,FALSE)</f>
        <v>0</v>
      </c>
      <c r="Q114" s="6"/>
      <c r="R114" s="6">
        <f>VLOOKUP($A114,'Roll Forward Calculation'!$B:$BS,R$1,FALSE)</f>
        <v>0</v>
      </c>
      <c r="S114" s="6"/>
      <c r="T114" s="6">
        <f>VLOOKUP($A114,'Roll Forward Calculation'!$B:$BS,T$1,FALSE)</f>
        <v>1660.5599999999995</v>
      </c>
      <c r="U114" s="6"/>
      <c r="V114" s="6">
        <f>VLOOKUP($A114,'Roll Forward Calculation'!$B:$BS,V$1,FALSE)</f>
        <v>7643.5499999999993</v>
      </c>
      <c r="W114" s="6"/>
      <c r="X114" s="6">
        <f>VLOOKUP($A114,'Roll Forward Calculation'!$B:$BS,X$1,FALSE)</f>
        <v>0</v>
      </c>
      <c r="Y114" s="6"/>
      <c r="Z114" s="6">
        <f>VLOOKUP($A114,'Roll Forward Calculation'!$B:$BS,Z$1,FALSE)</f>
        <v>100.84999999999854</v>
      </c>
      <c r="AA114" s="6"/>
      <c r="AB114" s="6">
        <f>VLOOKUP($A114,'Roll Forward Calculation'!$B:$BS,AB$1,FALSE)</f>
        <v>5984.87</v>
      </c>
      <c r="AC114" s="6"/>
      <c r="AD114" s="6">
        <f>VLOOKUP($A114,'Roll Forward Calculation'!$B:$BS,AD$1,FALSE)</f>
        <v>0</v>
      </c>
      <c r="AF114" s="6">
        <f>VLOOKUP($A114,'Roll Forward Calculation'!$B:$BS,AF$1,FALSE)</f>
        <v>0</v>
      </c>
      <c r="AH114" s="6">
        <f>VLOOKUP($A114,'Roll Forward Calculation'!$B:$BS,AH$1,FALSE)</f>
        <v>544.69000000000005</v>
      </c>
      <c r="AJ114" s="6">
        <f t="shared" si="3"/>
        <v>17297.219999999998</v>
      </c>
    </row>
    <row r="115" spans="1:39" x14ac:dyDescent="0.2">
      <c r="A115" s="31" t="s">
        <v>235</v>
      </c>
      <c r="B115" s="6">
        <f>VLOOKUP($A115,'Roll Forward Calculation'!$B:$BS,B$1,FALSE)</f>
        <v>4974.4199999999992</v>
      </c>
      <c r="C115" s="6"/>
      <c r="D115" s="6">
        <f>VLOOKUP($A115,'Roll Forward Calculation'!$B:$BS,D$1,FALSE)</f>
        <v>1000.86</v>
      </c>
      <c r="E115" s="6"/>
      <c r="F115" s="6">
        <f>VLOOKUP($A115,'Roll Forward Calculation'!$B:$BS,F$1,FALSE)</f>
        <v>0</v>
      </c>
      <c r="G115" s="6"/>
      <c r="H115" s="6">
        <f>VLOOKUP($A115,'Roll Forward Calculation'!$B:$BS,H$1,FALSE)</f>
        <v>0</v>
      </c>
      <c r="I115" s="6"/>
      <c r="J115" s="6">
        <f>VLOOKUP($A115,'Roll Forward Calculation'!$B:$BS,J$1,FALSE)</f>
        <v>0</v>
      </c>
      <c r="K115" s="6"/>
      <c r="L115" s="6">
        <f>VLOOKUP($A115,'Roll Forward Calculation'!$B:$BS,L$1,FALSE)</f>
        <v>0</v>
      </c>
      <c r="M115" s="6"/>
      <c r="N115" s="6">
        <f>VLOOKUP($A115,'Roll Forward Calculation'!$B:$BS,N$1,FALSE)</f>
        <v>1564.3799999999999</v>
      </c>
      <c r="O115" s="6"/>
      <c r="P115" s="6">
        <f>VLOOKUP($A115,'Roll Forward Calculation'!$B:$BS,P$1,FALSE)</f>
        <v>0</v>
      </c>
      <c r="Q115" s="6"/>
      <c r="R115" s="6">
        <f>VLOOKUP($A115,'Roll Forward Calculation'!$B:$BS,R$1,FALSE)</f>
        <v>0</v>
      </c>
      <c r="S115" s="6"/>
      <c r="T115" s="6">
        <f>VLOOKUP($A115,'Roll Forward Calculation'!$B:$BS,T$1,FALSE)</f>
        <v>1870.77</v>
      </c>
      <c r="U115" s="6"/>
      <c r="V115" s="6">
        <f>VLOOKUP($A115,'Roll Forward Calculation'!$B:$BS,V$1,FALSE)</f>
        <v>24255.410000000003</v>
      </c>
      <c r="W115" s="6"/>
      <c r="X115" s="6">
        <f>VLOOKUP($A115,'Roll Forward Calculation'!$B:$BS,X$1,FALSE)</f>
        <v>0</v>
      </c>
      <c r="Y115" s="6"/>
      <c r="Z115" s="6">
        <f>VLOOKUP($A115,'Roll Forward Calculation'!$B:$BS,Z$1,FALSE)</f>
        <v>861.10000000000014</v>
      </c>
      <c r="AA115" s="6"/>
      <c r="AB115" s="6">
        <f>VLOOKUP($A115,'Roll Forward Calculation'!$B:$BS,AB$1,FALSE)</f>
        <v>2013.0700000000002</v>
      </c>
      <c r="AC115" s="6"/>
      <c r="AD115" s="6">
        <f>VLOOKUP($A115,'Roll Forward Calculation'!$B:$BS,AD$1,FALSE)</f>
        <v>1570.3799999999992</v>
      </c>
      <c r="AF115" s="6">
        <f>VLOOKUP($A115,'Roll Forward Calculation'!$B:$BS,AF$1,FALSE)</f>
        <v>0</v>
      </c>
      <c r="AH115" s="6">
        <f>VLOOKUP($A115,'Roll Forward Calculation'!$B:$BS,AH$1,FALSE)</f>
        <v>432.53</v>
      </c>
      <c r="AJ115" s="6">
        <f t="shared" si="3"/>
        <v>38542.92</v>
      </c>
    </row>
    <row r="116" spans="1:39" x14ac:dyDescent="0.2">
      <c r="A116" s="31" t="s">
        <v>119</v>
      </c>
      <c r="B116" s="6">
        <f>VLOOKUP($A116,'Roll Forward Calculation'!$B:$BS,B$1,FALSE)</f>
        <v>0</v>
      </c>
      <c r="C116" s="6"/>
      <c r="D116" s="6">
        <f>VLOOKUP($A116,'Roll Forward Calculation'!$B:$BS,D$1,FALSE)</f>
        <v>10687.19</v>
      </c>
      <c r="E116" s="6"/>
      <c r="F116" s="6">
        <f>VLOOKUP($A116,'Roll Forward Calculation'!$B:$BS,F$1,FALSE)</f>
        <v>0</v>
      </c>
      <c r="G116" s="6"/>
      <c r="H116" s="6">
        <f>VLOOKUP($A116,'Roll Forward Calculation'!$B:$BS,H$1,FALSE)</f>
        <v>0</v>
      </c>
      <c r="I116" s="6"/>
      <c r="J116" s="6">
        <f>VLOOKUP($A116,'Roll Forward Calculation'!$B:$BS,J$1,FALSE)</f>
        <v>0</v>
      </c>
      <c r="K116" s="6"/>
      <c r="L116" s="6">
        <f>VLOOKUP($A116,'Roll Forward Calculation'!$B:$BS,L$1,FALSE)</f>
        <v>-1887.8600000000006</v>
      </c>
      <c r="M116" s="6"/>
      <c r="N116" s="6">
        <f>VLOOKUP($A116,'Roll Forward Calculation'!$B:$BS,N$1,FALSE)</f>
        <v>281380.02999999997</v>
      </c>
      <c r="O116" s="6"/>
      <c r="P116" s="6">
        <f>VLOOKUP($A116,'Roll Forward Calculation'!$B:$BS,P$1,FALSE)</f>
        <v>0</v>
      </c>
      <c r="Q116" s="6"/>
      <c r="R116" s="6">
        <f>VLOOKUP($A116,'Roll Forward Calculation'!$B:$BS,R$1,FALSE)</f>
        <v>492.64</v>
      </c>
      <c r="S116" s="6"/>
      <c r="T116" s="6">
        <f>VLOOKUP($A116,'Roll Forward Calculation'!$B:$BS,T$1,FALSE)</f>
        <v>313021.58999999997</v>
      </c>
      <c r="U116" s="6"/>
      <c r="V116" s="6">
        <f>VLOOKUP($A116,'Roll Forward Calculation'!$B:$BS,V$1,FALSE)</f>
        <v>10067.07</v>
      </c>
      <c r="W116" s="6"/>
      <c r="X116" s="6">
        <f>VLOOKUP($A116,'Roll Forward Calculation'!$B:$BS,X$1,FALSE)</f>
        <v>0</v>
      </c>
      <c r="Y116" s="6"/>
      <c r="Z116" s="6">
        <f>VLOOKUP($A116,'Roll Forward Calculation'!$B:$BS,Z$1,FALSE)</f>
        <v>10122.620000000003</v>
      </c>
      <c r="AA116" s="6"/>
      <c r="AB116" s="6">
        <f>VLOOKUP($A116,'Roll Forward Calculation'!$B:$BS,AB$1,FALSE)</f>
        <v>43656.31</v>
      </c>
      <c r="AC116" s="6"/>
      <c r="AD116" s="6">
        <f>VLOOKUP($A116,'Roll Forward Calculation'!$B:$BS,AD$1,FALSE)</f>
        <v>0</v>
      </c>
      <c r="AF116" s="6">
        <f>VLOOKUP($A116,'Roll Forward Calculation'!$B:$BS,AF$1,FALSE)</f>
        <v>83398.299999999988</v>
      </c>
      <c r="AH116" s="6">
        <f>VLOOKUP($A116,'Roll Forward Calculation'!$B:$BS,AH$1,FALSE)</f>
        <v>-822.88000000000466</v>
      </c>
      <c r="AJ116" s="6">
        <f t="shared" si="3"/>
        <v>750115.00999999989</v>
      </c>
    </row>
    <row r="117" spans="1:39" x14ac:dyDescent="0.2">
      <c r="A117" s="31" t="s">
        <v>120</v>
      </c>
      <c r="B117" s="6">
        <f>VLOOKUP($A117,'Roll Forward Calculation'!$B:$BS,B$1,FALSE)</f>
        <v>6892.3600000000006</v>
      </c>
      <c r="C117" s="6"/>
      <c r="D117" s="6">
        <f>VLOOKUP($A117,'Roll Forward Calculation'!$B:$BS,D$1,FALSE)</f>
        <v>509.85</v>
      </c>
      <c r="E117" s="6"/>
      <c r="F117" s="6">
        <f>VLOOKUP($A117,'Roll Forward Calculation'!$B:$BS,F$1,FALSE)</f>
        <v>0</v>
      </c>
      <c r="G117" s="6"/>
      <c r="H117" s="6">
        <f>VLOOKUP($A117,'Roll Forward Calculation'!$B:$BS,H$1,FALSE)</f>
        <v>0</v>
      </c>
      <c r="I117" s="6"/>
      <c r="J117" s="6">
        <f>VLOOKUP($A117,'Roll Forward Calculation'!$B:$BS,J$1,FALSE)</f>
        <v>0</v>
      </c>
      <c r="K117" s="6"/>
      <c r="L117" s="6">
        <f>VLOOKUP($A117,'Roll Forward Calculation'!$B:$BS,L$1,FALSE)</f>
        <v>-6097.51</v>
      </c>
      <c r="M117" s="6"/>
      <c r="N117" s="6">
        <f>VLOOKUP($A117,'Roll Forward Calculation'!$B:$BS,N$1,FALSE)</f>
        <v>321.2199999999998</v>
      </c>
      <c r="O117" s="6"/>
      <c r="P117" s="6">
        <f>VLOOKUP($A117,'Roll Forward Calculation'!$B:$BS,P$1,FALSE)</f>
        <v>0</v>
      </c>
      <c r="Q117" s="6"/>
      <c r="R117" s="6">
        <f>VLOOKUP($A117,'Roll Forward Calculation'!$B:$BS,R$1,FALSE)</f>
        <v>8.129999999999999</v>
      </c>
      <c r="S117" s="6"/>
      <c r="T117" s="6">
        <f>VLOOKUP($A117,'Roll Forward Calculation'!$B:$BS,T$1,FALSE)</f>
        <v>223.72000000000003</v>
      </c>
      <c r="U117" s="6"/>
      <c r="V117" s="6">
        <f>VLOOKUP($A117,'Roll Forward Calculation'!$B:$BS,V$1,FALSE)</f>
        <v>255085.32</v>
      </c>
      <c r="W117" s="6"/>
      <c r="X117" s="6">
        <f>VLOOKUP($A117,'Roll Forward Calculation'!$B:$BS,X$1,FALSE)</f>
        <v>0</v>
      </c>
      <c r="Y117" s="6"/>
      <c r="Z117" s="6">
        <f>VLOOKUP($A117,'Roll Forward Calculation'!$B:$BS,Z$1,FALSE)</f>
        <v>-6.2700000000002092</v>
      </c>
      <c r="AA117" s="6"/>
      <c r="AB117" s="6">
        <f>VLOOKUP($A117,'Roll Forward Calculation'!$B:$BS,AB$1,FALSE)</f>
        <v>2535.2299999999996</v>
      </c>
      <c r="AC117" s="6"/>
      <c r="AD117" s="6">
        <f>VLOOKUP($A117,'Roll Forward Calculation'!$B:$BS,AD$1,FALSE)</f>
        <v>2176.0399999999991</v>
      </c>
      <c r="AF117" s="6">
        <f>VLOOKUP($A117,'Roll Forward Calculation'!$B:$BS,AF$1,FALSE)</f>
        <v>1.5899999999999999</v>
      </c>
      <c r="AH117" s="6">
        <f>VLOOKUP($A117,'Roll Forward Calculation'!$B:$BS,AH$1,FALSE)</f>
        <v>217.80999999999995</v>
      </c>
      <c r="AJ117" s="6">
        <f t="shared" si="3"/>
        <v>261867.49000000002</v>
      </c>
    </row>
    <row r="118" spans="1:39" x14ac:dyDescent="0.2">
      <c r="A118" s="31" t="s">
        <v>121</v>
      </c>
      <c r="B118" s="6">
        <f>VLOOKUP($A118,'Roll Forward Calculation'!$B:$BS,B$1,FALSE)</f>
        <v>0</v>
      </c>
      <c r="C118" s="6"/>
      <c r="D118" s="6">
        <f>VLOOKUP($A118,'Roll Forward Calculation'!$B:$BS,D$1,FALSE)</f>
        <v>-7111.24</v>
      </c>
      <c r="E118" s="6"/>
      <c r="F118" s="6">
        <f>VLOOKUP($A118,'Roll Forward Calculation'!$B:$BS,F$1,FALSE)</f>
        <v>0</v>
      </c>
      <c r="G118" s="6"/>
      <c r="H118" s="6">
        <f>VLOOKUP($A118,'Roll Forward Calculation'!$B:$BS,H$1,FALSE)</f>
        <v>0</v>
      </c>
      <c r="I118" s="6"/>
      <c r="J118" s="6">
        <f>VLOOKUP($A118,'Roll Forward Calculation'!$B:$BS,J$1,FALSE)</f>
        <v>0</v>
      </c>
      <c r="K118" s="6"/>
      <c r="L118" s="6">
        <f>VLOOKUP($A118,'Roll Forward Calculation'!$B:$BS,L$1,FALSE)</f>
        <v>0</v>
      </c>
      <c r="M118" s="6"/>
      <c r="N118" s="6">
        <f>VLOOKUP($A118,'Roll Forward Calculation'!$B:$BS,N$1,FALSE)</f>
        <v>5832.4500000000007</v>
      </c>
      <c r="O118" s="6"/>
      <c r="P118" s="6">
        <f>VLOOKUP($A118,'Roll Forward Calculation'!$B:$BS,P$1,FALSE)</f>
        <v>0</v>
      </c>
      <c r="Q118" s="6"/>
      <c r="R118" s="6">
        <f>VLOOKUP($A118,'Roll Forward Calculation'!$B:$BS,R$1,FALSE)</f>
        <v>19.439999999999998</v>
      </c>
      <c r="S118" s="6"/>
      <c r="T118" s="6">
        <f>VLOOKUP($A118,'Roll Forward Calculation'!$B:$BS,T$1,FALSE)</f>
        <v>4700.7799999999988</v>
      </c>
      <c r="U118" s="6"/>
      <c r="V118" s="6">
        <f>VLOOKUP($A118,'Roll Forward Calculation'!$B:$BS,V$1,FALSE)</f>
        <v>3821.62</v>
      </c>
      <c r="W118" s="6"/>
      <c r="X118" s="6">
        <f>VLOOKUP($A118,'Roll Forward Calculation'!$B:$BS,X$1,FALSE)</f>
        <v>0</v>
      </c>
      <c r="Y118" s="6"/>
      <c r="Z118" s="6">
        <f>VLOOKUP($A118,'Roll Forward Calculation'!$B:$BS,Z$1,FALSE)</f>
        <v>1050.0300000000002</v>
      </c>
      <c r="AA118" s="6"/>
      <c r="AB118" s="6">
        <f>VLOOKUP($A118,'Roll Forward Calculation'!$B:$BS,AB$1,FALSE)</f>
        <v>1550.48</v>
      </c>
      <c r="AC118" s="6"/>
      <c r="AD118" s="6">
        <f>VLOOKUP($A118,'Roll Forward Calculation'!$B:$BS,AD$1,FALSE)</f>
        <v>0</v>
      </c>
      <c r="AF118" s="6">
        <f>VLOOKUP($A118,'Roll Forward Calculation'!$B:$BS,AF$1,FALSE)</f>
        <v>545.11000000000013</v>
      </c>
      <c r="AH118" s="6">
        <f>VLOOKUP($A118,'Roll Forward Calculation'!$B:$BS,AH$1,FALSE)</f>
        <v>751.27999999999975</v>
      </c>
      <c r="AJ118" s="6">
        <f t="shared" si="3"/>
        <v>11159.95</v>
      </c>
    </row>
    <row r="119" spans="1:39" x14ac:dyDescent="0.2">
      <c r="A119" s="31" t="s">
        <v>122</v>
      </c>
      <c r="B119" s="6">
        <f>VLOOKUP($A119,'Roll Forward Calculation'!$B:$BS,B$1,FALSE)</f>
        <v>0</v>
      </c>
      <c r="C119" s="6"/>
      <c r="D119" s="6">
        <f>VLOOKUP($A119,'Roll Forward Calculation'!$B:$BS,D$1,FALSE)</f>
        <v>-290.68</v>
      </c>
      <c r="E119" s="6"/>
      <c r="F119" s="6">
        <f>VLOOKUP($A119,'Roll Forward Calculation'!$B:$BS,F$1,FALSE)</f>
        <v>0</v>
      </c>
      <c r="G119" s="6"/>
      <c r="H119" s="6">
        <f>VLOOKUP($A119,'Roll Forward Calculation'!$B:$BS,H$1,FALSE)</f>
        <v>0</v>
      </c>
      <c r="I119" s="6"/>
      <c r="J119" s="6">
        <f>VLOOKUP($A119,'Roll Forward Calculation'!$B:$BS,J$1,FALSE)</f>
        <v>0</v>
      </c>
      <c r="K119" s="6"/>
      <c r="L119" s="6">
        <f>VLOOKUP($A119,'Roll Forward Calculation'!$B:$BS,L$1,FALSE)</f>
        <v>6835.7900000000009</v>
      </c>
      <c r="M119" s="6"/>
      <c r="N119" s="6">
        <f>VLOOKUP($A119,'Roll Forward Calculation'!$B:$BS,N$1,FALSE)</f>
        <v>0</v>
      </c>
      <c r="O119" s="6"/>
      <c r="P119" s="6">
        <f>VLOOKUP($A119,'Roll Forward Calculation'!$B:$BS,P$1,FALSE)</f>
        <v>0</v>
      </c>
      <c r="Q119" s="6"/>
      <c r="R119" s="6">
        <f>VLOOKUP($A119,'Roll Forward Calculation'!$B:$BS,R$1,FALSE)</f>
        <v>0</v>
      </c>
      <c r="S119" s="6"/>
      <c r="T119" s="6">
        <f>VLOOKUP($A119,'Roll Forward Calculation'!$B:$BS,T$1,FALSE)</f>
        <v>0</v>
      </c>
      <c r="U119" s="6"/>
      <c r="V119" s="6">
        <f>VLOOKUP($A119,'Roll Forward Calculation'!$B:$BS,V$1,FALSE)</f>
        <v>0</v>
      </c>
      <c r="W119" s="6"/>
      <c r="X119" s="6">
        <f>VLOOKUP($A119,'Roll Forward Calculation'!$B:$BS,X$1,FALSE)</f>
        <v>0</v>
      </c>
      <c r="Y119" s="6"/>
      <c r="Z119" s="6">
        <f>VLOOKUP($A119,'Roll Forward Calculation'!$B:$BS,Z$1,FALSE)</f>
        <v>0</v>
      </c>
      <c r="AA119" s="6"/>
      <c r="AB119" s="6">
        <f>VLOOKUP($A119,'Roll Forward Calculation'!$B:$BS,AB$1,FALSE)</f>
        <v>0</v>
      </c>
      <c r="AC119" s="6"/>
      <c r="AD119" s="6">
        <f>VLOOKUP($A119,'Roll Forward Calculation'!$B:$BS,AD$1,FALSE)</f>
        <v>0</v>
      </c>
      <c r="AF119" s="6">
        <f>VLOOKUP($A119,'Roll Forward Calculation'!$B:$BS,AF$1,FALSE)</f>
        <v>0</v>
      </c>
      <c r="AH119" s="6">
        <f>VLOOKUP($A119,'Roll Forward Calculation'!$B:$BS,AH$1,FALSE)</f>
        <v>0</v>
      </c>
      <c r="AJ119" s="6">
        <f t="shared" si="3"/>
        <v>6545.1100000000006</v>
      </c>
    </row>
    <row r="120" spans="1:39" x14ac:dyDescent="0.2">
      <c r="A120" s="31" t="s">
        <v>260</v>
      </c>
      <c r="B120" s="6">
        <f>VLOOKUP($A120,'Roll Forward Calculation'!$B:$BS,B$1,FALSE)</f>
        <v>0</v>
      </c>
      <c r="C120" s="6"/>
      <c r="D120" s="6">
        <f>VLOOKUP($A120,'Roll Forward Calculation'!$B:$BS,D$1,FALSE)</f>
        <v>165.76</v>
      </c>
      <c r="E120" s="6"/>
      <c r="F120" s="6">
        <f>VLOOKUP($A120,'Roll Forward Calculation'!$B:$BS,F$1,FALSE)</f>
        <v>0</v>
      </c>
      <c r="G120" s="6"/>
      <c r="H120" s="6">
        <f>VLOOKUP($A120,'Roll Forward Calculation'!$B:$BS,H$1,FALSE)</f>
        <v>0</v>
      </c>
      <c r="I120" s="6"/>
      <c r="J120" s="6">
        <f>VLOOKUP($A120,'Roll Forward Calculation'!$B:$BS,J$1,FALSE)</f>
        <v>0</v>
      </c>
      <c r="K120" s="6"/>
      <c r="L120" s="6">
        <f>VLOOKUP($A120,'Roll Forward Calculation'!$B:$BS,L$1,FALSE)</f>
        <v>0</v>
      </c>
      <c r="M120" s="6"/>
      <c r="N120" s="6">
        <f>VLOOKUP($A120,'Roll Forward Calculation'!$B:$BS,N$1,FALSE)</f>
        <v>111.95</v>
      </c>
      <c r="O120" s="6"/>
      <c r="P120" s="6">
        <f>VLOOKUP($A120,'Roll Forward Calculation'!$B:$BS,P$1,FALSE)</f>
        <v>0</v>
      </c>
      <c r="Q120" s="6"/>
      <c r="R120" s="6">
        <f>VLOOKUP($A120,'Roll Forward Calculation'!$B:$BS,R$1,FALSE)</f>
        <v>0</v>
      </c>
      <c r="S120" s="6"/>
      <c r="T120" s="6">
        <f>VLOOKUP($A120,'Roll Forward Calculation'!$B:$BS,T$1,FALSE)</f>
        <v>218.66</v>
      </c>
      <c r="U120" s="6"/>
      <c r="V120" s="6">
        <f>VLOOKUP($A120,'Roll Forward Calculation'!$B:$BS,V$1,FALSE)</f>
        <v>0</v>
      </c>
      <c r="W120" s="6"/>
      <c r="X120" s="6">
        <f>VLOOKUP($A120,'Roll Forward Calculation'!$B:$BS,X$1,FALSE)</f>
        <v>0</v>
      </c>
      <c r="Y120" s="6"/>
      <c r="Z120" s="6">
        <f>VLOOKUP($A120,'Roll Forward Calculation'!$B:$BS,Z$1,FALSE)</f>
        <v>463.27</v>
      </c>
      <c r="AA120" s="6"/>
      <c r="AB120" s="6">
        <f>VLOOKUP($A120,'Roll Forward Calculation'!$B:$BS,AB$1,FALSE)</f>
        <v>-322.66000000000003</v>
      </c>
      <c r="AC120" s="6"/>
      <c r="AD120" s="6">
        <f>VLOOKUP($A120,'Roll Forward Calculation'!$B:$BS,AD$1,FALSE)</f>
        <v>0</v>
      </c>
      <c r="AF120" s="6">
        <f>VLOOKUP($A120,'Roll Forward Calculation'!$B:$BS,AF$1,FALSE)</f>
        <v>0</v>
      </c>
      <c r="AH120" s="6">
        <f>VLOOKUP($A120,'Roll Forward Calculation'!$B:$BS,AH$1,FALSE)</f>
        <v>117.15</v>
      </c>
      <c r="AJ120" s="6">
        <f t="shared" ref="AJ120" si="4">SUM(B120:AH120)</f>
        <v>754.13</v>
      </c>
    </row>
    <row r="121" spans="1:39" x14ac:dyDescent="0.2">
      <c r="A121" s="31" t="s">
        <v>124</v>
      </c>
      <c r="B121" s="6">
        <f>VLOOKUP($A121,'Roll Forward Calculation'!$B:$BS,B$1,FALSE)</f>
        <v>32611.83</v>
      </c>
      <c r="C121" s="6"/>
      <c r="D121" s="6">
        <f>VLOOKUP($A121,'Roll Forward Calculation'!$B:$BS,D$1,FALSE)</f>
        <v>8269.24</v>
      </c>
      <c r="E121" s="6"/>
      <c r="F121" s="6">
        <f>VLOOKUP($A121,'Roll Forward Calculation'!$B:$BS,F$1,FALSE)</f>
        <v>0</v>
      </c>
      <c r="G121" s="6"/>
      <c r="H121" s="6">
        <f>VLOOKUP($A121,'Roll Forward Calculation'!$B:$BS,H$1,FALSE)</f>
        <v>0</v>
      </c>
      <c r="I121" s="6"/>
      <c r="J121" s="6">
        <f>VLOOKUP($A121,'Roll Forward Calculation'!$B:$BS,J$1,FALSE)</f>
        <v>0</v>
      </c>
      <c r="K121" s="6"/>
      <c r="L121" s="6">
        <f>VLOOKUP($A121,'Roll Forward Calculation'!$B:$BS,L$1,FALSE)</f>
        <v>2106.63</v>
      </c>
      <c r="M121" s="6"/>
      <c r="N121" s="6">
        <f>VLOOKUP($A121,'Roll Forward Calculation'!$B:$BS,N$1,FALSE)</f>
        <v>3942.91</v>
      </c>
      <c r="O121" s="6"/>
      <c r="P121" s="6">
        <f>VLOOKUP($A121,'Roll Forward Calculation'!$B:$BS,P$1,FALSE)</f>
        <v>0</v>
      </c>
      <c r="Q121" s="6"/>
      <c r="R121" s="6">
        <f>VLOOKUP($A121,'Roll Forward Calculation'!$B:$BS,R$1,FALSE)</f>
        <v>91.509999999999991</v>
      </c>
      <c r="S121" s="6"/>
      <c r="T121" s="6">
        <f>VLOOKUP($A121,'Roll Forward Calculation'!$B:$BS,T$1,FALSE)</f>
        <v>3833.7000000000007</v>
      </c>
      <c r="U121" s="6"/>
      <c r="V121" s="6">
        <f>VLOOKUP($A121,'Roll Forward Calculation'!$B:$BS,V$1,FALSE)</f>
        <v>12862.960000000006</v>
      </c>
      <c r="W121" s="6"/>
      <c r="X121" s="6">
        <f>VLOOKUP($A121,'Roll Forward Calculation'!$B:$BS,X$1,FALSE)</f>
        <v>0</v>
      </c>
      <c r="Y121" s="6"/>
      <c r="Z121" s="6">
        <f>VLOOKUP($A121,'Roll Forward Calculation'!$B:$BS,Z$1,FALSE)</f>
        <v>-1421</v>
      </c>
      <c r="AA121" s="6"/>
      <c r="AB121" s="6">
        <f>VLOOKUP($A121,'Roll Forward Calculation'!$B:$BS,AB$1,FALSE)</f>
        <v>4032.69</v>
      </c>
      <c r="AC121" s="6"/>
      <c r="AD121" s="6">
        <f>VLOOKUP($A121,'Roll Forward Calculation'!$B:$BS,AD$1,FALSE)</f>
        <v>0</v>
      </c>
      <c r="AF121" s="6">
        <f>VLOOKUP($A121,'Roll Forward Calculation'!$B:$BS,AF$1,FALSE)</f>
        <v>180.26999999999998</v>
      </c>
      <c r="AH121" s="6">
        <f>VLOOKUP($A121,'Roll Forward Calculation'!$B:$BS,AH$1,FALSE)</f>
        <v>1474.21</v>
      </c>
      <c r="AJ121" s="6">
        <f t="shared" si="3"/>
        <v>67984.950000000026</v>
      </c>
    </row>
    <row r="122" spans="1:39" x14ac:dyDescent="0.2">
      <c r="A122" s="31" t="s">
        <v>125</v>
      </c>
      <c r="B122" s="6">
        <f>VLOOKUP($A122,'Roll Forward Calculation'!$B:$BS,B$1,FALSE)</f>
        <v>0</v>
      </c>
      <c r="C122" s="6"/>
      <c r="D122" s="6">
        <f>VLOOKUP($A122,'Roll Forward Calculation'!$B:$BS,D$1,FALSE)</f>
        <v>772.77000000000021</v>
      </c>
      <c r="E122" s="6"/>
      <c r="F122" s="6">
        <f>VLOOKUP($A122,'Roll Forward Calculation'!$B:$BS,F$1,FALSE)</f>
        <v>0</v>
      </c>
      <c r="G122" s="6"/>
      <c r="H122" s="6">
        <f>VLOOKUP($A122,'Roll Forward Calculation'!$B:$BS,H$1,FALSE)</f>
        <v>0</v>
      </c>
      <c r="I122" s="6"/>
      <c r="J122" s="6">
        <f>VLOOKUP($A122,'Roll Forward Calculation'!$B:$BS,J$1,FALSE)</f>
        <v>0</v>
      </c>
      <c r="K122" s="6"/>
      <c r="L122" s="6">
        <f>VLOOKUP($A122,'Roll Forward Calculation'!$B:$BS,L$1,FALSE)</f>
        <v>6460.130000000001</v>
      </c>
      <c r="M122" s="6"/>
      <c r="N122" s="6">
        <f>VLOOKUP($A122,'Roll Forward Calculation'!$B:$BS,N$1,FALSE)</f>
        <v>1506.2799999999988</v>
      </c>
      <c r="O122" s="6"/>
      <c r="P122" s="6">
        <f>VLOOKUP($A122,'Roll Forward Calculation'!$B:$BS,P$1,FALSE)</f>
        <v>0</v>
      </c>
      <c r="Q122" s="6"/>
      <c r="R122" s="6">
        <f>VLOOKUP($A122,'Roll Forward Calculation'!$B:$BS,R$1,FALSE)</f>
        <v>0</v>
      </c>
      <c r="S122" s="6"/>
      <c r="T122" s="6">
        <f>VLOOKUP($A122,'Roll Forward Calculation'!$B:$BS,T$1,FALSE)</f>
        <v>810.89999999999964</v>
      </c>
      <c r="U122" s="6"/>
      <c r="V122" s="6">
        <f>VLOOKUP($A122,'Roll Forward Calculation'!$B:$BS,V$1,FALSE)</f>
        <v>3821.62</v>
      </c>
      <c r="W122" s="6"/>
      <c r="X122" s="6">
        <f>VLOOKUP($A122,'Roll Forward Calculation'!$B:$BS,X$1,FALSE)</f>
        <v>0</v>
      </c>
      <c r="Y122" s="6"/>
      <c r="Z122" s="6">
        <f>VLOOKUP($A122,'Roll Forward Calculation'!$B:$BS,Z$1,FALSE)</f>
        <v>-428.59000000000015</v>
      </c>
      <c r="AA122" s="6"/>
      <c r="AB122" s="6">
        <f>VLOOKUP($A122,'Roll Forward Calculation'!$B:$BS,AB$1,FALSE)</f>
        <v>6421.44</v>
      </c>
      <c r="AC122" s="6"/>
      <c r="AD122" s="6">
        <f>VLOOKUP($A122,'Roll Forward Calculation'!$B:$BS,AD$1,FALSE)</f>
        <v>0</v>
      </c>
      <c r="AF122" s="6">
        <f>VLOOKUP($A122,'Roll Forward Calculation'!$B:$BS,AF$1,FALSE)</f>
        <v>412.95999999999992</v>
      </c>
      <c r="AH122" s="6">
        <f>VLOOKUP($A122,'Roll Forward Calculation'!$B:$BS,AH$1,FALSE)</f>
        <v>289.47000000000003</v>
      </c>
      <c r="AJ122" s="6">
        <f t="shared" si="3"/>
        <v>20066.98</v>
      </c>
    </row>
    <row r="123" spans="1:39" x14ac:dyDescent="0.2">
      <c r="A123" s="31" t="s">
        <v>126</v>
      </c>
      <c r="B123" s="6">
        <f>VLOOKUP($A123,'Roll Forward Calculation'!$B:$BS,B$1,FALSE)</f>
        <v>0</v>
      </c>
      <c r="C123" s="6"/>
      <c r="D123" s="6">
        <f>VLOOKUP($A123,'Roll Forward Calculation'!$B:$BS,D$1,FALSE)</f>
        <v>5575.97</v>
      </c>
      <c r="E123" s="6"/>
      <c r="F123" s="6">
        <f>VLOOKUP($A123,'Roll Forward Calculation'!$B:$BS,F$1,FALSE)</f>
        <v>0</v>
      </c>
      <c r="G123" s="6"/>
      <c r="H123" s="6">
        <f>VLOOKUP($A123,'Roll Forward Calculation'!$B:$BS,H$1,FALSE)</f>
        <v>0</v>
      </c>
      <c r="I123" s="6"/>
      <c r="J123" s="6">
        <f>VLOOKUP($A123,'Roll Forward Calculation'!$B:$BS,J$1,FALSE)</f>
        <v>0</v>
      </c>
      <c r="K123" s="6"/>
      <c r="L123" s="6">
        <f>VLOOKUP($A123,'Roll Forward Calculation'!$B:$BS,L$1,FALSE)</f>
        <v>14432.01</v>
      </c>
      <c r="M123" s="6"/>
      <c r="N123" s="6">
        <f>VLOOKUP($A123,'Roll Forward Calculation'!$B:$BS,N$1,FALSE)</f>
        <v>2171.7700000000004</v>
      </c>
      <c r="O123" s="6"/>
      <c r="P123" s="6">
        <f>VLOOKUP($A123,'Roll Forward Calculation'!$B:$BS,P$1,FALSE)</f>
        <v>0</v>
      </c>
      <c r="Q123" s="6"/>
      <c r="R123" s="6">
        <f>VLOOKUP($A123,'Roll Forward Calculation'!$B:$BS,R$1,FALSE)</f>
        <v>0</v>
      </c>
      <c r="S123" s="6"/>
      <c r="T123" s="6">
        <f>VLOOKUP($A123,'Roll Forward Calculation'!$B:$BS,T$1,FALSE)</f>
        <v>2305.9599999999991</v>
      </c>
      <c r="U123" s="6"/>
      <c r="V123" s="6">
        <f>VLOOKUP($A123,'Roll Forward Calculation'!$B:$BS,V$1,FALSE)</f>
        <v>3821.62</v>
      </c>
      <c r="W123" s="6"/>
      <c r="X123" s="6">
        <f>VLOOKUP($A123,'Roll Forward Calculation'!$B:$BS,X$1,FALSE)</f>
        <v>0</v>
      </c>
      <c r="Y123" s="6"/>
      <c r="Z123" s="6">
        <f>VLOOKUP($A123,'Roll Forward Calculation'!$B:$BS,Z$1,FALSE)</f>
        <v>1308.8099999999995</v>
      </c>
      <c r="AA123" s="6"/>
      <c r="AB123" s="6">
        <f>VLOOKUP($A123,'Roll Forward Calculation'!$B:$BS,AB$1,FALSE)</f>
        <v>15015.24</v>
      </c>
      <c r="AC123" s="6"/>
      <c r="AD123" s="6">
        <f>VLOOKUP($A123,'Roll Forward Calculation'!$B:$BS,AD$1,FALSE)</f>
        <v>0</v>
      </c>
      <c r="AF123" s="6">
        <f>VLOOKUP($A123,'Roll Forward Calculation'!$B:$BS,AF$1,FALSE)</f>
        <v>0</v>
      </c>
      <c r="AH123" s="6">
        <f>VLOOKUP($A123,'Roll Forward Calculation'!$B:$BS,AH$1,FALSE)</f>
        <v>977.34999999999991</v>
      </c>
      <c r="AJ123" s="6">
        <f t="shared" si="3"/>
        <v>45608.729999999996</v>
      </c>
    </row>
    <row r="124" spans="1:39" x14ac:dyDescent="0.2">
      <c r="A124" s="31" t="s">
        <v>127</v>
      </c>
      <c r="B124" s="6">
        <f>VLOOKUP($A124,'Roll Forward Calculation'!$B:$BS,B$1,FALSE)</f>
        <v>0</v>
      </c>
      <c r="C124" s="6"/>
      <c r="D124" s="6">
        <f>VLOOKUP($A124,'Roll Forward Calculation'!$B:$BS,D$1,FALSE)</f>
        <v>0</v>
      </c>
      <c r="E124" s="6"/>
      <c r="F124" s="6">
        <f>VLOOKUP($A124,'Roll Forward Calculation'!$B:$BS,F$1,FALSE)</f>
        <v>0</v>
      </c>
      <c r="G124" s="6"/>
      <c r="H124" s="6">
        <f>VLOOKUP($A124,'Roll Forward Calculation'!$B:$BS,H$1,FALSE)</f>
        <v>0</v>
      </c>
      <c r="I124" s="6"/>
      <c r="J124" s="6">
        <f>VLOOKUP($A124,'Roll Forward Calculation'!$B:$BS,J$1,FALSE)</f>
        <v>0</v>
      </c>
      <c r="K124" s="6"/>
      <c r="L124" s="6">
        <f>VLOOKUP($A124,'Roll Forward Calculation'!$B:$BS,L$1,FALSE)</f>
        <v>0</v>
      </c>
      <c r="M124" s="6"/>
      <c r="N124" s="6">
        <f>VLOOKUP($A124,'Roll Forward Calculation'!$B:$BS,N$1,FALSE)</f>
        <v>0</v>
      </c>
      <c r="O124" s="6"/>
      <c r="P124" s="6">
        <f>VLOOKUP($A124,'Roll Forward Calculation'!$B:$BS,P$1,FALSE)</f>
        <v>0</v>
      </c>
      <c r="Q124" s="6"/>
      <c r="R124" s="6">
        <f>VLOOKUP($A124,'Roll Forward Calculation'!$B:$BS,R$1,FALSE)</f>
        <v>0</v>
      </c>
      <c r="S124" s="6"/>
      <c r="T124" s="6">
        <f>VLOOKUP($A124,'Roll Forward Calculation'!$B:$BS,T$1,FALSE)</f>
        <v>0</v>
      </c>
      <c r="U124" s="6"/>
      <c r="V124" s="6">
        <f>VLOOKUP($A124,'Roll Forward Calculation'!$B:$BS,V$1,FALSE)</f>
        <v>0</v>
      </c>
      <c r="W124" s="6"/>
      <c r="X124" s="6">
        <f>VLOOKUP($A124,'Roll Forward Calculation'!$B:$BS,X$1,FALSE)</f>
        <v>0</v>
      </c>
      <c r="Y124" s="6"/>
      <c r="Z124" s="6">
        <f>VLOOKUP($A124,'Roll Forward Calculation'!$B:$BS,Z$1,FALSE)</f>
        <v>0</v>
      </c>
      <c r="AA124" s="6"/>
      <c r="AB124" s="6">
        <f>VLOOKUP($A124,'Roll Forward Calculation'!$B:$BS,AB$1,FALSE)</f>
        <v>0</v>
      </c>
      <c r="AC124" s="6"/>
      <c r="AD124" s="6">
        <f>VLOOKUP($A124,'Roll Forward Calculation'!$B:$BS,AD$1,FALSE)</f>
        <v>-1445686.7799999998</v>
      </c>
      <c r="AF124" s="6">
        <f>VLOOKUP($A124,'Roll Forward Calculation'!$B:$BS,AF$1,FALSE)</f>
        <v>0</v>
      </c>
      <c r="AH124" s="6">
        <f>VLOOKUP($A124,'Roll Forward Calculation'!$B:$BS,AH$1,FALSE)</f>
        <v>0</v>
      </c>
      <c r="AJ124" s="6">
        <f t="shared" si="3"/>
        <v>-1445686.7799999998</v>
      </c>
    </row>
    <row r="125" spans="1:39" x14ac:dyDescent="0.2">
      <c r="A125" s="31" t="s">
        <v>229</v>
      </c>
      <c r="B125" s="6">
        <f>VLOOKUP($A125,'Roll Forward Calculation'!$B:$BS,B$1,FALSE)</f>
        <v>0</v>
      </c>
      <c r="C125" s="6"/>
      <c r="D125" s="6">
        <f>VLOOKUP($A125,'Roll Forward Calculation'!$B:$BS,D$1,FALSE)</f>
        <v>0</v>
      </c>
      <c r="E125" s="6"/>
      <c r="F125" s="6">
        <f>VLOOKUP($A125,'Roll Forward Calculation'!$B:$BS,F$1,FALSE)</f>
        <v>0</v>
      </c>
      <c r="G125" s="6"/>
      <c r="H125" s="6">
        <f>VLOOKUP($A125,'Roll Forward Calculation'!$B:$BS,H$1,FALSE)</f>
        <v>0</v>
      </c>
      <c r="I125" s="6"/>
      <c r="J125" s="6">
        <f>VLOOKUP($A125,'Roll Forward Calculation'!$B:$BS,J$1,FALSE)</f>
        <v>0</v>
      </c>
      <c r="K125" s="6"/>
      <c r="L125" s="6">
        <f>VLOOKUP($A125,'Roll Forward Calculation'!$B:$BS,L$1,FALSE)</f>
        <v>0</v>
      </c>
      <c r="M125" s="6"/>
      <c r="N125" s="6">
        <f>VLOOKUP($A125,'Roll Forward Calculation'!$B:$BS,N$1,FALSE)</f>
        <v>0</v>
      </c>
      <c r="O125" s="6"/>
      <c r="P125" s="6">
        <f>VLOOKUP($A125,'Roll Forward Calculation'!$B:$BS,P$1,FALSE)</f>
        <v>0</v>
      </c>
      <c r="Q125" s="6"/>
      <c r="R125" s="6">
        <f>VLOOKUP($A125,'Roll Forward Calculation'!$B:$BS,R$1,FALSE)</f>
        <v>0</v>
      </c>
      <c r="S125" s="6"/>
      <c r="T125" s="6">
        <f>VLOOKUP($A125,'Roll Forward Calculation'!$B:$BS,T$1,FALSE)</f>
        <v>0</v>
      </c>
      <c r="U125" s="6"/>
      <c r="V125" s="6">
        <f>VLOOKUP($A125,'Roll Forward Calculation'!$B:$BS,V$1,FALSE)</f>
        <v>3821.62</v>
      </c>
      <c r="W125" s="6"/>
      <c r="X125" s="6">
        <f>VLOOKUP($A125,'Roll Forward Calculation'!$B:$BS,X$1,FALSE)</f>
        <v>0</v>
      </c>
      <c r="Y125" s="6"/>
      <c r="Z125" s="6">
        <f>VLOOKUP($A125,'Roll Forward Calculation'!$B:$BS,Z$1,FALSE)</f>
        <v>0</v>
      </c>
      <c r="AA125" s="6"/>
      <c r="AB125" s="6">
        <f>VLOOKUP($A125,'Roll Forward Calculation'!$B:$BS,AB$1,FALSE)</f>
        <v>0</v>
      </c>
      <c r="AC125" s="6"/>
      <c r="AD125" s="6">
        <f>VLOOKUP($A125,'Roll Forward Calculation'!$B:$BS,AD$1,FALSE)</f>
        <v>0</v>
      </c>
      <c r="AF125" s="6">
        <f>VLOOKUP($A125,'Roll Forward Calculation'!$B:$BS,AF$1,FALSE)</f>
        <v>0</v>
      </c>
      <c r="AH125" s="6">
        <f>VLOOKUP($A125,'Roll Forward Calculation'!$B:$BS,AH$1,FALSE)</f>
        <v>0</v>
      </c>
      <c r="AJ125" s="6">
        <f t="shared" si="3"/>
        <v>3821.62</v>
      </c>
    </row>
    <row r="126" spans="1:39" x14ac:dyDescent="0.2">
      <c r="A126" s="31" t="s">
        <v>250</v>
      </c>
      <c r="B126" s="6">
        <f>VLOOKUP($A126,'Roll Forward Calculation'!$B:$BS,B$1,FALSE)</f>
        <v>0</v>
      </c>
      <c r="C126" s="6"/>
      <c r="D126" s="6">
        <f>VLOOKUP($A126,'Roll Forward Calculation'!$B:$BS,D$1,FALSE)</f>
        <v>1836.29</v>
      </c>
      <c r="E126" s="6"/>
      <c r="F126" s="6">
        <f>VLOOKUP($A126,'Roll Forward Calculation'!$B:$BS,F$1,FALSE)</f>
        <v>0</v>
      </c>
      <c r="G126" s="6"/>
      <c r="H126" s="6">
        <f>VLOOKUP($A126,'Roll Forward Calculation'!$B:$BS,H$1,FALSE)</f>
        <v>0</v>
      </c>
      <c r="I126" s="6"/>
      <c r="J126" s="6">
        <f>VLOOKUP($A126,'Roll Forward Calculation'!$B:$BS,J$1,FALSE)</f>
        <v>0</v>
      </c>
      <c r="K126" s="6"/>
      <c r="L126" s="6">
        <f>VLOOKUP($A126,'Roll Forward Calculation'!$B:$BS,L$1,FALSE)</f>
        <v>12884.94</v>
      </c>
      <c r="M126" s="6"/>
      <c r="N126" s="6">
        <f>VLOOKUP($A126,'Roll Forward Calculation'!$B:$BS,N$1,FALSE)</f>
        <v>3485.88</v>
      </c>
      <c r="O126" s="6"/>
      <c r="P126" s="6">
        <f>VLOOKUP($A126,'Roll Forward Calculation'!$B:$BS,P$1,FALSE)</f>
        <v>0</v>
      </c>
      <c r="Q126" s="6"/>
      <c r="R126" s="6">
        <f>VLOOKUP($A126,'Roll Forward Calculation'!$B:$BS,R$1,FALSE)</f>
        <v>0</v>
      </c>
      <c r="S126" s="6"/>
      <c r="T126" s="6">
        <f>VLOOKUP($A126,'Roll Forward Calculation'!$B:$BS,T$1,FALSE)</f>
        <v>4843.21</v>
      </c>
      <c r="U126" s="6"/>
      <c r="V126" s="6">
        <f>VLOOKUP($A126,'Roll Forward Calculation'!$B:$BS,V$1,FALSE)</f>
        <v>3821.62</v>
      </c>
      <c r="W126" s="6"/>
      <c r="X126" s="6">
        <f>VLOOKUP($A126,'Roll Forward Calculation'!$B:$BS,X$1,FALSE)</f>
        <v>0</v>
      </c>
      <c r="Y126" s="6"/>
      <c r="Z126" s="6">
        <f>VLOOKUP($A126,'Roll Forward Calculation'!$B:$BS,Z$1,FALSE)</f>
        <v>4150.21</v>
      </c>
      <c r="AA126" s="6"/>
      <c r="AB126" s="6">
        <f>VLOOKUP($A126,'Roll Forward Calculation'!$B:$BS,AB$1,FALSE)</f>
        <v>-1126.3899999999999</v>
      </c>
      <c r="AC126" s="6"/>
      <c r="AD126" s="6">
        <f>VLOOKUP($A126,'Roll Forward Calculation'!$B:$BS,AD$1,FALSE)</f>
        <v>0</v>
      </c>
      <c r="AF126" s="6">
        <f>VLOOKUP($A126,'Roll Forward Calculation'!$B:$BS,AF$1,FALSE)</f>
        <v>0</v>
      </c>
      <c r="AH126" s="6">
        <f>VLOOKUP($A126,'Roll Forward Calculation'!$B:$BS,AH$1,FALSE)</f>
        <v>1303.54</v>
      </c>
      <c r="AJ126" s="6">
        <f t="shared" ref="AJ126" si="5">SUM(B126:AH126)</f>
        <v>31199.3</v>
      </c>
    </row>
    <row r="127" spans="1:39" x14ac:dyDescent="0.2">
      <c r="A127" s="31" t="s">
        <v>128</v>
      </c>
      <c r="B127" s="6">
        <f>VLOOKUP($A127,'Roll Forward Calculation'!$B:$BS,B$1,FALSE)</f>
        <v>0</v>
      </c>
      <c r="C127" s="6"/>
      <c r="D127" s="6">
        <f>VLOOKUP($A127,'Roll Forward Calculation'!$B:$BS,D$1,FALSE)</f>
        <v>55833.939999999995</v>
      </c>
      <c r="E127" s="6"/>
      <c r="F127" s="6">
        <f>VLOOKUP($A127,'Roll Forward Calculation'!$B:$BS,F$1,FALSE)</f>
        <v>0</v>
      </c>
      <c r="G127" s="6"/>
      <c r="H127" s="6">
        <f>VLOOKUP($A127,'Roll Forward Calculation'!$B:$BS,H$1,FALSE)</f>
        <v>0</v>
      </c>
      <c r="I127" s="6"/>
      <c r="J127" s="6">
        <f>VLOOKUP($A127,'Roll Forward Calculation'!$B:$BS,J$1,FALSE)</f>
        <v>0</v>
      </c>
      <c r="K127" s="6"/>
      <c r="L127" s="6">
        <f>VLOOKUP($A127,'Roll Forward Calculation'!$B:$BS,L$1,FALSE)</f>
        <v>0</v>
      </c>
      <c r="M127" s="6"/>
      <c r="N127" s="6">
        <f>VLOOKUP($A127,'Roll Forward Calculation'!$B:$BS,N$1,FALSE)</f>
        <v>17326.82</v>
      </c>
      <c r="O127" s="6"/>
      <c r="P127" s="6">
        <f>VLOOKUP($A127,'Roll Forward Calculation'!$B:$BS,P$1,FALSE)</f>
        <v>0</v>
      </c>
      <c r="Q127" s="6"/>
      <c r="R127" s="6">
        <f>VLOOKUP($A127,'Roll Forward Calculation'!$B:$BS,R$1,FALSE)</f>
        <v>0</v>
      </c>
      <c r="S127" s="6"/>
      <c r="T127" s="6">
        <f>VLOOKUP($A127,'Roll Forward Calculation'!$B:$BS,T$1,FALSE)</f>
        <v>28200.529999999992</v>
      </c>
      <c r="U127" s="6"/>
      <c r="V127" s="6">
        <f>VLOOKUP($A127,'Roll Forward Calculation'!$B:$BS,V$1,FALSE)</f>
        <v>57036.09</v>
      </c>
      <c r="W127" s="6"/>
      <c r="X127" s="6">
        <f>VLOOKUP($A127,'Roll Forward Calculation'!$B:$BS,X$1,FALSE)</f>
        <v>0</v>
      </c>
      <c r="Y127" s="6"/>
      <c r="Z127" s="6">
        <f>VLOOKUP($A127,'Roll Forward Calculation'!$B:$BS,Z$1,FALSE)</f>
        <v>12745.970000000001</v>
      </c>
      <c r="AA127" s="6"/>
      <c r="AB127" s="6">
        <f>VLOOKUP($A127,'Roll Forward Calculation'!$B:$BS,AB$1,FALSE)</f>
        <v>8875.65</v>
      </c>
      <c r="AC127" s="6"/>
      <c r="AD127" s="6">
        <f>VLOOKUP($A127,'Roll Forward Calculation'!$B:$BS,AD$1,FALSE)</f>
        <v>0</v>
      </c>
      <c r="AF127" s="6">
        <f>VLOOKUP($A127,'Roll Forward Calculation'!$B:$BS,AF$1,FALSE)</f>
        <v>0</v>
      </c>
      <c r="AH127" s="6">
        <f>VLOOKUP($A127,'Roll Forward Calculation'!$B:$BS,AH$1,FALSE)</f>
        <v>9974.6500000000015</v>
      </c>
      <c r="AJ127" s="6">
        <f t="shared" si="3"/>
        <v>189993.64999999997</v>
      </c>
    </row>
    <row r="128" spans="1:39" x14ac:dyDescent="0.2">
      <c r="A128" s="31" t="s">
        <v>129</v>
      </c>
      <c r="B128" s="6">
        <f>VLOOKUP($A128,'Roll Forward Calculation'!$B:$BS,B$1,FALSE)</f>
        <v>0</v>
      </c>
      <c r="C128" s="6"/>
      <c r="D128" s="6">
        <f>VLOOKUP($A128,'Roll Forward Calculation'!$B:$BS,D$1,FALSE)</f>
        <v>27889.89</v>
      </c>
      <c r="E128" s="6"/>
      <c r="F128" s="6">
        <f>VLOOKUP($A128,'Roll Forward Calculation'!$B:$BS,F$1,FALSE)</f>
        <v>0</v>
      </c>
      <c r="G128" s="6"/>
      <c r="H128" s="6">
        <f>VLOOKUP($A128,'Roll Forward Calculation'!$B:$BS,H$1,FALSE)</f>
        <v>0</v>
      </c>
      <c r="I128" s="6"/>
      <c r="J128" s="6">
        <f>VLOOKUP($A128,'Roll Forward Calculation'!$B:$BS,J$1,FALSE)</f>
        <v>0</v>
      </c>
      <c r="K128" s="6"/>
      <c r="L128" s="6">
        <f>VLOOKUP($A128,'Roll Forward Calculation'!$B:$BS,L$1,FALSE)</f>
        <v>-43.489999999999782</v>
      </c>
      <c r="M128" s="6"/>
      <c r="N128" s="6">
        <f>VLOOKUP($A128,'Roll Forward Calculation'!$B:$BS,N$1,FALSE)</f>
        <v>6329.2100000000009</v>
      </c>
      <c r="O128" s="6"/>
      <c r="P128" s="6">
        <f>VLOOKUP($A128,'Roll Forward Calculation'!$B:$BS,P$1,FALSE)</f>
        <v>0</v>
      </c>
      <c r="Q128" s="6"/>
      <c r="R128" s="6">
        <f>VLOOKUP($A128,'Roll Forward Calculation'!$B:$BS,R$1,FALSE)</f>
        <v>0</v>
      </c>
      <c r="S128" s="6"/>
      <c r="T128" s="6">
        <f>VLOOKUP($A128,'Roll Forward Calculation'!$B:$BS,T$1,FALSE)</f>
        <v>15659.579999999998</v>
      </c>
      <c r="U128" s="6"/>
      <c r="V128" s="6">
        <f>VLOOKUP($A128,'Roll Forward Calculation'!$B:$BS,V$1,FALSE)</f>
        <v>199.61999999999898</v>
      </c>
      <c r="W128" s="6"/>
      <c r="X128" s="6">
        <f>VLOOKUP($A128,'Roll Forward Calculation'!$B:$BS,X$1,FALSE)</f>
        <v>0</v>
      </c>
      <c r="Y128" s="6"/>
      <c r="Z128" s="6">
        <f>VLOOKUP($A128,'Roll Forward Calculation'!$B:$BS,Z$1,FALSE)</f>
        <v>35488.800000000003</v>
      </c>
      <c r="AA128" s="6"/>
      <c r="AB128" s="6">
        <f>VLOOKUP($A128,'Roll Forward Calculation'!$B:$BS,AB$1,FALSE)</f>
        <v>3202.5</v>
      </c>
      <c r="AC128" s="6"/>
      <c r="AD128" s="6">
        <f>VLOOKUP($A128,'Roll Forward Calculation'!$B:$BS,AD$1,FALSE)</f>
        <v>0</v>
      </c>
      <c r="AF128" s="6">
        <f>VLOOKUP($A128,'Roll Forward Calculation'!$B:$BS,AF$1,FALSE)</f>
        <v>0</v>
      </c>
      <c r="AH128" s="6">
        <f>VLOOKUP($A128,'Roll Forward Calculation'!$B:$BS,AH$1,FALSE)</f>
        <v>11653.98</v>
      </c>
      <c r="AJ128" s="6">
        <f t="shared" si="3"/>
        <v>100380.09</v>
      </c>
    </row>
    <row r="129" spans="1:36" x14ac:dyDescent="0.2">
      <c r="A129" s="31" t="s">
        <v>130</v>
      </c>
      <c r="B129" s="6">
        <f>VLOOKUP($A129,'Roll Forward Calculation'!$B:$BS,B$1,FALSE)</f>
        <v>3750.72</v>
      </c>
      <c r="C129" s="6"/>
      <c r="D129" s="6">
        <f>VLOOKUP($A129,'Roll Forward Calculation'!$B:$BS,D$1,FALSE)</f>
        <v>10363.85</v>
      </c>
      <c r="E129" s="6"/>
      <c r="F129" s="6">
        <f>VLOOKUP($A129,'Roll Forward Calculation'!$B:$BS,F$1,FALSE)</f>
        <v>0</v>
      </c>
      <c r="G129" s="6"/>
      <c r="H129" s="6">
        <f>VLOOKUP($A129,'Roll Forward Calculation'!$B:$BS,H$1,FALSE)</f>
        <v>0</v>
      </c>
      <c r="I129" s="6"/>
      <c r="J129" s="6">
        <f>VLOOKUP($A129,'Roll Forward Calculation'!$B:$BS,J$1,FALSE)</f>
        <v>0</v>
      </c>
      <c r="K129" s="6"/>
      <c r="L129" s="6">
        <f>VLOOKUP($A129,'Roll Forward Calculation'!$B:$BS,L$1,FALSE)</f>
        <v>-16434.289999999994</v>
      </c>
      <c r="M129" s="6"/>
      <c r="N129" s="6">
        <f>VLOOKUP($A129,'Roll Forward Calculation'!$B:$BS,N$1,FALSE)</f>
        <v>4803.66</v>
      </c>
      <c r="O129" s="6"/>
      <c r="P129" s="6">
        <f>VLOOKUP($A129,'Roll Forward Calculation'!$B:$BS,P$1,FALSE)</f>
        <v>0</v>
      </c>
      <c r="Q129" s="6"/>
      <c r="R129" s="6">
        <f>VLOOKUP($A129,'Roll Forward Calculation'!$B:$BS,R$1,FALSE)</f>
        <v>172.15000000000003</v>
      </c>
      <c r="S129" s="6"/>
      <c r="T129" s="6">
        <f>VLOOKUP($A129,'Roll Forward Calculation'!$B:$BS,T$1,FALSE)</f>
        <v>3670.3100000000013</v>
      </c>
      <c r="U129" s="6"/>
      <c r="V129" s="6">
        <f>VLOOKUP($A129,'Roll Forward Calculation'!$B:$BS,V$1,FALSE)</f>
        <v>3821.62</v>
      </c>
      <c r="W129" s="6"/>
      <c r="X129" s="6">
        <f>VLOOKUP($A129,'Roll Forward Calculation'!$B:$BS,X$1,FALSE)</f>
        <v>0</v>
      </c>
      <c r="Y129" s="6"/>
      <c r="Z129" s="6">
        <f>VLOOKUP($A129,'Roll Forward Calculation'!$B:$BS,Z$1,FALSE)</f>
        <v>-5426.7200000000012</v>
      </c>
      <c r="AA129" s="6"/>
      <c r="AB129" s="6">
        <f>VLOOKUP($A129,'Roll Forward Calculation'!$B:$BS,AB$1,FALSE)</f>
        <v>14992.81</v>
      </c>
      <c r="AC129" s="6"/>
      <c r="AD129" s="6">
        <f>VLOOKUP($A129,'Roll Forward Calculation'!$B:$BS,AD$1,FALSE)</f>
        <v>0</v>
      </c>
      <c r="AF129" s="6">
        <f>VLOOKUP($A129,'Roll Forward Calculation'!$B:$BS,AF$1,FALSE)</f>
        <v>943.6400000000001</v>
      </c>
      <c r="AH129" s="6">
        <f>VLOOKUP($A129,'Roll Forward Calculation'!$B:$BS,AH$1,FALSE)</f>
        <v>1334.6599999999999</v>
      </c>
      <c r="AJ129" s="6">
        <f t="shared" si="3"/>
        <v>21992.410000000007</v>
      </c>
    </row>
    <row r="130" spans="1:36" x14ac:dyDescent="0.2">
      <c r="A130" s="31" t="s">
        <v>131</v>
      </c>
      <c r="B130" s="6">
        <f>VLOOKUP($A130,'Roll Forward Calculation'!$B:$BS,B$1,FALSE)</f>
        <v>13062.79</v>
      </c>
      <c r="C130" s="6"/>
      <c r="D130" s="6">
        <f>VLOOKUP($A130,'Roll Forward Calculation'!$B:$BS,D$1,FALSE)</f>
        <v>840.79</v>
      </c>
      <c r="E130" s="6"/>
      <c r="F130" s="6">
        <f>VLOOKUP($A130,'Roll Forward Calculation'!$B:$BS,F$1,FALSE)</f>
        <v>0</v>
      </c>
      <c r="G130" s="6"/>
      <c r="H130" s="6">
        <f>VLOOKUP($A130,'Roll Forward Calculation'!$B:$BS,H$1,FALSE)</f>
        <v>0</v>
      </c>
      <c r="I130" s="6"/>
      <c r="J130" s="6">
        <f>VLOOKUP($A130,'Roll Forward Calculation'!$B:$BS,J$1,FALSE)</f>
        <v>0</v>
      </c>
      <c r="K130" s="6"/>
      <c r="L130" s="6">
        <f>VLOOKUP($A130,'Roll Forward Calculation'!$B:$BS,L$1,FALSE)</f>
        <v>-7601.4400000000023</v>
      </c>
      <c r="M130" s="6"/>
      <c r="N130" s="6">
        <f>VLOOKUP($A130,'Roll Forward Calculation'!$B:$BS,N$1,FALSE)</f>
        <v>1586.58</v>
      </c>
      <c r="O130" s="6"/>
      <c r="P130" s="6">
        <f>VLOOKUP($A130,'Roll Forward Calculation'!$B:$BS,P$1,FALSE)</f>
        <v>0</v>
      </c>
      <c r="Q130" s="6"/>
      <c r="R130" s="6">
        <f>VLOOKUP($A130,'Roll Forward Calculation'!$B:$BS,R$1,FALSE)</f>
        <v>-4.55</v>
      </c>
      <c r="S130" s="6"/>
      <c r="T130" s="6">
        <f>VLOOKUP($A130,'Roll Forward Calculation'!$B:$BS,T$1,FALSE)</f>
        <v>1209.8200000000006</v>
      </c>
      <c r="U130" s="6"/>
      <c r="V130" s="6">
        <f>VLOOKUP($A130,'Roll Forward Calculation'!$B:$BS,V$1,FALSE)</f>
        <v>61905.110000000015</v>
      </c>
      <c r="W130" s="6"/>
      <c r="X130" s="6">
        <f>VLOOKUP($A130,'Roll Forward Calculation'!$B:$BS,X$1,FALSE)</f>
        <v>0</v>
      </c>
      <c r="Y130" s="6"/>
      <c r="Z130" s="6">
        <f>VLOOKUP($A130,'Roll Forward Calculation'!$B:$BS,Z$1,FALSE)</f>
        <v>-724.06999999999971</v>
      </c>
      <c r="AA130" s="6"/>
      <c r="AB130" s="6">
        <f>VLOOKUP($A130,'Roll Forward Calculation'!$B:$BS,AB$1,FALSE)</f>
        <v>10977.85</v>
      </c>
      <c r="AC130" s="6"/>
      <c r="AD130" s="6">
        <f>VLOOKUP($A130,'Roll Forward Calculation'!$B:$BS,AD$1,FALSE)</f>
        <v>2562.1899999999987</v>
      </c>
      <c r="AF130" s="6">
        <f>VLOOKUP($A130,'Roll Forward Calculation'!$B:$BS,AF$1,FALSE)</f>
        <v>158.87</v>
      </c>
      <c r="AH130" s="6">
        <f>VLOOKUP($A130,'Roll Forward Calculation'!$B:$BS,AH$1,FALSE)</f>
        <v>347.02999999999975</v>
      </c>
      <c r="AJ130" s="6">
        <f t="shared" si="3"/>
        <v>84320.97000000003</v>
      </c>
    </row>
    <row r="131" spans="1:36" x14ac:dyDescent="0.2">
      <c r="A131" s="31" t="s">
        <v>132</v>
      </c>
      <c r="B131" s="6">
        <f>VLOOKUP($A131,'Roll Forward Calculation'!$B:$BS,B$1,FALSE)</f>
        <v>28556.719999999994</v>
      </c>
      <c r="C131" s="6"/>
      <c r="D131" s="6">
        <f>VLOOKUP($A131,'Roll Forward Calculation'!$B:$BS,D$1,FALSE)</f>
        <v>9185.0400000000009</v>
      </c>
      <c r="E131" s="6"/>
      <c r="F131" s="6">
        <f>VLOOKUP($A131,'Roll Forward Calculation'!$B:$BS,F$1,FALSE)</f>
        <v>0</v>
      </c>
      <c r="G131" s="6"/>
      <c r="H131" s="6">
        <f>VLOOKUP($A131,'Roll Forward Calculation'!$B:$BS,H$1,FALSE)</f>
        <v>0</v>
      </c>
      <c r="I131" s="6"/>
      <c r="J131" s="6">
        <f>VLOOKUP($A131,'Roll Forward Calculation'!$B:$BS,J$1,FALSE)</f>
        <v>0</v>
      </c>
      <c r="K131" s="6"/>
      <c r="L131" s="6">
        <f>VLOOKUP($A131,'Roll Forward Calculation'!$B:$BS,L$1,FALSE)</f>
        <v>6401.6100000000006</v>
      </c>
      <c r="M131" s="6"/>
      <c r="N131" s="6">
        <f>VLOOKUP($A131,'Roll Forward Calculation'!$B:$BS,N$1,FALSE)</f>
        <v>2927.42</v>
      </c>
      <c r="O131" s="6"/>
      <c r="P131" s="6">
        <f>VLOOKUP($A131,'Roll Forward Calculation'!$B:$BS,P$1,FALSE)</f>
        <v>4604.1899999999951</v>
      </c>
      <c r="Q131" s="6"/>
      <c r="R131" s="6">
        <f>VLOOKUP($A131,'Roll Forward Calculation'!$B:$BS,R$1,FALSE)</f>
        <v>0</v>
      </c>
      <c r="S131" s="6"/>
      <c r="T131" s="6">
        <f>VLOOKUP($A131,'Roll Forward Calculation'!$B:$BS,T$1,FALSE)</f>
        <v>2477.5400000000009</v>
      </c>
      <c r="U131" s="6"/>
      <c r="V131" s="6">
        <f>VLOOKUP($A131,'Roll Forward Calculation'!$B:$BS,V$1,FALSE)</f>
        <v>184525.16999999998</v>
      </c>
      <c r="W131" s="6"/>
      <c r="X131" s="6">
        <f>VLOOKUP($A131,'Roll Forward Calculation'!$B:$BS,X$1,FALSE)</f>
        <v>6371.2100000000028</v>
      </c>
      <c r="Y131" s="6"/>
      <c r="Z131" s="6">
        <f>VLOOKUP($A131,'Roll Forward Calculation'!$B:$BS,Z$1,FALSE)</f>
        <v>-209.25</v>
      </c>
      <c r="AA131" s="6"/>
      <c r="AB131" s="6">
        <f>VLOOKUP($A131,'Roll Forward Calculation'!$B:$BS,AB$1,FALSE)</f>
        <v>18541.89</v>
      </c>
      <c r="AC131" s="6"/>
      <c r="AD131" s="6">
        <f>VLOOKUP($A131,'Roll Forward Calculation'!$B:$BS,AD$1,FALSE)</f>
        <v>9015.7800000000061</v>
      </c>
      <c r="AF131" s="6">
        <f>VLOOKUP($A131,'Roll Forward Calculation'!$B:$BS,AF$1,FALSE)</f>
        <v>0</v>
      </c>
      <c r="AH131" s="6">
        <f>VLOOKUP($A131,'Roll Forward Calculation'!$B:$BS,AH$1,FALSE)</f>
        <v>1050.8100000000004</v>
      </c>
      <c r="AJ131" s="6">
        <f t="shared" si="3"/>
        <v>273448.13</v>
      </c>
    </row>
    <row r="132" spans="1:36" x14ac:dyDescent="0.2">
      <c r="A132" s="31" t="s">
        <v>241</v>
      </c>
      <c r="B132" s="6">
        <f>VLOOKUP($A132,'Roll Forward Calculation'!$B:$BS,B$1,FALSE)</f>
        <v>0</v>
      </c>
      <c r="C132" s="6"/>
      <c r="D132" s="6">
        <f>VLOOKUP($A132,'Roll Forward Calculation'!$B:$BS,D$1,FALSE)</f>
        <v>3786.28</v>
      </c>
      <c r="E132" s="6"/>
      <c r="F132" s="6">
        <f>VLOOKUP($A132,'Roll Forward Calculation'!$B:$BS,F$1,FALSE)</f>
        <v>0</v>
      </c>
      <c r="G132" s="6"/>
      <c r="H132" s="6">
        <f>VLOOKUP($A132,'Roll Forward Calculation'!$B:$BS,H$1,FALSE)</f>
        <v>0</v>
      </c>
      <c r="I132" s="6"/>
      <c r="J132" s="6">
        <f>VLOOKUP($A132,'Roll Forward Calculation'!$B:$BS,J$1,FALSE)</f>
        <v>0</v>
      </c>
      <c r="K132" s="6"/>
      <c r="L132" s="6">
        <f>VLOOKUP($A132,'Roll Forward Calculation'!$B:$BS,L$1,FALSE)</f>
        <v>0</v>
      </c>
      <c r="M132" s="6"/>
      <c r="N132" s="6">
        <f>VLOOKUP($A132,'Roll Forward Calculation'!$B:$BS,N$1,FALSE)</f>
        <v>1527.3500000000004</v>
      </c>
      <c r="O132" s="6"/>
      <c r="P132" s="6">
        <f>VLOOKUP($A132,'Roll Forward Calculation'!$B:$BS,P$1,FALSE)</f>
        <v>0</v>
      </c>
      <c r="Q132" s="6"/>
      <c r="R132" s="6">
        <f>VLOOKUP($A132,'Roll Forward Calculation'!$B:$BS,R$1,FALSE)</f>
        <v>0</v>
      </c>
      <c r="S132" s="6"/>
      <c r="T132" s="6">
        <f>VLOOKUP($A132,'Roll Forward Calculation'!$B:$BS,T$1,FALSE)</f>
        <v>1587.9299999999994</v>
      </c>
      <c r="U132" s="6"/>
      <c r="V132" s="6">
        <f>VLOOKUP($A132,'Roll Forward Calculation'!$B:$BS,V$1,FALSE)</f>
        <v>0</v>
      </c>
      <c r="W132" s="6"/>
      <c r="X132" s="6">
        <f>VLOOKUP($A132,'Roll Forward Calculation'!$B:$BS,X$1,FALSE)</f>
        <v>0</v>
      </c>
      <c r="Y132" s="6"/>
      <c r="Z132" s="6">
        <f>VLOOKUP($A132,'Roll Forward Calculation'!$B:$BS,Z$1,FALSE)</f>
        <v>581.05000000000109</v>
      </c>
      <c r="AA132" s="6"/>
      <c r="AB132" s="6">
        <f>VLOOKUP($A132,'Roll Forward Calculation'!$B:$BS,AB$1,FALSE)</f>
        <v>559.36</v>
      </c>
      <c r="AC132" s="6"/>
      <c r="AD132" s="6">
        <f>VLOOKUP($A132,'Roll Forward Calculation'!$B:$BS,AD$1,FALSE)</f>
        <v>0</v>
      </c>
      <c r="AF132" s="6">
        <f>VLOOKUP($A132,'Roll Forward Calculation'!$B:$BS,AF$1,FALSE)</f>
        <v>0</v>
      </c>
      <c r="AH132" s="6">
        <f>VLOOKUP($A132,'Roll Forward Calculation'!$B:$BS,AH$1,FALSE)</f>
        <v>705.82999999999993</v>
      </c>
      <c r="AJ132" s="6">
        <f t="shared" si="3"/>
        <v>8747.8000000000011</v>
      </c>
    </row>
    <row r="133" spans="1:36" x14ac:dyDescent="0.2">
      <c r="A133" s="31" t="s">
        <v>133</v>
      </c>
      <c r="B133" s="6">
        <f>VLOOKUP($A133,'Roll Forward Calculation'!$B:$BS,B$1,FALSE)</f>
        <v>0</v>
      </c>
      <c r="C133" s="6"/>
      <c r="D133" s="6">
        <f>VLOOKUP($A133,'Roll Forward Calculation'!$B:$BS,D$1,FALSE)</f>
        <v>1049.78</v>
      </c>
      <c r="E133" s="6"/>
      <c r="F133" s="6">
        <f>VLOOKUP($A133,'Roll Forward Calculation'!$B:$BS,F$1,FALSE)</f>
        <v>0</v>
      </c>
      <c r="G133" s="6"/>
      <c r="H133" s="6">
        <f>VLOOKUP($A133,'Roll Forward Calculation'!$B:$BS,H$1,FALSE)</f>
        <v>0</v>
      </c>
      <c r="I133" s="6"/>
      <c r="J133" s="6">
        <f>VLOOKUP($A133,'Roll Forward Calculation'!$B:$BS,J$1,FALSE)</f>
        <v>0</v>
      </c>
      <c r="K133" s="6"/>
      <c r="L133" s="6">
        <f>VLOOKUP($A133,'Roll Forward Calculation'!$B:$BS,L$1,FALSE)</f>
        <v>25442.75</v>
      </c>
      <c r="M133" s="6"/>
      <c r="N133" s="6">
        <f>VLOOKUP($A133,'Roll Forward Calculation'!$B:$BS,N$1,FALSE)</f>
        <v>11.940000000000055</v>
      </c>
      <c r="O133" s="6"/>
      <c r="P133" s="6">
        <f>VLOOKUP($A133,'Roll Forward Calculation'!$B:$BS,P$1,FALSE)</f>
        <v>0</v>
      </c>
      <c r="Q133" s="6"/>
      <c r="R133" s="6">
        <f>VLOOKUP($A133,'Roll Forward Calculation'!$B:$BS,R$1,FALSE)</f>
        <v>3.3900000000000006</v>
      </c>
      <c r="S133" s="6"/>
      <c r="T133" s="6">
        <f>VLOOKUP($A133,'Roll Forward Calculation'!$B:$BS,T$1,FALSE)</f>
        <v>-217.32999999999993</v>
      </c>
      <c r="U133" s="6"/>
      <c r="V133" s="6">
        <f>VLOOKUP($A133,'Roll Forward Calculation'!$B:$BS,V$1,FALSE)</f>
        <v>3821.62</v>
      </c>
      <c r="W133" s="6"/>
      <c r="X133" s="6">
        <f>VLOOKUP($A133,'Roll Forward Calculation'!$B:$BS,X$1,FALSE)</f>
        <v>0</v>
      </c>
      <c r="Y133" s="6"/>
      <c r="Z133" s="6">
        <f>VLOOKUP($A133,'Roll Forward Calculation'!$B:$BS,Z$1,FALSE)</f>
        <v>-1122.7900000000004</v>
      </c>
      <c r="AA133" s="6"/>
      <c r="AB133" s="6">
        <f>VLOOKUP($A133,'Roll Forward Calculation'!$B:$BS,AB$1,FALSE)</f>
        <v>458.30000000000018</v>
      </c>
      <c r="AC133" s="6"/>
      <c r="AD133" s="6">
        <f>VLOOKUP($A133,'Roll Forward Calculation'!$B:$BS,AD$1,FALSE)</f>
        <v>0</v>
      </c>
      <c r="AF133" s="6">
        <f>VLOOKUP($A133,'Roll Forward Calculation'!$B:$BS,AF$1,FALSE)</f>
        <v>10.490000000000002</v>
      </c>
      <c r="AH133" s="6">
        <f>VLOOKUP($A133,'Roll Forward Calculation'!$B:$BS,AH$1,FALSE)</f>
        <v>37.5</v>
      </c>
      <c r="AJ133" s="6">
        <f t="shared" ref="AJ133:AJ166" si="6">SUM(B133:AH133)</f>
        <v>29495.649999999998</v>
      </c>
    </row>
    <row r="134" spans="1:36" x14ac:dyDescent="0.2">
      <c r="A134" s="31" t="s">
        <v>134</v>
      </c>
      <c r="B134" s="6">
        <f>VLOOKUP($A134,'Roll Forward Calculation'!$B:$BS,B$1,FALSE)</f>
        <v>0</v>
      </c>
      <c r="C134" s="6"/>
      <c r="D134" s="6">
        <f>VLOOKUP($A134,'Roll Forward Calculation'!$B:$BS,D$1,FALSE)</f>
        <v>117.25</v>
      </c>
      <c r="E134" s="6"/>
      <c r="F134" s="6">
        <f>VLOOKUP($A134,'Roll Forward Calculation'!$B:$BS,F$1,FALSE)</f>
        <v>0</v>
      </c>
      <c r="G134" s="6"/>
      <c r="H134" s="6">
        <f>VLOOKUP($A134,'Roll Forward Calculation'!$B:$BS,H$1,FALSE)</f>
        <v>0</v>
      </c>
      <c r="I134" s="6"/>
      <c r="J134" s="6">
        <f>VLOOKUP($A134,'Roll Forward Calculation'!$B:$BS,J$1,FALSE)</f>
        <v>0</v>
      </c>
      <c r="K134" s="6"/>
      <c r="L134" s="6">
        <f>VLOOKUP($A134,'Roll Forward Calculation'!$B:$BS,L$1,FALSE)</f>
        <v>0</v>
      </c>
      <c r="M134" s="6"/>
      <c r="N134" s="6">
        <f>VLOOKUP($A134,'Roll Forward Calculation'!$B:$BS,N$1,FALSE)</f>
        <v>237.18000000000004</v>
      </c>
      <c r="O134" s="6"/>
      <c r="P134" s="6">
        <f>VLOOKUP($A134,'Roll Forward Calculation'!$B:$BS,P$1,FALSE)</f>
        <v>0</v>
      </c>
      <c r="Q134" s="6"/>
      <c r="R134" s="6">
        <f>VLOOKUP($A134,'Roll Forward Calculation'!$B:$BS,R$1,FALSE)</f>
        <v>0.87000000000000011</v>
      </c>
      <c r="S134" s="6"/>
      <c r="T134" s="6">
        <f>VLOOKUP($A134,'Roll Forward Calculation'!$B:$BS,T$1,FALSE)</f>
        <v>253.59000000000003</v>
      </c>
      <c r="U134" s="6"/>
      <c r="V134" s="6">
        <f>VLOOKUP($A134,'Roll Forward Calculation'!$B:$BS,V$1,FALSE)</f>
        <v>10067.07</v>
      </c>
      <c r="W134" s="6"/>
      <c r="X134" s="6">
        <f>VLOOKUP($A134,'Roll Forward Calculation'!$B:$BS,X$1,FALSE)</f>
        <v>0</v>
      </c>
      <c r="Y134" s="6"/>
      <c r="Z134" s="6">
        <f>VLOOKUP($A134,'Roll Forward Calculation'!$B:$BS,Z$1,FALSE)</f>
        <v>-76.71999999999997</v>
      </c>
      <c r="AA134" s="6"/>
      <c r="AB134" s="6">
        <f>VLOOKUP($A134,'Roll Forward Calculation'!$B:$BS,AB$1,FALSE)</f>
        <v>2074.02</v>
      </c>
      <c r="AC134" s="6"/>
      <c r="AD134" s="6">
        <f>VLOOKUP($A134,'Roll Forward Calculation'!$B:$BS,AD$1,FALSE)</f>
        <v>0</v>
      </c>
      <c r="AF134" s="6">
        <f>VLOOKUP($A134,'Roll Forward Calculation'!$B:$BS,AF$1,FALSE)</f>
        <v>0</v>
      </c>
      <c r="AH134" s="6">
        <f>VLOOKUP($A134,'Roll Forward Calculation'!$B:$BS,AH$1,FALSE)</f>
        <v>16.009999999999991</v>
      </c>
      <c r="AJ134" s="6">
        <f t="shared" si="6"/>
        <v>12689.27</v>
      </c>
    </row>
    <row r="135" spans="1:36" x14ac:dyDescent="0.2">
      <c r="A135" s="31" t="s">
        <v>135</v>
      </c>
      <c r="B135" s="6">
        <f>VLOOKUP($A135,'Roll Forward Calculation'!$B:$BS,B$1,FALSE)</f>
        <v>0</v>
      </c>
      <c r="C135" s="6"/>
      <c r="D135" s="6">
        <f>VLOOKUP($A135,'Roll Forward Calculation'!$B:$BS,D$1,FALSE)</f>
        <v>9927.9599999999991</v>
      </c>
      <c r="E135" s="6"/>
      <c r="F135" s="6">
        <f>VLOOKUP($A135,'Roll Forward Calculation'!$B:$BS,F$1,FALSE)</f>
        <v>0</v>
      </c>
      <c r="G135" s="6"/>
      <c r="H135" s="6">
        <f>VLOOKUP($A135,'Roll Forward Calculation'!$B:$BS,H$1,FALSE)</f>
        <v>0</v>
      </c>
      <c r="I135" s="6"/>
      <c r="J135" s="6">
        <f>VLOOKUP($A135,'Roll Forward Calculation'!$B:$BS,J$1,FALSE)</f>
        <v>0</v>
      </c>
      <c r="K135" s="6"/>
      <c r="L135" s="6">
        <f>VLOOKUP($A135,'Roll Forward Calculation'!$B:$BS,L$1,FALSE)</f>
        <v>-5929</v>
      </c>
      <c r="M135" s="6"/>
      <c r="N135" s="6">
        <f>VLOOKUP($A135,'Roll Forward Calculation'!$B:$BS,N$1,FALSE)</f>
        <v>3080.8899999999994</v>
      </c>
      <c r="O135" s="6"/>
      <c r="P135" s="6">
        <f>VLOOKUP($A135,'Roll Forward Calculation'!$B:$BS,P$1,FALSE)</f>
        <v>0</v>
      </c>
      <c r="Q135" s="6"/>
      <c r="R135" s="6">
        <f>VLOOKUP($A135,'Roll Forward Calculation'!$B:$BS,R$1,FALSE)</f>
        <v>0</v>
      </c>
      <c r="S135" s="6"/>
      <c r="T135" s="6">
        <f>VLOOKUP($A135,'Roll Forward Calculation'!$B:$BS,T$1,FALSE)</f>
        <v>3122.5</v>
      </c>
      <c r="U135" s="6"/>
      <c r="V135" s="6">
        <f>VLOOKUP($A135,'Roll Forward Calculation'!$B:$BS,V$1,FALSE)</f>
        <v>37264.230000000003</v>
      </c>
      <c r="W135" s="6"/>
      <c r="X135" s="6">
        <f>VLOOKUP($A135,'Roll Forward Calculation'!$B:$BS,X$1,FALSE)</f>
        <v>0</v>
      </c>
      <c r="Y135" s="6"/>
      <c r="Z135" s="6">
        <f>VLOOKUP($A135,'Roll Forward Calculation'!$B:$BS,Z$1,FALSE)</f>
        <v>1328.1099999999969</v>
      </c>
      <c r="AA135" s="6"/>
      <c r="AB135" s="6">
        <f>VLOOKUP($A135,'Roll Forward Calculation'!$B:$BS,AB$1,FALSE)</f>
        <v>22400.160000000003</v>
      </c>
      <c r="AC135" s="6"/>
      <c r="AD135" s="6">
        <f>VLOOKUP($A135,'Roll Forward Calculation'!$B:$BS,AD$1,FALSE)</f>
        <v>0</v>
      </c>
      <c r="AF135" s="6">
        <f>VLOOKUP($A135,'Roll Forward Calculation'!$B:$BS,AF$1,FALSE)</f>
        <v>0</v>
      </c>
      <c r="AH135" s="6">
        <f>VLOOKUP($A135,'Roll Forward Calculation'!$B:$BS,AH$1,FALSE)</f>
        <v>1738.2300000000005</v>
      </c>
      <c r="AJ135" s="6">
        <f t="shared" si="6"/>
        <v>72933.08</v>
      </c>
    </row>
    <row r="136" spans="1:36" x14ac:dyDescent="0.2">
      <c r="A136" s="31" t="s">
        <v>204</v>
      </c>
      <c r="B136" s="6">
        <f>VLOOKUP($A136,'Roll Forward Calculation'!$B:$BS,B$1,FALSE)</f>
        <v>0</v>
      </c>
      <c r="C136" s="6"/>
      <c r="D136" s="6">
        <f>VLOOKUP($A136,'Roll Forward Calculation'!$B:$BS,D$1,FALSE)</f>
        <v>11620.27</v>
      </c>
      <c r="E136" s="6"/>
      <c r="F136" s="6">
        <f>VLOOKUP($A136,'Roll Forward Calculation'!$B:$BS,F$1,FALSE)</f>
        <v>0</v>
      </c>
      <c r="G136" s="6"/>
      <c r="H136" s="6">
        <f>VLOOKUP($A136,'Roll Forward Calculation'!$B:$BS,H$1,FALSE)</f>
        <v>0</v>
      </c>
      <c r="I136" s="6"/>
      <c r="J136" s="6">
        <f>VLOOKUP($A136,'Roll Forward Calculation'!$B:$BS,J$1,FALSE)</f>
        <v>0</v>
      </c>
      <c r="K136" s="6"/>
      <c r="L136" s="6">
        <f>VLOOKUP($A136,'Roll Forward Calculation'!$B:$BS,L$1,FALSE)</f>
        <v>13573.599999999999</v>
      </c>
      <c r="M136" s="6"/>
      <c r="N136" s="6">
        <f>VLOOKUP($A136,'Roll Forward Calculation'!$B:$BS,N$1,FALSE)</f>
        <v>4183.4599999999991</v>
      </c>
      <c r="O136" s="6"/>
      <c r="P136" s="6">
        <f>VLOOKUP($A136,'Roll Forward Calculation'!$B:$BS,P$1,FALSE)</f>
        <v>0</v>
      </c>
      <c r="Q136" s="6"/>
      <c r="R136" s="6">
        <f>VLOOKUP($A136,'Roll Forward Calculation'!$B:$BS,R$1,FALSE)</f>
        <v>0</v>
      </c>
      <c r="S136" s="6"/>
      <c r="T136" s="6">
        <f>VLOOKUP($A136,'Roll Forward Calculation'!$B:$BS,T$1,FALSE)</f>
        <v>3727.34</v>
      </c>
      <c r="U136" s="6"/>
      <c r="V136" s="6">
        <f>VLOOKUP($A136,'Roll Forward Calculation'!$B:$BS,V$1,FALSE)</f>
        <v>-38303.370000000003</v>
      </c>
      <c r="W136" s="6"/>
      <c r="X136" s="6">
        <f>VLOOKUP($A136,'Roll Forward Calculation'!$B:$BS,X$1,FALSE)</f>
        <v>0</v>
      </c>
      <c r="Y136" s="6"/>
      <c r="Z136" s="6">
        <f>VLOOKUP($A136,'Roll Forward Calculation'!$B:$BS,Z$1,FALSE)</f>
        <v>2078.239999999998</v>
      </c>
      <c r="AA136" s="6"/>
      <c r="AB136" s="6">
        <f>VLOOKUP($A136,'Roll Forward Calculation'!$B:$BS,AB$1,FALSE)</f>
        <v>22793.53</v>
      </c>
      <c r="AC136" s="6"/>
      <c r="AD136" s="6">
        <f>VLOOKUP($A136,'Roll Forward Calculation'!$B:$BS,AD$1,FALSE)</f>
        <v>0</v>
      </c>
      <c r="AF136" s="6">
        <f>VLOOKUP($A136,'Roll Forward Calculation'!$B:$BS,AF$1,FALSE)</f>
        <v>0</v>
      </c>
      <c r="AH136" s="6">
        <f>VLOOKUP($A136,'Roll Forward Calculation'!$B:$BS,AH$1,FALSE)</f>
        <v>1769.8099999999995</v>
      </c>
      <c r="AJ136" s="6">
        <f t="shared" si="6"/>
        <v>21442.87999999999</v>
      </c>
    </row>
    <row r="137" spans="1:36" x14ac:dyDescent="0.2">
      <c r="A137" s="31" t="s">
        <v>205</v>
      </c>
      <c r="B137" s="6">
        <f>VLOOKUP($A137,'Roll Forward Calculation'!$B:$BS,B$1,FALSE)</f>
        <v>0</v>
      </c>
      <c r="C137" s="6"/>
      <c r="D137" s="6">
        <f>VLOOKUP($A137,'Roll Forward Calculation'!$B:$BS,D$1,FALSE)</f>
        <v>1614.75</v>
      </c>
      <c r="E137" s="6"/>
      <c r="F137" s="6">
        <f>VLOOKUP($A137,'Roll Forward Calculation'!$B:$BS,F$1,FALSE)</f>
        <v>0</v>
      </c>
      <c r="G137" s="6"/>
      <c r="H137" s="6">
        <f>VLOOKUP($A137,'Roll Forward Calculation'!$B:$BS,H$1,FALSE)</f>
        <v>0</v>
      </c>
      <c r="I137" s="6"/>
      <c r="J137" s="6">
        <f>VLOOKUP($A137,'Roll Forward Calculation'!$B:$BS,J$1,FALSE)</f>
        <v>0</v>
      </c>
      <c r="K137" s="6"/>
      <c r="L137" s="6">
        <f>VLOOKUP($A137,'Roll Forward Calculation'!$B:$BS,L$1,FALSE)</f>
        <v>0</v>
      </c>
      <c r="M137" s="6"/>
      <c r="N137" s="6">
        <f>VLOOKUP($A137,'Roll Forward Calculation'!$B:$BS,N$1,FALSE)</f>
        <v>503.89999999999986</v>
      </c>
      <c r="O137" s="6"/>
      <c r="P137" s="6">
        <f>VLOOKUP($A137,'Roll Forward Calculation'!$B:$BS,P$1,FALSE)</f>
        <v>0</v>
      </c>
      <c r="Q137" s="6"/>
      <c r="R137" s="6">
        <f>VLOOKUP($A137,'Roll Forward Calculation'!$B:$BS,R$1,FALSE)</f>
        <v>0</v>
      </c>
      <c r="S137" s="6"/>
      <c r="T137" s="6">
        <f>VLOOKUP($A137,'Roll Forward Calculation'!$B:$BS,T$1,FALSE)</f>
        <v>637.65999999999985</v>
      </c>
      <c r="U137" s="6"/>
      <c r="V137" s="6">
        <f>VLOOKUP($A137,'Roll Forward Calculation'!$B:$BS,V$1,FALSE)</f>
        <v>0</v>
      </c>
      <c r="W137" s="6"/>
      <c r="X137" s="6">
        <f>VLOOKUP($A137,'Roll Forward Calculation'!$B:$BS,X$1,FALSE)</f>
        <v>0</v>
      </c>
      <c r="Y137" s="6"/>
      <c r="Z137" s="6">
        <f>VLOOKUP($A137,'Roll Forward Calculation'!$B:$BS,Z$1,FALSE)</f>
        <v>943.33999999999969</v>
      </c>
      <c r="AA137" s="6"/>
      <c r="AB137" s="6">
        <f>VLOOKUP($A137,'Roll Forward Calculation'!$B:$BS,AB$1,FALSE)</f>
        <v>4722.8099999999995</v>
      </c>
      <c r="AC137" s="6"/>
      <c r="AD137" s="6">
        <f>VLOOKUP($A137,'Roll Forward Calculation'!$B:$BS,AD$1,FALSE)</f>
        <v>0</v>
      </c>
      <c r="AF137" s="6">
        <f>VLOOKUP($A137,'Roll Forward Calculation'!$B:$BS,AF$1,FALSE)</f>
        <v>0</v>
      </c>
      <c r="AH137" s="6">
        <f>VLOOKUP($A137,'Roll Forward Calculation'!$B:$BS,AH$1,FALSE)</f>
        <v>468.86999999999989</v>
      </c>
      <c r="AJ137" s="6">
        <f t="shared" si="6"/>
        <v>8891.3299999999981</v>
      </c>
    </row>
    <row r="138" spans="1:36" x14ac:dyDescent="0.2">
      <c r="A138" s="31" t="s">
        <v>136</v>
      </c>
      <c r="B138" s="6">
        <f>VLOOKUP($A138,'Roll Forward Calculation'!$B:$BS,B$1,FALSE)</f>
        <v>0</v>
      </c>
      <c r="C138" s="6"/>
      <c r="D138" s="6">
        <f>VLOOKUP($A138,'Roll Forward Calculation'!$B:$BS,D$1,FALSE)</f>
        <v>24216.5</v>
      </c>
      <c r="E138" s="6"/>
      <c r="F138" s="6">
        <f>VLOOKUP($A138,'Roll Forward Calculation'!$B:$BS,F$1,FALSE)</f>
        <v>0</v>
      </c>
      <c r="G138" s="6"/>
      <c r="H138" s="6">
        <f>VLOOKUP($A138,'Roll Forward Calculation'!$B:$BS,H$1,FALSE)</f>
        <v>0</v>
      </c>
      <c r="I138" s="6"/>
      <c r="J138" s="6">
        <f>VLOOKUP($A138,'Roll Forward Calculation'!$B:$BS,J$1,FALSE)</f>
        <v>0</v>
      </c>
      <c r="K138" s="6"/>
      <c r="L138" s="6">
        <f>VLOOKUP($A138,'Roll Forward Calculation'!$B:$BS,L$1,FALSE)</f>
        <v>7688.0599999999977</v>
      </c>
      <c r="M138" s="6"/>
      <c r="N138" s="6">
        <f>VLOOKUP($A138,'Roll Forward Calculation'!$B:$BS,N$1,FALSE)</f>
        <v>8840.880000000001</v>
      </c>
      <c r="O138" s="6"/>
      <c r="P138" s="6">
        <f>VLOOKUP($A138,'Roll Forward Calculation'!$B:$BS,P$1,FALSE)</f>
        <v>0</v>
      </c>
      <c r="Q138" s="6"/>
      <c r="R138" s="6">
        <f>VLOOKUP($A138,'Roll Forward Calculation'!$B:$BS,R$1,FALSE)</f>
        <v>0</v>
      </c>
      <c r="S138" s="6"/>
      <c r="T138" s="6">
        <f>VLOOKUP($A138,'Roll Forward Calculation'!$B:$BS,T$1,FALSE)</f>
        <v>7361.9100000000035</v>
      </c>
      <c r="U138" s="6"/>
      <c r="V138" s="6">
        <f>VLOOKUP($A138,'Roll Forward Calculation'!$B:$BS,V$1,FALSE)</f>
        <v>26372.6</v>
      </c>
      <c r="W138" s="6"/>
      <c r="X138" s="6">
        <f>VLOOKUP($A138,'Roll Forward Calculation'!$B:$BS,X$1,FALSE)</f>
        <v>0</v>
      </c>
      <c r="Y138" s="6"/>
      <c r="Z138" s="6">
        <f>VLOOKUP($A138,'Roll Forward Calculation'!$B:$BS,Z$1,FALSE)</f>
        <v>-144.5</v>
      </c>
      <c r="AA138" s="6"/>
      <c r="AB138" s="6">
        <f>VLOOKUP($A138,'Roll Forward Calculation'!$B:$BS,AB$1,FALSE)</f>
        <v>18652.010000000002</v>
      </c>
      <c r="AC138" s="6"/>
      <c r="AD138" s="6">
        <f>VLOOKUP($A138,'Roll Forward Calculation'!$B:$BS,AD$1,FALSE)</f>
        <v>0</v>
      </c>
      <c r="AF138" s="6">
        <f>VLOOKUP($A138,'Roll Forward Calculation'!$B:$BS,AF$1,FALSE)</f>
        <v>0</v>
      </c>
      <c r="AH138" s="6">
        <f>VLOOKUP($A138,'Roll Forward Calculation'!$B:$BS,AH$1,FALSE)</f>
        <v>3088.9799999999996</v>
      </c>
      <c r="AJ138" s="6">
        <f t="shared" si="6"/>
        <v>96076.440000000017</v>
      </c>
    </row>
    <row r="139" spans="1:36" x14ac:dyDescent="0.2">
      <c r="A139" s="31" t="s">
        <v>137</v>
      </c>
      <c r="B139" s="6">
        <f>VLOOKUP($A139,'Roll Forward Calculation'!$B:$BS,B$1,FALSE)</f>
        <v>0</v>
      </c>
      <c r="C139" s="6"/>
      <c r="D139" s="6">
        <f>VLOOKUP($A139,'Roll Forward Calculation'!$B:$BS,D$1,FALSE)</f>
        <v>9377.3700000000008</v>
      </c>
      <c r="E139" s="6"/>
      <c r="F139" s="6">
        <f>VLOOKUP($A139,'Roll Forward Calculation'!$B:$BS,F$1,FALSE)</f>
        <v>0</v>
      </c>
      <c r="G139" s="6"/>
      <c r="H139" s="6">
        <f>VLOOKUP($A139,'Roll Forward Calculation'!$B:$BS,H$1,FALSE)</f>
        <v>0</v>
      </c>
      <c r="I139" s="6"/>
      <c r="J139" s="6">
        <f>VLOOKUP($A139,'Roll Forward Calculation'!$B:$BS,J$1,FALSE)</f>
        <v>0</v>
      </c>
      <c r="K139" s="6"/>
      <c r="L139" s="6">
        <f>VLOOKUP($A139,'Roll Forward Calculation'!$B:$BS,L$1,FALSE)</f>
        <v>7774.92</v>
      </c>
      <c r="M139" s="6"/>
      <c r="N139" s="6">
        <f>VLOOKUP($A139,'Roll Forward Calculation'!$B:$BS,N$1,FALSE)</f>
        <v>3335.6299999999992</v>
      </c>
      <c r="O139" s="6"/>
      <c r="P139" s="6">
        <f>VLOOKUP($A139,'Roll Forward Calculation'!$B:$BS,P$1,FALSE)</f>
        <v>0</v>
      </c>
      <c r="Q139" s="6"/>
      <c r="R139" s="6">
        <f>VLOOKUP($A139,'Roll Forward Calculation'!$B:$BS,R$1,FALSE)</f>
        <v>0</v>
      </c>
      <c r="S139" s="6"/>
      <c r="T139" s="6">
        <f>VLOOKUP($A139,'Roll Forward Calculation'!$B:$BS,T$1,FALSE)</f>
        <v>3994.130000000001</v>
      </c>
      <c r="U139" s="6"/>
      <c r="V139" s="6">
        <f>VLOOKUP($A139,'Roll Forward Calculation'!$B:$BS,V$1,FALSE)</f>
        <v>12533.380000000001</v>
      </c>
      <c r="W139" s="6"/>
      <c r="X139" s="6">
        <f>VLOOKUP($A139,'Roll Forward Calculation'!$B:$BS,X$1,FALSE)</f>
        <v>0</v>
      </c>
      <c r="Y139" s="6"/>
      <c r="Z139" s="6">
        <f>VLOOKUP($A139,'Roll Forward Calculation'!$B:$BS,Z$1,FALSE)</f>
        <v>4639.5500000000029</v>
      </c>
      <c r="AA139" s="6"/>
      <c r="AB139" s="6">
        <f>VLOOKUP($A139,'Roll Forward Calculation'!$B:$BS,AB$1,FALSE)</f>
        <v>10136.25</v>
      </c>
      <c r="AC139" s="6"/>
      <c r="AD139" s="6">
        <f>VLOOKUP($A139,'Roll Forward Calculation'!$B:$BS,AD$1,FALSE)</f>
        <v>0</v>
      </c>
      <c r="AF139" s="6">
        <f>VLOOKUP($A139,'Roll Forward Calculation'!$B:$BS,AF$1,FALSE)</f>
        <v>0</v>
      </c>
      <c r="AH139" s="6">
        <f>VLOOKUP($A139,'Roll Forward Calculation'!$B:$BS,AH$1,FALSE)</f>
        <v>2403.9599999999991</v>
      </c>
      <c r="AJ139" s="6">
        <f t="shared" si="6"/>
        <v>54195.19</v>
      </c>
    </row>
    <row r="140" spans="1:36" x14ac:dyDescent="0.2">
      <c r="A140" s="31" t="s">
        <v>138</v>
      </c>
      <c r="B140" s="6">
        <f>VLOOKUP($A140,'Roll Forward Calculation'!$B:$BS,B$1,FALSE)</f>
        <v>0</v>
      </c>
      <c r="C140" s="6"/>
      <c r="D140" s="6">
        <f>VLOOKUP($A140,'Roll Forward Calculation'!$B:$BS,D$1,FALSE)</f>
        <v>67300.160000000003</v>
      </c>
      <c r="E140" s="6"/>
      <c r="F140" s="6">
        <f>VLOOKUP($A140,'Roll Forward Calculation'!$B:$BS,F$1,FALSE)</f>
        <v>0</v>
      </c>
      <c r="G140" s="6"/>
      <c r="H140" s="6">
        <f>VLOOKUP($A140,'Roll Forward Calculation'!$B:$BS,H$1,FALSE)</f>
        <v>0</v>
      </c>
      <c r="I140" s="6"/>
      <c r="J140" s="6">
        <f>VLOOKUP($A140,'Roll Forward Calculation'!$B:$BS,J$1,FALSE)</f>
        <v>0</v>
      </c>
      <c r="K140" s="6"/>
      <c r="L140" s="6">
        <f>VLOOKUP($A140,'Roll Forward Calculation'!$B:$BS,L$1,FALSE)</f>
        <v>21261.58</v>
      </c>
      <c r="M140" s="6"/>
      <c r="N140" s="6">
        <f>VLOOKUP($A140,'Roll Forward Calculation'!$B:$BS,N$1,FALSE)</f>
        <v>12119.870000000003</v>
      </c>
      <c r="O140" s="6"/>
      <c r="P140" s="6">
        <f>VLOOKUP($A140,'Roll Forward Calculation'!$B:$BS,P$1,FALSE)</f>
        <v>0</v>
      </c>
      <c r="Q140" s="6"/>
      <c r="R140" s="6">
        <f>VLOOKUP($A140,'Roll Forward Calculation'!$B:$BS,R$1,FALSE)</f>
        <v>0</v>
      </c>
      <c r="S140" s="6"/>
      <c r="T140" s="6">
        <f>VLOOKUP($A140,'Roll Forward Calculation'!$B:$BS,T$1,FALSE)</f>
        <v>19146.339999999997</v>
      </c>
      <c r="U140" s="6"/>
      <c r="V140" s="6">
        <f>VLOOKUP($A140,'Roll Forward Calculation'!$B:$BS,V$1,FALSE)</f>
        <v>-181877.56</v>
      </c>
      <c r="W140" s="6"/>
      <c r="X140" s="6">
        <f>VLOOKUP($A140,'Roll Forward Calculation'!$B:$BS,X$1,FALSE)</f>
        <v>0</v>
      </c>
      <c r="Y140" s="6"/>
      <c r="Z140" s="6">
        <f>VLOOKUP($A140,'Roll Forward Calculation'!$B:$BS,Z$1,FALSE)</f>
        <v>25984.149999999994</v>
      </c>
      <c r="AA140" s="6"/>
      <c r="AB140" s="6">
        <f>VLOOKUP($A140,'Roll Forward Calculation'!$B:$BS,AB$1,FALSE)</f>
        <v>35691.42</v>
      </c>
      <c r="AC140" s="6"/>
      <c r="AD140" s="6">
        <f>VLOOKUP($A140,'Roll Forward Calculation'!$B:$BS,AD$1,FALSE)</f>
        <v>0</v>
      </c>
      <c r="AF140" s="6">
        <f>VLOOKUP($A140,'Roll Forward Calculation'!$B:$BS,AF$1,FALSE)</f>
        <v>0</v>
      </c>
      <c r="AH140" s="6">
        <f>VLOOKUP($A140,'Roll Forward Calculation'!$B:$BS,AH$1,FALSE)</f>
        <v>12442.86</v>
      </c>
      <c r="AJ140" s="6">
        <f t="shared" si="6"/>
        <v>12068.820000000007</v>
      </c>
    </row>
    <row r="141" spans="1:36" x14ac:dyDescent="0.2">
      <c r="A141" s="31" t="s">
        <v>139</v>
      </c>
      <c r="B141" s="6">
        <f>VLOOKUP($A141,'Roll Forward Calculation'!$B:$BS,B$1,FALSE)</f>
        <v>0</v>
      </c>
      <c r="C141" s="6"/>
      <c r="D141" s="6">
        <f>VLOOKUP($A141,'Roll Forward Calculation'!$B:$BS,D$1,FALSE)</f>
        <v>30205.199999999997</v>
      </c>
      <c r="E141" s="6"/>
      <c r="F141" s="6">
        <f>VLOOKUP($A141,'Roll Forward Calculation'!$B:$BS,F$1,FALSE)</f>
        <v>0</v>
      </c>
      <c r="G141" s="6"/>
      <c r="H141" s="6">
        <f>VLOOKUP($A141,'Roll Forward Calculation'!$B:$BS,H$1,FALSE)</f>
        <v>0</v>
      </c>
      <c r="I141" s="6"/>
      <c r="J141" s="6">
        <f>VLOOKUP($A141,'Roll Forward Calculation'!$B:$BS,J$1,FALSE)</f>
        <v>0</v>
      </c>
      <c r="K141" s="6"/>
      <c r="L141" s="6">
        <f>VLOOKUP($A141,'Roll Forward Calculation'!$B:$BS,L$1,FALSE)</f>
        <v>-7992.260000000002</v>
      </c>
      <c r="M141" s="6"/>
      <c r="N141" s="6">
        <f>VLOOKUP($A141,'Roll Forward Calculation'!$B:$BS,N$1,FALSE)</f>
        <v>9921.0400000000009</v>
      </c>
      <c r="O141" s="6"/>
      <c r="P141" s="6">
        <f>VLOOKUP($A141,'Roll Forward Calculation'!$B:$BS,P$1,FALSE)</f>
        <v>0</v>
      </c>
      <c r="Q141" s="6"/>
      <c r="R141" s="6">
        <f>VLOOKUP($A141,'Roll Forward Calculation'!$B:$BS,R$1,FALSE)</f>
        <v>0</v>
      </c>
      <c r="S141" s="6"/>
      <c r="T141" s="6">
        <f>VLOOKUP($A141,'Roll Forward Calculation'!$B:$BS,T$1,FALSE)</f>
        <v>9830.8400000000038</v>
      </c>
      <c r="U141" s="6"/>
      <c r="V141" s="6">
        <f>VLOOKUP($A141,'Roll Forward Calculation'!$B:$BS,V$1,FALSE)</f>
        <v>11465.05</v>
      </c>
      <c r="W141" s="6"/>
      <c r="X141" s="6">
        <f>VLOOKUP($A141,'Roll Forward Calculation'!$B:$BS,X$1,FALSE)</f>
        <v>0</v>
      </c>
      <c r="Y141" s="6"/>
      <c r="Z141" s="6">
        <f>VLOOKUP($A141,'Roll Forward Calculation'!$B:$BS,Z$1,FALSE)</f>
        <v>7621.1399999999994</v>
      </c>
      <c r="AA141" s="6"/>
      <c r="AB141" s="6">
        <f>VLOOKUP($A141,'Roll Forward Calculation'!$B:$BS,AB$1,FALSE)</f>
        <v>9386.4599999999991</v>
      </c>
      <c r="AC141" s="6"/>
      <c r="AD141" s="6">
        <f>VLOOKUP($A141,'Roll Forward Calculation'!$B:$BS,AD$1,FALSE)</f>
        <v>0</v>
      </c>
      <c r="AF141" s="6">
        <f>VLOOKUP($A141,'Roll Forward Calculation'!$B:$BS,AF$1,FALSE)</f>
        <v>0</v>
      </c>
      <c r="AH141" s="6">
        <f>VLOOKUP($A141,'Roll Forward Calculation'!$B:$BS,AH$1,FALSE)</f>
        <v>5659.66</v>
      </c>
      <c r="AJ141" s="6">
        <f t="shared" si="6"/>
        <v>76097.13</v>
      </c>
    </row>
    <row r="142" spans="1:36" x14ac:dyDescent="0.2">
      <c r="A142" s="31" t="s">
        <v>206</v>
      </c>
      <c r="B142" s="6">
        <f>VLOOKUP($A142,'Roll Forward Calculation'!$B:$BS,B$1,FALSE)</f>
        <v>0</v>
      </c>
      <c r="C142" s="6"/>
      <c r="D142" s="6">
        <f>VLOOKUP($A142,'Roll Forward Calculation'!$B:$BS,D$1,FALSE)</f>
        <v>15329.599999999999</v>
      </c>
      <c r="E142" s="6"/>
      <c r="F142" s="6">
        <f>VLOOKUP($A142,'Roll Forward Calculation'!$B:$BS,F$1,FALSE)</f>
        <v>0</v>
      </c>
      <c r="G142" s="6"/>
      <c r="H142" s="6">
        <f>VLOOKUP($A142,'Roll Forward Calculation'!$B:$BS,H$1,FALSE)</f>
        <v>0</v>
      </c>
      <c r="I142" s="6"/>
      <c r="J142" s="6">
        <f>VLOOKUP($A142,'Roll Forward Calculation'!$B:$BS,J$1,FALSE)</f>
        <v>0</v>
      </c>
      <c r="K142" s="6"/>
      <c r="L142" s="6">
        <f>VLOOKUP($A142,'Roll Forward Calculation'!$B:$BS,L$1,FALSE)</f>
        <v>34965.58</v>
      </c>
      <c r="M142" s="6"/>
      <c r="N142" s="6">
        <f>VLOOKUP($A142,'Roll Forward Calculation'!$B:$BS,N$1,FALSE)</f>
        <v>3845.7100000000028</v>
      </c>
      <c r="O142" s="6"/>
      <c r="P142" s="6">
        <f>VLOOKUP($A142,'Roll Forward Calculation'!$B:$BS,P$1,FALSE)</f>
        <v>0</v>
      </c>
      <c r="Q142" s="6"/>
      <c r="R142" s="6">
        <f>VLOOKUP($A142,'Roll Forward Calculation'!$B:$BS,R$1,FALSE)</f>
        <v>0</v>
      </c>
      <c r="S142" s="6"/>
      <c r="T142" s="6">
        <f>VLOOKUP($A142,'Roll Forward Calculation'!$B:$BS,T$1,FALSE)</f>
        <v>3275.4799999999996</v>
      </c>
      <c r="U142" s="6"/>
      <c r="V142" s="6">
        <f>VLOOKUP($A142,'Roll Forward Calculation'!$B:$BS,V$1,FALSE)</f>
        <v>43658.679999999993</v>
      </c>
      <c r="W142" s="6"/>
      <c r="X142" s="6">
        <f>VLOOKUP($A142,'Roll Forward Calculation'!$B:$BS,X$1,FALSE)</f>
        <v>0</v>
      </c>
      <c r="Y142" s="6"/>
      <c r="Z142" s="6">
        <f>VLOOKUP($A142,'Roll Forward Calculation'!$B:$BS,Z$1,FALSE)</f>
        <v>107.01000000000204</v>
      </c>
      <c r="AA142" s="6"/>
      <c r="AB142" s="6">
        <f>VLOOKUP($A142,'Roll Forward Calculation'!$B:$BS,AB$1,FALSE)</f>
        <v>13692.91</v>
      </c>
      <c r="AC142" s="6"/>
      <c r="AD142" s="6">
        <f>VLOOKUP($A142,'Roll Forward Calculation'!$B:$BS,AD$1,FALSE)</f>
        <v>0</v>
      </c>
      <c r="AF142" s="6">
        <f>VLOOKUP($A142,'Roll Forward Calculation'!$B:$BS,AF$1,FALSE)</f>
        <v>0</v>
      </c>
      <c r="AH142" s="6">
        <f>VLOOKUP($A142,'Roll Forward Calculation'!$B:$BS,AH$1,FALSE)</f>
        <v>1808.2000000000007</v>
      </c>
      <c r="AJ142" s="6">
        <f t="shared" si="6"/>
        <v>116683.17</v>
      </c>
    </row>
    <row r="143" spans="1:36" x14ac:dyDescent="0.2">
      <c r="A143" s="31" t="s">
        <v>207</v>
      </c>
      <c r="B143" s="6">
        <f>VLOOKUP($A143,'Roll Forward Calculation'!$B:$BS,B$1,FALSE)</f>
        <v>0</v>
      </c>
      <c r="C143" s="6"/>
      <c r="D143" s="6">
        <f>VLOOKUP($A143,'Roll Forward Calculation'!$B:$BS,D$1,FALSE)</f>
        <v>32279.059999999998</v>
      </c>
      <c r="E143" s="6"/>
      <c r="F143" s="6">
        <f>VLOOKUP($A143,'Roll Forward Calculation'!$B:$BS,F$1,FALSE)</f>
        <v>0</v>
      </c>
      <c r="G143" s="6"/>
      <c r="H143" s="6">
        <f>VLOOKUP($A143,'Roll Forward Calculation'!$B:$BS,H$1,FALSE)</f>
        <v>0</v>
      </c>
      <c r="I143" s="6"/>
      <c r="J143" s="6">
        <f>VLOOKUP($A143,'Roll Forward Calculation'!$B:$BS,J$1,FALSE)</f>
        <v>0</v>
      </c>
      <c r="K143" s="6"/>
      <c r="L143" s="6">
        <f>VLOOKUP($A143,'Roll Forward Calculation'!$B:$BS,L$1,FALSE)</f>
        <v>9620.7800000000025</v>
      </c>
      <c r="M143" s="6"/>
      <c r="N143" s="6">
        <f>VLOOKUP($A143,'Roll Forward Calculation'!$B:$BS,N$1,FALSE)</f>
        <v>7092.5499999999993</v>
      </c>
      <c r="O143" s="6"/>
      <c r="P143" s="6">
        <f>VLOOKUP($A143,'Roll Forward Calculation'!$B:$BS,P$1,FALSE)</f>
        <v>0</v>
      </c>
      <c r="Q143" s="6"/>
      <c r="R143" s="6">
        <f>VLOOKUP($A143,'Roll Forward Calculation'!$B:$BS,R$1,FALSE)</f>
        <v>0</v>
      </c>
      <c r="S143" s="6"/>
      <c r="T143" s="6">
        <f>VLOOKUP($A143,'Roll Forward Calculation'!$B:$BS,T$1,FALSE)</f>
        <v>9239.8799999999974</v>
      </c>
      <c r="U143" s="6"/>
      <c r="V143" s="6">
        <f>VLOOKUP($A143,'Roll Forward Calculation'!$B:$BS,V$1,FALSE)</f>
        <v>0</v>
      </c>
      <c r="W143" s="6"/>
      <c r="X143" s="6">
        <f>VLOOKUP($A143,'Roll Forward Calculation'!$B:$BS,X$1,FALSE)</f>
        <v>0</v>
      </c>
      <c r="Y143" s="6"/>
      <c r="Z143" s="6">
        <f>VLOOKUP($A143,'Roll Forward Calculation'!$B:$BS,Z$1,FALSE)</f>
        <v>12626.869999999995</v>
      </c>
      <c r="AA143" s="6"/>
      <c r="AB143" s="6">
        <f>VLOOKUP($A143,'Roll Forward Calculation'!$B:$BS,AB$1,FALSE)</f>
        <v>24253.52</v>
      </c>
      <c r="AC143" s="6"/>
      <c r="AD143" s="6">
        <f>VLOOKUP($A143,'Roll Forward Calculation'!$B:$BS,AD$1,FALSE)</f>
        <v>0</v>
      </c>
      <c r="AF143" s="6">
        <f>VLOOKUP($A143,'Roll Forward Calculation'!$B:$BS,AF$1,FALSE)</f>
        <v>0</v>
      </c>
      <c r="AH143" s="6">
        <f>VLOOKUP($A143,'Roll Forward Calculation'!$B:$BS,AH$1,FALSE)</f>
        <v>6851.8300000000017</v>
      </c>
      <c r="AJ143" s="6">
        <f t="shared" si="6"/>
        <v>101964.48999999999</v>
      </c>
    </row>
    <row r="144" spans="1:36" x14ac:dyDescent="0.2">
      <c r="A144" s="31" t="s">
        <v>208</v>
      </c>
      <c r="B144" s="6">
        <f>VLOOKUP($A144,'Roll Forward Calculation'!$B:$BS,B$1,FALSE)</f>
        <v>0</v>
      </c>
      <c r="C144" s="6"/>
      <c r="D144" s="6">
        <f>VLOOKUP($A144,'Roll Forward Calculation'!$B:$BS,D$1,FALSE)</f>
        <v>38633.109999999993</v>
      </c>
      <c r="E144" s="6"/>
      <c r="F144" s="6">
        <f>VLOOKUP($A144,'Roll Forward Calculation'!$B:$BS,F$1,FALSE)</f>
        <v>0</v>
      </c>
      <c r="G144" s="6"/>
      <c r="H144" s="6">
        <f>VLOOKUP($A144,'Roll Forward Calculation'!$B:$BS,H$1,FALSE)</f>
        <v>0</v>
      </c>
      <c r="I144" s="6"/>
      <c r="J144" s="6">
        <f>VLOOKUP($A144,'Roll Forward Calculation'!$B:$BS,J$1,FALSE)</f>
        <v>0</v>
      </c>
      <c r="K144" s="6"/>
      <c r="L144" s="6">
        <f>VLOOKUP($A144,'Roll Forward Calculation'!$B:$BS,L$1,FALSE)</f>
        <v>17439.32</v>
      </c>
      <c r="M144" s="6"/>
      <c r="N144" s="6">
        <f>VLOOKUP($A144,'Roll Forward Calculation'!$B:$BS,N$1,FALSE)</f>
        <v>6535.18</v>
      </c>
      <c r="O144" s="6"/>
      <c r="P144" s="6">
        <f>VLOOKUP($A144,'Roll Forward Calculation'!$B:$BS,P$1,FALSE)</f>
        <v>0</v>
      </c>
      <c r="Q144" s="6"/>
      <c r="R144" s="6">
        <f>VLOOKUP($A144,'Roll Forward Calculation'!$B:$BS,R$1,FALSE)</f>
        <v>0</v>
      </c>
      <c r="S144" s="6"/>
      <c r="T144" s="6">
        <f>VLOOKUP($A144,'Roll Forward Calculation'!$B:$BS,T$1,FALSE)</f>
        <v>1450.5</v>
      </c>
      <c r="U144" s="6"/>
      <c r="V144" s="6">
        <f>VLOOKUP($A144,'Roll Forward Calculation'!$B:$BS,V$1,FALSE)</f>
        <v>-14732.689999999999</v>
      </c>
      <c r="W144" s="6"/>
      <c r="X144" s="6">
        <f>VLOOKUP($A144,'Roll Forward Calculation'!$B:$BS,X$1,FALSE)</f>
        <v>0</v>
      </c>
      <c r="Y144" s="6"/>
      <c r="Z144" s="6">
        <f>VLOOKUP($A144,'Roll Forward Calculation'!$B:$BS,Z$1,FALSE)</f>
        <v>-7499.0900000000111</v>
      </c>
      <c r="AA144" s="6"/>
      <c r="AB144" s="6">
        <f>VLOOKUP($A144,'Roll Forward Calculation'!$B:$BS,AB$1,FALSE)</f>
        <v>15635.640000000001</v>
      </c>
      <c r="AC144" s="6"/>
      <c r="AD144" s="6">
        <f>VLOOKUP($A144,'Roll Forward Calculation'!$B:$BS,AD$1,FALSE)</f>
        <v>0</v>
      </c>
      <c r="AF144" s="6">
        <f>VLOOKUP($A144,'Roll Forward Calculation'!$B:$BS,AF$1,FALSE)</f>
        <v>0</v>
      </c>
      <c r="AH144" s="6">
        <f>VLOOKUP($A144,'Roll Forward Calculation'!$B:$BS,AH$1,FALSE)</f>
        <v>2361.6500000000015</v>
      </c>
      <c r="AJ144" s="6">
        <f t="shared" si="6"/>
        <v>59823.619999999988</v>
      </c>
    </row>
    <row r="145" spans="1:36" x14ac:dyDescent="0.2">
      <c r="A145" s="31" t="s">
        <v>140</v>
      </c>
      <c r="B145" s="6">
        <f>VLOOKUP($A145,'Roll Forward Calculation'!$B:$BS,B$1,FALSE)</f>
        <v>0</v>
      </c>
      <c r="C145" s="6"/>
      <c r="D145" s="6">
        <f>VLOOKUP($A145,'Roll Forward Calculation'!$B:$BS,D$1,FALSE)</f>
        <v>24501.58</v>
      </c>
      <c r="E145" s="6"/>
      <c r="F145" s="6">
        <f>VLOOKUP($A145,'Roll Forward Calculation'!$B:$BS,F$1,FALSE)</f>
        <v>0</v>
      </c>
      <c r="G145" s="6"/>
      <c r="H145" s="6">
        <f>VLOOKUP($A145,'Roll Forward Calculation'!$B:$BS,H$1,FALSE)</f>
        <v>0</v>
      </c>
      <c r="I145" s="6"/>
      <c r="J145" s="6">
        <f>VLOOKUP($A145,'Roll Forward Calculation'!$B:$BS,J$1,FALSE)</f>
        <v>0</v>
      </c>
      <c r="K145" s="6"/>
      <c r="L145" s="6">
        <f>VLOOKUP($A145,'Roll Forward Calculation'!$B:$BS,L$1,FALSE)</f>
        <v>-51205.659999999996</v>
      </c>
      <c r="M145" s="6"/>
      <c r="N145" s="6">
        <f>VLOOKUP($A145,'Roll Forward Calculation'!$B:$BS,N$1,FALSE)</f>
        <v>5082.07</v>
      </c>
      <c r="O145" s="6"/>
      <c r="P145" s="6">
        <f>VLOOKUP($A145,'Roll Forward Calculation'!$B:$BS,P$1,FALSE)</f>
        <v>0</v>
      </c>
      <c r="Q145" s="6"/>
      <c r="R145" s="6">
        <f>VLOOKUP($A145,'Roll Forward Calculation'!$B:$BS,R$1,FALSE)</f>
        <v>0</v>
      </c>
      <c r="S145" s="6"/>
      <c r="T145" s="6">
        <f>VLOOKUP($A145,'Roll Forward Calculation'!$B:$BS,T$1,FALSE)</f>
        <v>4786.4100000000035</v>
      </c>
      <c r="U145" s="6"/>
      <c r="V145" s="6">
        <f>VLOOKUP($A145,'Roll Forward Calculation'!$B:$BS,V$1,FALSE)</f>
        <v>88503.18</v>
      </c>
      <c r="W145" s="6"/>
      <c r="X145" s="6">
        <f>VLOOKUP($A145,'Roll Forward Calculation'!$B:$BS,X$1,FALSE)</f>
        <v>0</v>
      </c>
      <c r="Y145" s="6"/>
      <c r="Z145" s="6">
        <f>VLOOKUP($A145,'Roll Forward Calculation'!$B:$BS,Z$1,FALSE)</f>
        <v>1054.8000000000029</v>
      </c>
      <c r="AA145" s="6"/>
      <c r="AB145" s="6">
        <f>VLOOKUP($A145,'Roll Forward Calculation'!$B:$BS,AB$1,FALSE)</f>
        <v>14421.19</v>
      </c>
      <c r="AC145" s="6"/>
      <c r="AD145" s="6">
        <f>VLOOKUP($A145,'Roll Forward Calculation'!$B:$BS,AD$1,FALSE)</f>
        <v>0</v>
      </c>
      <c r="AF145" s="6">
        <f>VLOOKUP($A145,'Roll Forward Calculation'!$B:$BS,AF$1,FALSE)</f>
        <v>0</v>
      </c>
      <c r="AH145" s="6">
        <f>VLOOKUP($A145,'Roll Forward Calculation'!$B:$BS,AH$1,FALSE)</f>
        <v>3408.92</v>
      </c>
      <c r="AJ145" s="6">
        <f t="shared" si="6"/>
        <v>90552.49</v>
      </c>
    </row>
    <row r="146" spans="1:36" x14ac:dyDescent="0.2">
      <c r="A146" s="31" t="s">
        <v>141</v>
      </c>
      <c r="B146" s="6">
        <f>VLOOKUP($A146,'Roll Forward Calculation'!$B:$BS,B$1,FALSE)</f>
        <v>0</v>
      </c>
      <c r="C146" s="6"/>
      <c r="D146" s="6">
        <f>VLOOKUP($A146,'Roll Forward Calculation'!$B:$BS,D$1,FALSE)</f>
        <v>400.89</v>
      </c>
      <c r="E146" s="6"/>
      <c r="F146" s="6">
        <f>VLOOKUP($A146,'Roll Forward Calculation'!$B:$BS,F$1,FALSE)</f>
        <v>0</v>
      </c>
      <c r="G146" s="6"/>
      <c r="H146" s="6">
        <f>VLOOKUP($A146,'Roll Forward Calculation'!$B:$BS,H$1,FALSE)</f>
        <v>0</v>
      </c>
      <c r="I146" s="6"/>
      <c r="J146" s="6">
        <f>VLOOKUP($A146,'Roll Forward Calculation'!$B:$BS,J$1,FALSE)</f>
        <v>0</v>
      </c>
      <c r="K146" s="6"/>
      <c r="L146" s="6">
        <f>VLOOKUP($A146,'Roll Forward Calculation'!$B:$BS,L$1,FALSE)</f>
        <v>0</v>
      </c>
      <c r="M146" s="6"/>
      <c r="N146" s="6">
        <f>VLOOKUP($A146,'Roll Forward Calculation'!$B:$BS,N$1,FALSE)</f>
        <v>78.590000000000032</v>
      </c>
      <c r="O146" s="6"/>
      <c r="P146" s="6">
        <f>VLOOKUP($A146,'Roll Forward Calculation'!$B:$BS,P$1,FALSE)</f>
        <v>0</v>
      </c>
      <c r="Q146" s="6"/>
      <c r="R146" s="6">
        <f>VLOOKUP($A146,'Roll Forward Calculation'!$B:$BS,R$1,FALSE)</f>
        <v>0</v>
      </c>
      <c r="S146" s="6"/>
      <c r="T146" s="6">
        <f>VLOOKUP($A146,'Roll Forward Calculation'!$B:$BS,T$1,FALSE)</f>
        <v>1.7799999999999727</v>
      </c>
      <c r="U146" s="6"/>
      <c r="V146" s="6">
        <f>VLOOKUP($A146,'Roll Forward Calculation'!$B:$BS,V$1,FALSE)</f>
        <v>0</v>
      </c>
      <c r="W146" s="6"/>
      <c r="X146" s="6">
        <f>VLOOKUP($A146,'Roll Forward Calculation'!$B:$BS,X$1,FALSE)</f>
        <v>0</v>
      </c>
      <c r="Y146" s="6"/>
      <c r="Z146" s="6">
        <f>VLOOKUP($A146,'Roll Forward Calculation'!$B:$BS,Z$1,FALSE)</f>
        <v>-265.28999999999996</v>
      </c>
      <c r="AA146" s="6"/>
      <c r="AB146" s="6">
        <f>VLOOKUP($A146,'Roll Forward Calculation'!$B:$BS,AB$1,FALSE)</f>
        <v>348.82</v>
      </c>
      <c r="AC146" s="6"/>
      <c r="AD146" s="6">
        <f>VLOOKUP($A146,'Roll Forward Calculation'!$B:$BS,AD$1,FALSE)</f>
        <v>0</v>
      </c>
      <c r="AF146" s="6">
        <f>VLOOKUP($A146,'Roll Forward Calculation'!$B:$BS,AF$1,FALSE)</f>
        <v>0.77</v>
      </c>
      <c r="AH146" s="6">
        <f>VLOOKUP($A146,'Roll Forward Calculation'!$B:$BS,AH$1,FALSE)</f>
        <v>24.490000000000009</v>
      </c>
      <c r="AJ146" s="6">
        <f t="shared" si="6"/>
        <v>590.04999999999995</v>
      </c>
    </row>
    <row r="147" spans="1:36" x14ac:dyDescent="0.2">
      <c r="A147" s="31" t="s">
        <v>142</v>
      </c>
      <c r="B147" s="6">
        <f>VLOOKUP($A147,'Roll Forward Calculation'!$B:$BS,B$1,FALSE)</f>
        <v>89467.340000000011</v>
      </c>
      <c r="C147" s="6"/>
      <c r="D147" s="6">
        <f>VLOOKUP($A147,'Roll Forward Calculation'!$B:$BS,D$1,FALSE)</f>
        <v>17873.080000000002</v>
      </c>
      <c r="E147" s="6"/>
      <c r="F147" s="6">
        <f>VLOOKUP($A147,'Roll Forward Calculation'!$B:$BS,F$1,FALSE)</f>
        <v>0</v>
      </c>
      <c r="G147" s="6"/>
      <c r="H147" s="6">
        <f>VLOOKUP($A147,'Roll Forward Calculation'!$B:$BS,H$1,FALSE)</f>
        <v>0</v>
      </c>
      <c r="I147" s="6"/>
      <c r="J147" s="6">
        <f>VLOOKUP($A147,'Roll Forward Calculation'!$B:$BS,J$1,FALSE)</f>
        <v>0</v>
      </c>
      <c r="K147" s="6"/>
      <c r="L147" s="6">
        <f>VLOOKUP($A147,'Roll Forward Calculation'!$B:$BS,L$1,FALSE)</f>
        <v>-10890.940000000002</v>
      </c>
      <c r="M147" s="6"/>
      <c r="N147" s="6">
        <f>VLOOKUP($A147,'Roll Forward Calculation'!$B:$BS,N$1,FALSE)</f>
        <v>11277.11</v>
      </c>
      <c r="O147" s="6"/>
      <c r="P147" s="6">
        <f>VLOOKUP($A147,'Roll Forward Calculation'!$B:$BS,P$1,FALSE)</f>
        <v>7527.5500000000029</v>
      </c>
      <c r="Q147" s="6"/>
      <c r="R147" s="6">
        <f>VLOOKUP($A147,'Roll Forward Calculation'!$B:$BS,R$1,FALSE)</f>
        <v>0</v>
      </c>
      <c r="S147" s="6"/>
      <c r="T147" s="6">
        <f>VLOOKUP($A147,'Roll Forward Calculation'!$B:$BS,T$1,FALSE)</f>
        <v>10281.970000000001</v>
      </c>
      <c r="U147" s="6"/>
      <c r="V147" s="6">
        <f>VLOOKUP($A147,'Roll Forward Calculation'!$B:$BS,V$1,FALSE)</f>
        <v>399536.44000000006</v>
      </c>
      <c r="W147" s="6"/>
      <c r="X147" s="6">
        <f>VLOOKUP($A147,'Roll Forward Calculation'!$B:$BS,X$1,FALSE)</f>
        <v>10416.709999999999</v>
      </c>
      <c r="Y147" s="6"/>
      <c r="Z147" s="6">
        <f>VLOOKUP($A147,'Roll Forward Calculation'!$B:$BS,Z$1,FALSE)</f>
        <v>-1915.9400000000023</v>
      </c>
      <c r="AA147" s="6"/>
      <c r="AB147" s="6">
        <f>VLOOKUP($A147,'Roll Forward Calculation'!$B:$BS,AB$1,FALSE)</f>
        <v>73133.62</v>
      </c>
      <c r="AC147" s="6"/>
      <c r="AD147" s="6">
        <f>VLOOKUP($A147,'Roll Forward Calculation'!$B:$BS,AD$1,FALSE)</f>
        <v>20207.39</v>
      </c>
      <c r="AF147" s="6">
        <f>VLOOKUP($A147,'Roll Forward Calculation'!$B:$BS,AF$1,FALSE)</f>
        <v>0</v>
      </c>
      <c r="AH147" s="6">
        <f>VLOOKUP($A147,'Roll Forward Calculation'!$B:$BS,AH$1,FALSE)</f>
        <v>2229.5500000000011</v>
      </c>
      <c r="AJ147" s="6">
        <f t="shared" si="6"/>
        <v>629143.88000000012</v>
      </c>
    </row>
    <row r="148" spans="1:36" x14ac:dyDescent="0.2">
      <c r="A148" s="31" t="s">
        <v>143</v>
      </c>
      <c r="B148" s="6">
        <f>VLOOKUP($A148,'Roll Forward Calculation'!$B:$BS,B$1,FALSE)</f>
        <v>0</v>
      </c>
      <c r="C148" s="6"/>
      <c r="D148" s="6">
        <f>VLOOKUP($A148,'Roll Forward Calculation'!$B:$BS,D$1,FALSE)</f>
        <v>13480.12</v>
      </c>
      <c r="E148" s="6"/>
      <c r="F148" s="6">
        <f>VLOOKUP($A148,'Roll Forward Calculation'!$B:$BS,F$1,FALSE)</f>
        <v>0</v>
      </c>
      <c r="G148" s="6"/>
      <c r="H148" s="6">
        <f>VLOOKUP($A148,'Roll Forward Calculation'!$B:$BS,H$1,FALSE)</f>
        <v>0</v>
      </c>
      <c r="I148" s="6"/>
      <c r="J148" s="6">
        <f>VLOOKUP($A148,'Roll Forward Calculation'!$B:$BS,J$1,FALSE)</f>
        <v>0</v>
      </c>
      <c r="K148" s="6"/>
      <c r="L148" s="6">
        <f>VLOOKUP($A148,'Roll Forward Calculation'!$B:$BS,L$1,FALSE)</f>
        <v>7774.92</v>
      </c>
      <c r="M148" s="6"/>
      <c r="N148" s="6">
        <f>VLOOKUP($A148,'Roll Forward Calculation'!$B:$BS,N$1,FALSE)</f>
        <v>5805.2800000000025</v>
      </c>
      <c r="O148" s="6"/>
      <c r="P148" s="6">
        <f>VLOOKUP($A148,'Roll Forward Calculation'!$B:$BS,P$1,FALSE)</f>
        <v>143768.01</v>
      </c>
      <c r="Q148" s="6"/>
      <c r="R148" s="6">
        <f>VLOOKUP($A148,'Roll Forward Calculation'!$B:$BS,R$1,FALSE)</f>
        <v>0</v>
      </c>
      <c r="S148" s="6"/>
      <c r="T148" s="6">
        <f>VLOOKUP($A148,'Roll Forward Calculation'!$B:$BS,T$1,FALSE)</f>
        <v>6555.5800000000017</v>
      </c>
      <c r="U148" s="6"/>
      <c r="V148" s="6">
        <f>VLOOKUP($A148,'Roll Forward Calculation'!$B:$BS,V$1,FALSE)</f>
        <v>936645.7</v>
      </c>
      <c r="W148" s="6"/>
      <c r="X148" s="6">
        <f>VLOOKUP($A148,'Roll Forward Calculation'!$B:$BS,X$1,FALSE)</f>
        <v>198947.19000000006</v>
      </c>
      <c r="Y148" s="6"/>
      <c r="Z148" s="6">
        <f>VLOOKUP($A148,'Roll Forward Calculation'!$B:$BS,Z$1,FALSE)</f>
        <v>1086.7900000000009</v>
      </c>
      <c r="AA148" s="6"/>
      <c r="AB148" s="6">
        <f>VLOOKUP($A148,'Roll Forward Calculation'!$B:$BS,AB$1,FALSE)</f>
        <v>5331.71</v>
      </c>
      <c r="AC148" s="6"/>
      <c r="AD148" s="6">
        <f>VLOOKUP($A148,'Roll Forward Calculation'!$B:$BS,AD$1,FALSE)</f>
        <v>0</v>
      </c>
      <c r="AF148" s="6">
        <f>VLOOKUP($A148,'Roll Forward Calculation'!$B:$BS,AF$1,FALSE)</f>
        <v>0</v>
      </c>
      <c r="AH148" s="6">
        <f>VLOOKUP($A148,'Roll Forward Calculation'!$B:$BS,AH$1,FALSE)</f>
        <v>2033</v>
      </c>
      <c r="AJ148" s="6">
        <f t="shared" si="6"/>
        <v>1321428.2999999998</v>
      </c>
    </row>
    <row r="149" spans="1:36" x14ac:dyDescent="0.2">
      <c r="A149" s="31" t="s">
        <v>144</v>
      </c>
      <c r="B149" s="6">
        <f>VLOOKUP($A149,'Roll Forward Calculation'!$B:$BS,B$1,FALSE)</f>
        <v>0</v>
      </c>
      <c r="C149" s="6"/>
      <c r="D149" s="6">
        <f>VLOOKUP($A149,'Roll Forward Calculation'!$B:$BS,D$1,FALSE)</f>
        <v>3854.0699999999997</v>
      </c>
      <c r="E149" s="6"/>
      <c r="F149" s="6">
        <f>VLOOKUP($A149,'Roll Forward Calculation'!$B:$BS,F$1,FALSE)</f>
        <v>0</v>
      </c>
      <c r="G149" s="6"/>
      <c r="H149" s="6">
        <f>VLOOKUP($A149,'Roll Forward Calculation'!$B:$BS,H$1,FALSE)</f>
        <v>0</v>
      </c>
      <c r="I149" s="6"/>
      <c r="J149" s="6">
        <f>VLOOKUP($A149,'Roll Forward Calculation'!$B:$BS,J$1,FALSE)</f>
        <v>0</v>
      </c>
      <c r="K149" s="6"/>
      <c r="L149" s="6">
        <f>VLOOKUP($A149,'Roll Forward Calculation'!$B:$BS,L$1,FALSE)</f>
        <v>-4839.43</v>
      </c>
      <c r="M149" s="6"/>
      <c r="N149" s="6">
        <f>VLOOKUP($A149,'Roll Forward Calculation'!$B:$BS,N$1,FALSE)</f>
        <v>1810.1800000000003</v>
      </c>
      <c r="O149" s="6"/>
      <c r="P149" s="6">
        <f>VLOOKUP($A149,'Roll Forward Calculation'!$B:$BS,P$1,FALSE)</f>
        <v>0</v>
      </c>
      <c r="Q149" s="6"/>
      <c r="R149" s="6">
        <f>VLOOKUP($A149,'Roll Forward Calculation'!$B:$BS,R$1,FALSE)</f>
        <v>0</v>
      </c>
      <c r="S149" s="6"/>
      <c r="T149" s="6">
        <f>VLOOKUP($A149,'Roll Forward Calculation'!$B:$BS,T$1,FALSE)</f>
        <v>1220.8899999999994</v>
      </c>
      <c r="U149" s="6"/>
      <c r="V149" s="6">
        <f>VLOOKUP($A149,'Roll Forward Calculation'!$B:$BS,V$1,FALSE)</f>
        <v>0</v>
      </c>
      <c r="W149" s="6"/>
      <c r="X149" s="6">
        <f>VLOOKUP($A149,'Roll Forward Calculation'!$B:$BS,X$1,FALSE)</f>
        <v>0</v>
      </c>
      <c r="Y149" s="6"/>
      <c r="Z149" s="6">
        <f>VLOOKUP($A149,'Roll Forward Calculation'!$B:$BS,Z$1,FALSE)</f>
        <v>609.5</v>
      </c>
      <c r="AA149" s="6"/>
      <c r="AB149" s="6">
        <f>VLOOKUP($A149,'Roll Forward Calculation'!$B:$BS,AB$1,FALSE)</f>
        <v>11669.239999999998</v>
      </c>
      <c r="AC149" s="6"/>
      <c r="AD149" s="6">
        <f>VLOOKUP($A149,'Roll Forward Calculation'!$B:$BS,AD$1,FALSE)</f>
        <v>0</v>
      </c>
      <c r="AF149" s="6">
        <f>VLOOKUP($A149,'Roll Forward Calculation'!$B:$BS,AF$1,FALSE)</f>
        <v>0</v>
      </c>
      <c r="AH149" s="6">
        <f>VLOOKUP($A149,'Roll Forward Calculation'!$B:$BS,AH$1,FALSE)</f>
        <v>674.88000000000011</v>
      </c>
      <c r="AJ149" s="6">
        <f t="shared" si="6"/>
        <v>14999.329999999998</v>
      </c>
    </row>
    <row r="150" spans="1:36" x14ac:dyDescent="0.2">
      <c r="A150" s="31" t="s">
        <v>244</v>
      </c>
      <c r="B150" s="6">
        <f>VLOOKUP($A150,'Roll Forward Calculation'!$B:$BS,B$1,FALSE)</f>
        <v>0</v>
      </c>
      <c r="C150" s="6"/>
      <c r="D150" s="6">
        <f>VLOOKUP($A150,'Roll Forward Calculation'!$B:$BS,D$1,FALSE)</f>
        <v>0</v>
      </c>
      <c r="E150" s="6"/>
      <c r="F150" s="6">
        <f>VLOOKUP($A150,'Roll Forward Calculation'!$B:$BS,F$1,FALSE)</f>
        <v>0</v>
      </c>
      <c r="G150" s="6"/>
      <c r="H150" s="6">
        <f>VLOOKUP($A150,'Roll Forward Calculation'!$B:$BS,H$1,FALSE)</f>
        <v>0</v>
      </c>
      <c r="I150" s="6"/>
      <c r="J150" s="6">
        <f>VLOOKUP($A150,'Roll Forward Calculation'!$B:$BS,J$1,FALSE)</f>
        <v>0</v>
      </c>
      <c r="K150" s="6"/>
      <c r="L150" s="6">
        <f>VLOOKUP($A150,'Roll Forward Calculation'!$B:$BS,L$1,FALSE)</f>
        <v>0</v>
      </c>
      <c r="M150" s="6"/>
      <c r="N150" s="6">
        <f>VLOOKUP($A150,'Roll Forward Calculation'!$B:$BS,N$1,FALSE)</f>
        <v>0</v>
      </c>
      <c r="O150" s="6"/>
      <c r="P150" s="6">
        <f>VLOOKUP($A150,'Roll Forward Calculation'!$B:$BS,P$1,FALSE)</f>
        <v>0</v>
      </c>
      <c r="Q150" s="6"/>
      <c r="R150" s="6">
        <f>VLOOKUP($A150,'Roll Forward Calculation'!$B:$BS,R$1,FALSE)</f>
        <v>0</v>
      </c>
      <c r="S150" s="6"/>
      <c r="T150" s="6">
        <f>VLOOKUP($A150,'Roll Forward Calculation'!$B:$BS,T$1,FALSE)</f>
        <v>0</v>
      </c>
      <c r="U150" s="6"/>
      <c r="V150" s="6">
        <f>VLOOKUP($A150,'Roll Forward Calculation'!$B:$BS,V$1,FALSE)</f>
        <v>-6245.45</v>
      </c>
      <c r="W150" s="6"/>
      <c r="X150" s="6">
        <f>VLOOKUP($A150,'Roll Forward Calculation'!$B:$BS,X$1,FALSE)</f>
        <v>0</v>
      </c>
      <c r="Y150" s="6"/>
      <c r="Z150" s="6">
        <f>VLOOKUP($A150,'Roll Forward Calculation'!$B:$BS,Z$1,FALSE)</f>
        <v>0</v>
      </c>
      <c r="AA150" s="6"/>
      <c r="AB150" s="6">
        <f>VLOOKUP($A150,'Roll Forward Calculation'!$B:$BS,AB$1,FALSE)</f>
        <v>0</v>
      </c>
      <c r="AC150" s="6"/>
      <c r="AD150" s="6">
        <f>VLOOKUP($A150,'Roll Forward Calculation'!$B:$BS,AD$1,FALSE)</f>
        <v>0</v>
      </c>
      <c r="AF150" s="6">
        <f>VLOOKUP($A150,'Roll Forward Calculation'!$B:$BS,AF$1,FALSE)</f>
        <v>0</v>
      </c>
      <c r="AH150" s="6">
        <f>VLOOKUP($A150,'Roll Forward Calculation'!$B:$BS,AH$1,FALSE)</f>
        <v>0</v>
      </c>
      <c r="AJ150" s="6">
        <f t="shared" si="6"/>
        <v>-6245.45</v>
      </c>
    </row>
    <row r="151" spans="1:36" x14ac:dyDescent="0.2">
      <c r="A151" s="31" t="s">
        <v>145</v>
      </c>
      <c r="B151" s="6">
        <f>VLOOKUP($A151,'Roll Forward Calculation'!$B:$BS,B$1,FALSE)</f>
        <v>0</v>
      </c>
      <c r="C151" s="6"/>
      <c r="D151" s="6">
        <f>VLOOKUP($A151,'Roll Forward Calculation'!$B:$BS,D$1,FALSE)</f>
        <v>2521.06</v>
      </c>
      <c r="E151" s="6"/>
      <c r="F151" s="6">
        <f>VLOOKUP($A151,'Roll Forward Calculation'!$B:$BS,F$1,FALSE)</f>
        <v>0</v>
      </c>
      <c r="G151" s="6"/>
      <c r="H151" s="6">
        <f>VLOOKUP($A151,'Roll Forward Calculation'!$B:$BS,H$1,FALSE)</f>
        <v>0</v>
      </c>
      <c r="I151" s="6"/>
      <c r="J151" s="6">
        <f>VLOOKUP($A151,'Roll Forward Calculation'!$B:$BS,J$1,FALSE)</f>
        <v>0</v>
      </c>
      <c r="K151" s="6"/>
      <c r="L151" s="6">
        <f>VLOOKUP($A151,'Roll Forward Calculation'!$B:$BS,L$1,FALSE)</f>
        <v>-204189.37</v>
      </c>
      <c r="M151" s="6"/>
      <c r="N151" s="6">
        <f>VLOOKUP($A151,'Roll Forward Calculation'!$B:$BS,N$1,FALSE)</f>
        <v>1265.4899999999998</v>
      </c>
      <c r="O151" s="6"/>
      <c r="P151" s="6">
        <f>VLOOKUP($A151,'Roll Forward Calculation'!$B:$BS,P$1,FALSE)</f>
        <v>0</v>
      </c>
      <c r="Q151" s="6"/>
      <c r="R151" s="6">
        <f>VLOOKUP($A151,'Roll Forward Calculation'!$B:$BS,R$1,FALSE)</f>
        <v>2.67</v>
      </c>
      <c r="S151" s="6"/>
      <c r="T151" s="6">
        <f>VLOOKUP($A151,'Roll Forward Calculation'!$B:$BS,T$1,FALSE)</f>
        <v>1233.9799999999996</v>
      </c>
      <c r="U151" s="6"/>
      <c r="V151" s="6">
        <f>VLOOKUP($A151,'Roll Forward Calculation'!$B:$BS,V$1,FALSE)</f>
        <v>3821.62</v>
      </c>
      <c r="W151" s="6"/>
      <c r="X151" s="6">
        <f>VLOOKUP($A151,'Roll Forward Calculation'!$B:$BS,X$1,FALSE)</f>
        <v>0</v>
      </c>
      <c r="Y151" s="6"/>
      <c r="Z151" s="6">
        <f>VLOOKUP($A151,'Roll Forward Calculation'!$B:$BS,Z$1,FALSE)</f>
        <v>-838.15000000000146</v>
      </c>
      <c r="AA151" s="6"/>
      <c r="AB151" s="6">
        <f>VLOOKUP($A151,'Roll Forward Calculation'!$B:$BS,AB$1,FALSE)</f>
        <v>994.07000000000016</v>
      </c>
      <c r="AC151" s="6"/>
      <c r="AD151" s="6">
        <f>VLOOKUP($A151,'Roll Forward Calculation'!$B:$BS,AD$1,FALSE)</f>
        <v>0</v>
      </c>
      <c r="AF151" s="6">
        <f>VLOOKUP($A151,'Roll Forward Calculation'!$B:$BS,AF$1,FALSE)</f>
        <v>494.04000000000008</v>
      </c>
      <c r="AH151" s="6">
        <f>VLOOKUP($A151,'Roll Forward Calculation'!$B:$BS,AH$1,FALSE)</f>
        <v>445.82999999999993</v>
      </c>
      <c r="AJ151" s="6">
        <f t="shared" si="6"/>
        <v>-194248.75999999998</v>
      </c>
    </row>
    <row r="152" spans="1:36" x14ac:dyDescent="0.2">
      <c r="A152" s="31" t="s">
        <v>146</v>
      </c>
      <c r="B152" s="6">
        <f>VLOOKUP($A152,'Roll Forward Calculation'!$B:$BS,B$1,FALSE)</f>
        <v>0</v>
      </c>
      <c r="D152" s="6">
        <f>VLOOKUP($A152,'Roll Forward Calculation'!$B:$BS,D$1,FALSE)</f>
        <v>3771.9799999999996</v>
      </c>
      <c r="F152" s="6">
        <f>VLOOKUP($A152,'Roll Forward Calculation'!$B:$BS,F$1,FALSE)</f>
        <v>0</v>
      </c>
      <c r="H152" s="6">
        <f>VLOOKUP($A152,'Roll Forward Calculation'!$B:$BS,H$1,FALSE)</f>
        <v>0</v>
      </c>
      <c r="J152" s="6">
        <f>VLOOKUP($A152,'Roll Forward Calculation'!$B:$BS,J$1,FALSE)</f>
        <v>0</v>
      </c>
      <c r="L152" s="6">
        <f>VLOOKUP($A152,'Roll Forward Calculation'!$B:$BS,L$1,FALSE)</f>
        <v>1932.8900000000003</v>
      </c>
      <c r="N152" s="6">
        <f>VLOOKUP($A152,'Roll Forward Calculation'!$B:$BS,N$1,FALSE)</f>
        <v>1700.3599999999997</v>
      </c>
      <c r="P152" s="6">
        <f>VLOOKUP($A152,'Roll Forward Calculation'!$B:$BS,P$1,FALSE)</f>
        <v>0</v>
      </c>
      <c r="R152" s="6">
        <f>VLOOKUP($A152,'Roll Forward Calculation'!$B:$BS,R$1,FALSE)</f>
        <v>8.9599999999999991</v>
      </c>
      <c r="T152" s="6">
        <f>VLOOKUP($A152,'Roll Forward Calculation'!$B:$BS,T$1,FALSE)</f>
        <v>1719.0300000000007</v>
      </c>
      <c r="V152" s="6">
        <f>VLOOKUP($A152,'Roll Forward Calculation'!$B:$BS,V$1,FALSE)</f>
        <v>48284.130000000005</v>
      </c>
      <c r="X152" s="6">
        <f>VLOOKUP($A152,'Roll Forward Calculation'!$B:$BS,X$1,FALSE)</f>
        <v>0</v>
      </c>
      <c r="Z152" s="6">
        <f>VLOOKUP($A152,'Roll Forward Calculation'!$B:$BS,Z$1,FALSE)</f>
        <v>-626.54000000000087</v>
      </c>
      <c r="AB152" s="6">
        <f>VLOOKUP($A152,'Roll Forward Calculation'!$B:$BS,AB$1,FALSE)</f>
        <v>14186.33</v>
      </c>
      <c r="AD152" s="6">
        <f>VLOOKUP($A152,'Roll Forward Calculation'!$B:$BS,AD$1,FALSE)</f>
        <v>0</v>
      </c>
      <c r="AF152" s="6">
        <f>VLOOKUP($A152,'Roll Forward Calculation'!$B:$BS,AF$1,FALSE)</f>
        <v>142.26000000000002</v>
      </c>
      <c r="AH152" s="6">
        <f>VLOOKUP($A152,'Roll Forward Calculation'!$B:$BS,AH$1,FALSE)</f>
        <v>734.0300000000002</v>
      </c>
      <c r="AJ152" s="6">
        <f t="shared" si="6"/>
        <v>71853.429999999993</v>
      </c>
    </row>
    <row r="153" spans="1:36" x14ac:dyDescent="0.2">
      <c r="A153" s="31" t="s">
        <v>147</v>
      </c>
      <c r="B153" s="6">
        <f>VLOOKUP($A153,'Roll Forward Calculation'!$B:$BS,B$1,FALSE)</f>
        <v>0</v>
      </c>
      <c r="D153" s="6">
        <f>VLOOKUP($A153,'Roll Forward Calculation'!$B:$BS,D$1,FALSE)</f>
        <v>94327.989999999991</v>
      </c>
      <c r="F153" s="6">
        <f>VLOOKUP($A153,'Roll Forward Calculation'!$B:$BS,F$1,FALSE)</f>
        <v>0</v>
      </c>
      <c r="H153" s="6">
        <f>VLOOKUP($A153,'Roll Forward Calculation'!$B:$BS,H$1,FALSE)</f>
        <v>0</v>
      </c>
      <c r="J153" s="6">
        <f>VLOOKUP($A153,'Roll Forward Calculation'!$B:$BS,J$1,FALSE)</f>
        <v>0</v>
      </c>
      <c r="L153" s="6">
        <f>VLOOKUP($A153,'Roll Forward Calculation'!$B:$BS,L$1,FALSE)</f>
        <v>-1976.2799999999997</v>
      </c>
      <c r="N153" s="6">
        <f>VLOOKUP($A153,'Roll Forward Calculation'!$B:$BS,N$1,FALSE)</f>
        <v>12525.86</v>
      </c>
      <c r="P153" s="6">
        <f>VLOOKUP($A153,'Roll Forward Calculation'!$B:$BS,P$1,FALSE)</f>
        <v>0</v>
      </c>
      <c r="R153" s="6">
        <f>VLOOKUP($A153,'Roll Forward Calculation'!$B:$BS,R$1,FALSE)</f>
        <v>0</v>
      </c>
      <c r="T153" s="6">
        <f>VLOOKUP($A153,'Roll Forward Calculation'!$B:$BS,T$1,FALSE)</f>
        <v>22349.070000000007</v>
      </c>
      <c r="V153" s="6">
        <f>VLOOKUP($A153,'Roll Forward Calculation'!$B:$BS,V$1,FALSE)</f>
        <v>93730.44</v>
      </c>
      <c r="X153" s="6">
        <f>VLOOKUP($A153,'Roll Forward Calculation'!$B:$BS,X$1,FALSE)</f>
        <v>0</v>
      </c>
      <c r="Z153" s="6">
        <f>VLOOKUP($A153,'Roll Forward Calculation'!$B:$BS,Z$1,FALSE)</f>
        <v>21042.179999999993</v>
      </c>
      <c r="AB153" s="6">
        <f>VLOOKUP($A153,'Roll Forward Calculation'!$B:$BS,AB$1,FALSE)</f>
        <v>14448.98</v>
      </c>
      <c r="AD153" s="6">
        <f>VLOOKUP($A153,'Roll Forward Calculation'!$B:$BS,AD$1,FALSE)</f>
        <v>0</v>
      </c>
      <c r="AF153" s="6">
        <f>VLOOKUP($A153,'Roll Forward Calculation'!$B:$BS,AF$1,FALSE)</f>
        <v>0</v>
      </c>
      <c r="AH153" s="6">
        <f>VLOOKUP($A153,'Roll Forward Calculation'!$B:$BS,AH$1,FALSE)</f>
        <v>15595.699999999997</v>
      </c>
      <c r="AJ153" s="6">
        <f t="shared" si="6"/>
        <v>272043.94</v>
      </c>
    </row>
    <row r="154" spans="1:36" x14ac:dyDescent="0.2">
      <c r="A154" s="31" t="s">
        <v>148</v>
      </c>
      <c r="B154" s="6">
        <f>VLOOKUP($A154,'Roll Forward Calculation'!$B:$BS,B$1,FALSE)</f>
        <v>0</v>
      </c>
      <c r="D154" s="6">
        <f>VLOOKUP($A154,'Roll Forward Calculation'!$B:$BS,D$1,FALSE)</f>
        <v>50093.52</v>
      </c>
      <c r="F154" s="6">
        <f>VLOOKUP($A154,'Roll Forward Calculation'!$B:$BS,F$1,FALSE)</f>
        <v>0</v>
      </c>
      <c r="H154" s="6">
        <f>VLOOKUP($A154,'Roll Forward Calculation'!$B:$BS,H$1,FALSE)</f>
        <v>0</v>
      </c>
      <c r="J154" s="6">
        <f>VLOOKUP($A154,'Roll Forward Calculation'!$B:$BS,J$1,FALSE)</f>
        <v>0</v>
      </c>
      <c r="L154" s="6">
        <f>VLOOKUP($A154,'Roll Forward Calculation'!$B:$BS,L$1,FALSE)</f>
        <v>5586.58</v>
      </c>
      <c r="N154" s="6">
        <f>VLOOKUP($A154,'Roll Forward Calculation'!$B:$BS,N$1,FALSE)</f>
        <v>5975.07</v>
      </c>
      <c r="P154" s="6">
        <f>VLOOKUP($A154,'Roll Forward Calculation'!$B:$BS,P$1,FALSE)</f>
        <v>0</v>
      </c>
      <c r="R154" s="6">
        <f>VLOOKUP($A154,'Roll Forward Calculation'!$B:$BS,R$1,FALSE)</f>
        <v>0</v>
      </c>
      <c r="T154" s="6">
        <f>VLOOKUP($A154,'Roll Forward Calculation'!$B:$BS,T$1,FALSE)</f>
        <v>12456.080000000002</v>
      </c>
      <c r="V154" s="6">
        <f>VLOOKUP($A154,'Roll Forward Calculation'!$B:$BS,V$1,FALSE)</f>
        <v>-83766.759999999995</v>
      </c>
      <c r="X154" s="6">
        <f>VLOOKUP($A154,'Roll Forward Calculation'!$B:$BS,X$1,FALSE)</f>
        <v>0</v>
      </c>
      <c r="Z154" s="6">
        <f>VLOOKUP($A154,'Roll Forward Calculation'!$B:$BS,Z$1,FALSE)</f>
        <v>10016.169999999998</v>
      </c>
      <c r="AB154" s="6">
        <f>VLOOKUP($A154,'Roll Forward Calculation'!$B:$BS,AB$1,FALSE)</f>
        <v>6081.4699999999993</v>
      </c>
      <c r="AD154" s="6">
        <f>VLOOKUP($A154,'Roll Forward Calculation'!$B:$BS,AD$1,FALSE)</f>
        <v>0</v>
      </c>
      <c r="AF154" s="6">
        <f>VLOOKUP($A154,'Roll Forward Calculation'!$B:$BS,AF$1,FALSE)</f>
        <v>0</v>
      </c>
      <c r="AH154" s="6">
        <f>VLOOKUP($A154,'Roll Forward Calculation'!$B:$BS,AH$1,FALSE)</f>
        <v>7278.0400000000009</v>
      </c>
      <c r="AJ154" s="6">
        <f t="shared" si="6"/>
        <v>13720.170000000004</v>
      </c>
    </row>
    <row r="155" spans="1:36" x14ac:dyDescent="0.2">
      <c r="A155" s="31" t="s">
        <v>149</v>
      </c>
      <c r="B155" s="6">
        <f>VLOOKUP($A155,'Roll Forward Calculation'!$B:$BS,B$1,FALSE)</f>
        <v>0</v>
      </c>
      <c r="D155" s="6">
        <f>VLOOKUP($A155,'Roll Forward Calculation'!$B:$BS,D$1,FALSE)</f>
        <v>11960.62</v>
      </c>
      <c r="F155" s="6">
        <f>VLOOKUP($A155,'Roll Forward Calculation'!$B:$BS,F$1,FALSE)</f>
        <v>0</v>
      </c>
      <c r="H155" s="6">
        <f>VLOOKUP($A155,'Roll Forward Calculation'!$B:$BS,H$1,FALSE)</f>
        <v>0</v>
      </c>
      <c r="J155" s="6">
        <f>VLOOKUP($A155,'Roll Forward Calculation'!$B:$BS,J$1,FALSE)</f>
        <v>0</v>
      </c>
      <c r="L155" s="6">
        <f>VLOOKUP($A155,'Roll Forward Calculation'!$B:$BS,L$1,FALSE)</f>
        <v>11558.9</v>
      </c>
      <c r="N155" s="6">
        <f>VLOOKUP($A155,'Roll Forward Calculation'!$B:$BS,N$1,FALSE)</f>
        <v>4583.7300000000014</v>
      </c>
      <c r="P155" s="6">
        <f>VLOOKUP($A155,'Roll Forward Calculation'!$B:$BS,P$1,FALSE)</f>
        <v>0</v>
      </c>
      <c r="R155" s="6">
        <f>VLOOKUP($A155,'Roll Forward Calculation'!$B:$BS,R$1,FALSE)</f>
        <v>0</v>
      </c>
      <c r="T155" s="6">
        <f>VLOOKUP($A155,'Roll Forward Calculation'!$B:$BS,T$1,FALSE)</f>
        <v>4657.4700000000012</v>
      </c>
      <c r="V155" s="6">
        <f>VLOOKUP($A155,'Roll Forward Calculation'!$B:$BS,V$1,FALSE)</f>
        <v>3821.62</v>
      </c>
      <c r="X155" s="6">
        <f>VLOOKUP($A155,'Roll Forward Calculation'!$B:$BS,X$1,FALSE)</f>
        <v>0</v>
      </c>
      <c r="Z155" s="6">
        <f>VLOOKUP($A155,'Roll Forward Calculation'!$B:$BS,Z$1,FALSE)</f>
        <v>1230.4599999999991</v>
      </c>
      <c r="AB155" s="6">
        <f>VLOOKUP($A155,'Roll Forward Calculation'!$B:$BS,AB$1,FALSE)</f>
        <v>18973.29</v>
      </c>
      <c r="AD155" s="6">
        <f>VLOOKUP($A155,'Roll Forward Calculation'!$B:$BS,AD$1,FALSE)</f>
        <v>0</v>
      </c>
      <c r="AF155" s="6">
        <f>VLOOKUP($A155,'Roll Forward Calculation'!$B:$BS,AF$1,FALSE)</f>
        <v>0</v>
      </c>
      <c r="AH155" s="6">
        <f>VLOOKUP($A155,'Roll Forward Calculation'!$B:$BS,AH$1,FALSE)</f>
        <v>1854.0700000000006</v>
      </c>
      <c r="AJ155" s="6">
        <f t="shared" si="6"/>
        <v>58640.160000000003</v>
      </c>
    </row>
    <row r="156" spans="1:36" x14ac:dyDescent="0.2">
      <c r="A156" s="31" t="s">
        <v>150</v>
      </c>
      <c r="B156" s="6">
        <f>VLOOKUP($A156,'Roll Forward Calculation'!$B:$BS,B$1,FALSE)</f>
        <v>0</v>
      </c>
      <c r="D156" s="6">
        <f>VLOOKUP($A156,'Roll Forward Calculation'!$B:$BS,D$1,FALSE)</f>
        <v>1002.9199999999998</v>
      </c>
      <c r="F156" s="6">
        <f>VLOOKUP($A156,'Roll Forward Calculation'!$B:$BS,F$1,FALSE)</f>
        <v>0</v>
      </c>
      <c r="H156" s="6">
        <f>VLOOKUP($A156,'Roll Forward Calculation'!$B:$BS,H$1,FALSE)</f>
        <v>0</v>
      </c>
      <c r="J156" s="6">
        <f>VLOOKUP($A156,'Roll Forward Calculation'!$B:$BS,J$1,FALSE)</f>
        <v>0</v>
      </c>
      <c r="L156" s="6">
        <f>VLOOKUP($A156,'Roll Forward Calculation'!$B:$BS,L$1,FALSE)</f>
        <v>0</v>
      </c>
      <c r="N156" s="6">
        <f>VLOOKUP($A156,'Roll Forward Calculation'!$B:$BS,N$1,FALSE)</f>
        <v>441.37999999999988</v>
      </c>
      <c r="P156" s="6">
        <f>VLOOKUP($A156,'Roll Forward Calculation'!$B:$BS,P$1,FALSE)</f>
        <v>0</v>
      </c>
      <c r="R156" s="6">
        <f>VLOOKUP($A156,'Roll Forward Calculation'!$B:$BS,R$1,FALSE)</f>
        <v>15.57</v>
      </c>
      <c r="T156" s="6">
        <f>VLOOKUP($A156,'Roll Forward Calculation'!$B:$BS,T$1,FALSE)</f>
        <v>427.40000000000009</v>
      </c>
      <c r="V156" s="6">
        <f>VLOOKUP($A156,'Roll Forward Calculation'!$B:$BS,V$1,FALSE)</f>
        <v>3821.62</v>
      </c>
      <c r="X156" s="6">
        <f>VLOOKUP($A156,'Roll Forward Calculation'!$B:$BS,X$1,FALSE)</f>
        <v>0</v>
      </c>
      <c r="Z156" s="6">
        <f>VLOOKUP($A156,'Roll Forward Calculation'!$B:$BS,Z$1,FALSE)</f>
        <v>339.29999999999995</v>
      </c>
      <c r="AB156" s="6">
        <f>VLOOKUP($A156,'Roll Forward Calculation'!$B:$BS,AB$1,FALSE)</f>
        <v>2081.8200000000002</v>
      </c>
      <c r="AD156" s="6">
        <f>VLOOKUP($A156,'Roll Forward Calculation'!$B:$BS,AD$1,FALSE)</f>
        <v>0</v>
      </c>
      <c r="AF156" s="6">
        <f>VLOOKUP($A156,'Roll Forward Calculation'!$B:$BS,AF$1,FALSE)</f>
        <v>37.039999999999992</v>
      </c>
      <c r="AH156" s="6">
        <f>VLOOKUP($A156,'Roll Forward Calculation'!$B:$BS,AH$1,FALSE)</f>
        <v>189.85000000000002</v>
      </c>
      <c r="AJ156" s="6">
        <f t="shared" si="6"/>
        <v>8356.9</v>
      </c>
    </row>
    <row r="157" spans="1:36" x14ac:dyDescent="0.2">
      <c r="A157" s="31" t="s">
        <v>151</v>
      </c>
      <c r="B157" s="6">
        <f>VLOOKUP($A157,'Roll Forward Calculation'!$B:$BS,B$1,FALSE)</f>
        <v>0</v>
      </c>
      <c r="D157" s="6">
        <f>VLOOKUP($A157,'Roll Forward Calculation'!$B:$BS,D$1,FALSE)</f>
        <v>4776.3500000000004</v>
      </c>
      <c r="F157" s="6">
        <f>VLOOKUP($A157,'Roll Forward Calculation'!$B:$BS,F$1,FALSE)</f>
        <v>0</v>
      </c>
      <c r="H157" s="6">
        <f>VLOOKUP($A157,'Roll Forward Calculation'!$B:$BS,H$1,FALSE)</f>
        <v>0</v>
      </c>
      <c r="J157" s="6">
        <f>VLOOKUP($A157,'Roll Forward Calculation'!$B:$BS,J$1,FALSE)</f>
        <v>0</v>
      </c>
      <c r="L157" s="6">
        <f>VLOOKUP($A157,'Roll Forward Calculation'!$B:$BS,L$1,FALSE)</f>
        <v>48615.24</v>
      </c>
      <c r="N157" s="6">
        <f>VLOOKUP($A157,'Roll Forward Calculation'!$B:$BS,N$1,FALSE)</f>
        <v>5000.2000000000007</v>
      </c>
      <c r="P157" s="6">
        <f>VLOOKUP($A157,'Roll Forward Calculation'!$B:$BS,P$1,FALSE)</f>
        <v>0</v>
      </c>
      <c r="R157" s="6">
        <f>VLOOKUP($A157,'Roll Forward Calculation'!$B:$BS,R$1,FALSE)</f>
        <v>4.1099999999999994</v>
      </c>
      <c r="T157" s="6">
        <f>VLOOKUP($A157,'Roll Forward Calculation'!$B:$BS,T$1,FALSE)</f>
        <v>2022.9699999999993</v>
      </c>
      <c r="V157" s="6">
        <f>VLOOKUP($A157,'Roll Forward Calculation'!$B:$BS,V$1,FALSE)</f>
        <v>7643.5499999999993</v>
      </c>
      <c r="X157" s="6">
        <f>VLOOKUP($A157,'Roll Forward Calculation'!$B:$BS,X$1,FALSE)</f>
        <v>0</v>
      </c>
      <c r="Z157" s="6">
        <f>VLOOKUP($A157,'Roll Forward Calculation'!$B:$BS,Z$1,FALSE)</f>
        <v>2552.8200000000015</v>
      </c>
      <c r="AB157" s="6">
        <f>VLOOKUP($A157,'Roll Forward Calculation'!$B:$BS,AB$1,FALSE)</f>
        <v>12192.710000000001</v>
      </c>
      <c r="AD157" s="6">
        <f>VLOOKUP($A157,'Roll Forward Calculation'!$B:$BS,AD$1,FALSE)</f>
        <v>0</v>
      </c>
      <c r="AF157" s="6">
        <f>VLOOKUP($A157,'Roll Forward Calculation'!$B:$BS,AF$1,FALSE)</f>
        <v>1027.6999999999998</v>
      </c>
      <c r="AH157" s="6">
        <f>VLOOKUP($A157,'Roll Forward Calculation'!$B:$BS,AH$1,FALSE)</f>
        <v>117480.74000000011</v>
      </c>
      <c r="AJ157" s="6">
        <f t="shared" si="6"/>
        <v>201316.39000000013</v>
      </c>
    </row>
    <row r="158" spans="1:36" x14ac:dyDescent="0.2">
      <c r="A158" s="31" t="s">
        <v>152</v>
      </c>
      <c r="B158" s="6">
        <f>VLOOKUP($A158,'Roll Forward Calculation'!$B:$BS,B$1,FALSE)</f>
        <v>26911.880000000005</v>
      </c>
      <c r="D158" s="6">
        <f>VLOOKUP($A158,'Roll Forward Calculation'!$B:$BS,D$1,FALSE)</f>
        <v>291871.15999999997</v>
      </c>
      <c r="F158" s="6">
        <f>VLOOKUP($A158,'Roll Forward Calculation'!$B:$BS,F$1,FALSE)</f>
        <v>0</v>
      </c>
      <c r="H158" s="6">
        <f>VLOOKUP($A158,'Roll Forward Calculation'!$B:$BS,H$1,FALSE)</f>
        <v>0</v>
      </c>
      <c r="J158" s="6">
        <f>VLOOKUP($A158,'Roll Forward Calculation'!$B:$BS,J$1,FALSE)</f>
        <v>0</v>
      </c>
      <c r="L158" s="6">
        <f>VLOOKUP($A158,'Roll Forward Calculation'!$B:$BS,L$1,FALSE)</f>
        <v>71942.609999999986</v>
      </c>
      <c r="N158" s="6">
        <f>VLOOKUP($A158,'Roll Forward Calculation'!$B:$BS,N$1,FALSE)</f>
        <v>140642.14000000001</v>
      </c>
      <c r="P158" s="6">
        <f>VLOOKUP($A158,'Roll Forward Calculation'!$B:$BS,P$1,FALSE)</f>
        <v>0</v>
      </c>
      <c r="R158" s="6">
        <f>VLOOKUP($A158,'Roll Forward Calculation'!$B:$BS,R$1,FALSE)</f>
        <v>0</v>
      </c>
      <c r="T158" s="6">
        <f>VLOOKUP($A158,'Roll Forward Calculation'!$B:$BS,T$1,FALSE)</f>
        <v>139587.66000000003</v>
      </c>
      <c r="V158" s="6">
        <f>VLOOKUP($A158,'Roll Forward Calculation'!$B:$BS,V$1,FALSE)</f>
        <v>527248.87</v>
      </c>
      <c r="X158" s="6">
        <f>VLOOKUP($A158,'Roll Forward Calculation'!$B:$BS,X$1,FALSE)</f>
        <v>0</v>
      </c>
      <c r="Z158" s="6">
        <f>VLOOKUP($A158,'Roll Forward Calculation'!$B:$BS,Z$1,FALSE)</f>
        <v>-76135.399999999907</v>
      </c>
      <c r="AB158" s="6">
        <f>VLOOKUP($A158,'Roll Forward Calculation'!$B:$BS,AB$1,FALSE)</f>
        <v>281770.05000000005</v>
      </c>
      <c r="AD158" s="6">
        <f>VLOOKUP($A158,'Roll Forward Calculation'!$B:$BS,AD$1,FALSE)</f>
        <v>8496.5599999999977</v>
      </c>
      <c r="AF158" s="6">
        <f>VLOOKUP($A158,'Roll Forward Calculation'!$B:$BS,AF$1,FALSE)</f>
        <v>0</v>
      </c>
      <c r="AH158" s="6">
        <f>VLOOKUP($A158,'Roll Forward Calculation'!$B:$BS,AH$1,FALSE)</f>
        <v>113485.94</v>
      </c>
      <c r="AJ158" s="6">
        <f t="shared" si="6"/>
        <v>1525821.4700000002</v>
      </c>
    </row>
    <row r="159" spans="1:36" x14ac:dyDescent="0.2">
      <c r="A159" s="31" t="s">
        <v>153</v>
      </c>
      <c r="B159" s="6">
        <f>VLOOKUP($A159,'Roll Forward Calculation'!$B:$BS,B$1,FALSE)</f>
        <v>0</v>
      </c>
      <c r="D159" s="6">
        <f>VLOOKUP($A159,'Roll Forward Calculation'!$B:$BS,D$1,FALSE)</f>
        <v>-1365.35</v>
      </c>
      <c r="F159" s="6">
        <f>VLOOKUP($A159,'Roll Forward Calculation'!$B:$BS,F$1,FALSE)</f>
        <v>0</v>
      </c>
      <c r="H159" s="6">
        <f>VLOOKUP($A159,'Roll Forward Calculation'!$B:$BS,H$1,FALSE)</f>
        <v>0</v>
      </c>
      <c r="J159" s="6">
        <f>VLOOKUP($A159,'Roll Forward Calculation'!$B:$BS,J$1,FALSE)</f>
        <v>0</v>
      </c>
      <c r="L159" s="6">
        <f>VLOOKUP($A159,'Roll Forward Calculation'!$B:$BS,L$1,FALSE)</f>
        <v>-15334.529999999999</v>
      </c>
      <c r="N159" s="6">
        <f>VLOOKUP($A159,'Roll Forward Calculation'!$B:$BS,N$1,FALSE)</f>
        <v>274878.23999999993</v>
      </c>
      <c r="P159" s="6">
        <f>VLOOKUP($A159,'Roll Forward Calculation'!$B:$BS,P$1,FALSE)</f>
        <v>0</v>
      </c>
      <c r="R159" s="6">
        <f>VLOOKUP($A159,'Roll Forward Calculation'!$B:$BS,R$1,FALSE)</f>
        <v>0</v>
      </c>
      <c r="T159" s="6">
        <f>VLOOKUP($A159,'Roll Forward Calculation'!$B:$BS,T$1,FALSE)</f>
        <v>245508.74</v>
      </c>
      <c r="V159" s="6">
        <f>VLOOKUP($A159,'Roll Forward Calculation'!$B:$BS,V$1,FALSE)</f>
        <v>-169553.30999999994</v>
      </c>
      <c r="X159" s="6">
        <f>VLOOKUP($A159,'Roll Forward Calculation'!$B:$BS,X$1,FALSE)</f>
        <v>0</v>
      </c>
      <c r="Z159" s="6">
        <f>VLOOKUP($A159,'Roll Forward Calculation'!$B:$BS,Z$1,FALSE)</f>
        <v>0</v>
      </c>
      <c r="AB159" s="6">
        <f>VLOOKUP($A159,'Roll Forward Calculation'!$B:$BS,AB$1,FALSE)</f>
        <v>11328.38</v>
      </c>
      <c r="AD159" s="6">
        <f>VLOOKUP($A159,'Roll Forward Calculation'!$B:$BS,AD$1,FALSE)</f>
        <v>0</v>
      </c>
      <c r="AF159" s="6">
        <f>VLOOKUP($A159,'Roll Forward Calculation'!$B:$BS,AF$1,FALSE)</f>
        <v>0</v>
      </c>
      <c r="AH159" s="6">
        <f>VLOOKUP($A159,'Roll Forward Calculation'!$B:$BS,AH$1,FALSE)</f>
        <v>15942.14</v>
      </c>
      <c r="AJ159" s="6">
        <f t="shared" si="6"/>
        <v>361404.31</v>
      </c>
    </row>
    <row r="160" spans="1:36" x14ac:dyDescent="0.2">
      <c r="A160" s="31" t="s">
        <v>154</v>
      </c>
      <c r="B160" s="6">
        <f>VLOOKUP($A160,'Roll Forward Calculation'!$B:$BS,B$1,FALSE)</f>
        <v>0</v>
      </c>
      <c r="D160" s="6">
        <f>VLOOKUP($A160,'Roll Forward Calculation'!$B:$BS,D$1,FALSE)</f>
        <v>-7972.74</v>
      </c>
      <c r="F160" s="6">
        <f>VLOOKUP($A160,'Roll Forward Calculation'!$B:$BS,F$1,FALSE)</f>
        <v>0</v>
      </c>
      <c r="H160" s="6">
        <f>VLOOKUP($A160,'Roll Forward Calculation'!$B:$BS,H$1,FALSE)</f>
        <v>0</v>
      </c>
      <c r="J160" s="6">
        <f>VLOOKUP($A160,'Roll Forward Calculation'!$B:$BS,J$1,FALSE)</f>
        <v>0</v>
      </c>
      <c r="L160" s="6">
        <f>VLOOKUP($A160,'Roll Forward Calculation'!$B:$BS,L$1,FALSE)</f>
        <v>7693.1399999999994</v>
      </c>
      <c r="N160" s="6">
        <f>VLOOKUP($A160,'Roll Forward Calculation'!$B:$BS,N$1,FALSE)</f>
        <v>12810.54</v>
      </c>
      <c r="P160" s="6">
        <f>VLOOKUP($A160,'Roll Forward Calculation'!$B:$BS,P$1,FALSE)</f>
        <v>0</v>
      </c>
      <c r="R160" s="6">
        <f>VLOOKUP($A160,'Roll Forward Calculation'!$B:$BS,R$1,FALSE)</f>
        <v>119.30000000000001</v>
      </c>
      <c r="T160" s="6">
        <f>VLOOKUP($A160,'Roll Forward Calculation'!$B:$BS,T$1,FALSE)</f>
        <v>15199.95</v>
      </c>
      <c r="V160" s="6">
        <f>VLOOKUP($A160,'Roll Forward Calculation'!$B:$BS,V$1,FALSE)</f>
        <v>3821.62</v>
      </c>
      <c r="X160" s="6">
        <f>VLOOKUP($A160,'Roll Forward Calculation'!$B:$BS,X$1,FALSE)</f>
        <v>0</v>
      </c>
      <c r="Z160" s="6">
        <f>VLOOKUP($A160,'Roll Forward Calculation'!$B:$BS,Z$1,FALSE)</f>
        <v>6360.7499999999982</v>
      </c>
      <c r="AB160" s="6">
        <f>VLOOKUP($A160,'Roll Forward Calculation'!$B:$BS,AB$1,FALSE)</f>
        <v>1951.6599999999994</v>
      </c>
      <c r="AD160" s="6">
        <f>VLOOKUP($A160,'Roll Forward Calculation'!$B:$BS,AD$1,FALSE)</f>
        <v>0</v>
      </c>
      <c r="AF160" s="6">
        <f>VLOOKUP($A160,'Roll Forward Calculation'!$B:$BS,AF$1,FALSE)</f>
        <v>1123.7699999999998</v>
      </c>
      <c r="AH160" s="6">
        <f>VLOOKUP($A160,'Roll Forward Calculation'!$B:$BS,AH$1,FALSE)</f>
        <v>3340.6199999999994</v>
      </c>
      <c r="AJ160" s="6">
        <f t="shared" si="6"/>
        <v>44448.609999999993</v>
      </c>
    </row>
    <row r="161" spans="1:37" x14ac:dyDescent="0.2">
      <c r="A161" s="31" t="s">
        <v>155</v>
      </c>
      <c r="B161" s="6">
        <f>VLOOKUP($A161,'Roll Forward Calculation'!$B:$BS,B$1,FALSE)</f>
        <v>6308.3600000000006</v>
      </c>
      <c r="D161" s="6">
        <f>VLOOKUP($A161,'Roll Forward Calculation'!$B:$BS,D$1,FALSE)</f>
        <v>-88.930000000000064</v>
      </c>
      <c r="F161" s="6">
        <f>VLOOKUP($A161,'Roll Forward Calculation'!$B:$BS,F$1,FALSE)</f>
        <v>0</v>
      </c>
      <c r="H161" s="6">
        <f>VLOOKUP($A161,'Roll Forward Calculation'!$B:$BS,H$1,FALSE)</f>
        <v>0</v>
      </c>
      <c r="J161" s="6">
        <f>VLOOKUP($A161,'Roll Forward Calculation'!$B:$BS,J$1,FALSE)</f>
        <v>0</v>
      </c>
      <c r="L161" s="6">
        <f>VLOOKUP($A161,'Roll Forward Calculation'!$B:$BS,L$1,FALSE)</f>
        <v>0</v>
      </c>
      <c r="N161" s="6">
        <f>VLOOKUP($A161,'Roll Forward Calculation'!$B:$BS,N$1,FALSE)</f>
        <v>238.31999999999994</v>
      </c>
      <c r="P161" s="6">
        <f>VLOOKUP($A161,'Roll Forward Calculation'!$B:$BS,P$1,FALSE)</f>
        <v>0</v>
      </c>
      <c r="R161" s="6">
        <f>VLOOKUP($A161,'Roll Forward Calculation'!$B:$BS,R$1,FALSE)</f>
        <v>1.6900000000000004</v>
      </c>
      <c r="T161" s="6">
        <f>VLOOKUP($A161,'Roll Forward Calculation'!$B:$BS,T$1,FALSE)</f>
        <v>217.64000000000033</v>
      </c>
      <c r="V161" s="6">
        <f>VLOOKUP($A161,'Roll Forward Calculation'!$B:$BS,V$1,FALSE)</f>
        <v>34581.270000000004</v>
      </c>
      <c r="X161" s="6">
        <f>VLOOKUP($A161,'Roll Forward Calculation'!$B:$BS,X$1,FALSE)</f>
        <v>0</v>
      </c>
      <c r="Z161" s="6">
        <f>VLOOKUP($A161,'Roll Forward Calculation'!$B:$BS,Z$1,FALSE)</f>
        <v>210.64000000000033</v>
      </c>
      <c r="AB161" s="6">
        <f>VLOOKUP($A161,'Roll Forward Calculation'!$B:$BS,AB$1,FALSE)</f>
        <v>16636.560000000001</v>
      </c>
      <c r="AD161" s="6">
        <f>VLOOKUP($A161,'Roll Forward Calculation'!$B:$BS,AD$1,FALSE)</f>
        <v>1991.6299999999992</v>
      </c>
      <c r="AF161" s="6">
        <f>VLOOKUP($A161,'Roll Forward Calculation'!$B:$BS,AF$1,FALSE)</f>
        <v>0</v>
      </c>
      <c r="AH161" s="6">
        <f>VLOOKUP($A161,'Roll Forward Calculation'!$B:$BS,AH$1,FALSE)</f>
        <v>218.14</v>
      </c>
      <c r="AJ161" s="6">
        <f t="shared" si="6"/>
        <v>60315.32</v>
      </c>
    </row>
    <row r="162" spans="1:37" x14ac:dyDescent="0.2">
      <c r="A162" s="31" t="s">
        <v>156</v>
      </c>
      <c r="B162" s="6">
        <f>VLOOKUP($A162,'Roll Forward Calculation'!$B:$BS,B$1,FALSE)</f>
        <v>0</v>
      </c>
      <c r="D162" s="6">
        <f>VLOOKUP($A162,'Roll Forward Calculation'!$B:$BS,D$1,FALSE)</f>
        <v>78485.429999999993</v>
      </c>
      <c r="F162" s="6">
        <f>VLOOKUP($A162,'Roll Forward Calculation'!$B:$BS,F$1,FALSE)</f>
        <v>0</v>
      </c>
      <c r="H162" s="6">
        <f>VLOOKUP($A162,'Roll Forward Calculation'!$B:$BS,H$1,FALSE)</f>
        <v>0</v>
      </c>
      <c r="J162" s="6">
        <f>VLOOKUP($A162,'Roll Forward Calculation'!$B:$BS,J$1,FALSE)</f>
        <v>0</v>
      </c>
      <c r="L162" s="6">
        <f>VLOOKUP($A162,'Roll Forward Calculation'!$B:$BS,L$1,FALSE)</f>
        <v>11313.39</v>
      </c>
      <c r="N162" s="6">
        <f>VLOOKUP($A162,'Roll Forward Calculation'!$B:$BS,N$1,FALSE)</f>
        <v>50464.780000000013</v>
      </c>
      <c r="P162" s="6">
        <f>VLOOKUP($A162,'Roll Forward Calculation'!$B:$BS,P$1,FALSE)</f>
        <v>0</v>
      </c>
      <c r="R162" s="6">
        <f>VLOOKUP($A162,'Roll Forward Calculation'!$B:$BS,R$1,FALSE)</f>
        <v>2111.8300000000004</v>
      </c>
      <c r="T162" s="6">
        <f>VLOOKUP($A162,'Roll Forward Calculation'!$B:$BS,T$1,FALSE)</f>
        <v>56140.149999999994</v>
      </c>
      <c r="V162" s="6">
        <f>VLOOKUP($A162,'Roll Forward Calculation'!$B:$BS,V$1,FALSE)</f>
        <v>81653.200000000012</v>
      </c>
      <c r="X162" s="6">
        <f>VLOOKUP($A162,'Roll Forward Calculation'!$B:$BS,X$1,FALSE)</f>
        <v>0</v>
      </c>
      <c r="Z162" s="6">
        <f>VLOOKUP($A162,'Roll Forward Calculation'!$B:$BS,Z$1,FALSE)</f>
        <v>10629.899999999965</v>
      </c>
      <c r="AB162" s="6">
        <f>VLOOKUP($A162,'Roll Forward Calculation'!$B:$BS,AB$1,FALSE)</f>
        <v>19983.46</v>
      </c>
      <c r="AD162" s="6">
        <f>VLOOKUP($A162,'Roll Forward Calculation'!$B:$BS,AD$1,FALSE)</f>
        <v>0</v>
      </c>
      <c r="AF162" s="6">
        <f>VLOOKUP($A162,'Roll Forward Calculation'!$B:$BS,AF$1,FALSE)</f>
        <v>6434.8499999999985</v>
      </c>
      <c r="AH162" s="6">
        <f>VLOOKUP($A162,'Roll Forward Calculation'!$B:$BS,AH$1,FALSE)</f>
        <v>18966.159999999996</v>
      </c>
      <c r="AJ162" s="6">
        <f t="shared" si="6"/>
        <v>336183.14999999997</v>
      </c>
    </row>
    <row r="163" spans="1:37" x14ac:dyDescent="0.2">
      <c r="A163" s="31" t="s">
        <v>157</v>
      </c>
      <c r="B163" s="6">
        <f>VLOOKUP($A163,'Roll Forward Calculation'!$B:$BS,B$1,FALSE)</f>
        <v>0</v>
      </c>
      <c r="D163" s="6">
        <f>VLOOKUP($A163,'Roll Forward Calculation'!$B:$BS,D$1,FALSE)</f>
        <v>7410.82</v>
      </c>
      <c r="F163" s="6">
        <f>VLOOKUP($A163,'Roll Forward Calculation'!$B:$BS,F$1,FALSE)</f>
        <v>0</v>
      </c>
      <c r="H163" s="6">
        <f>VLOOKUP($A163,'Roll Forward Calculation'!$B:$BS,H$1,FALSE)</f>
        <v>0</v>
      </c>
      <c r="J163" s="6">
        <f>VLOOKUP($A163,'Roll Forward Calculation'!$B:$BS,J$1,FALSE)</f>
        <v>0</v>
      </c>
      <c r="L163" s="6">
        <f>VLOOKUP($A163,'Roll Forward Calculation'!$B:$BS,L$1,FALSE)</f>
        <v>0</v>
      </c>
      <c r="N163" s="6">
        <f>VLOOKUP($A163,'Roll Forward Calculation'!$B:$BS,N$1,FALSE)</f>
        <v>3012.8799999999992</v>
      </c>
      <c r="P163" s="6">
        <f>VLOOKUP($A163,'Roll Forward Calculation'!$B:$BS,P$1,FALSE)</f>
        <v>0</v>
      </c>
      <c r="R163" s="6">
        <f>VLOOKUP($A163,'Roll Forward Calculation'!$B:$BS,R$1,FALSE)</f>
        <v>0</v>
      </c>
      <c r="T163" s="6">
        <f>VLOOKUP($A163,'Roll Forward Calculation'!$B:$BS,T$1,FALSE)</f>
        <v>3236.34</v>
      </c>
      <c r="V163" s="6">
        <f>VLOOKUP($A163,'Roll Forward Calculation'!$B:$BS,V$1,FALSE)</f>
        <v>3821.62</v>
      </c>
      <c r="X163" s="6">
        <f>VLOOKUP($A163,'Roll Forward Calculation'!$B:$BS,X$1,FALSE)</f>
        <v>0</v>
      </c>
      <c r="Z163" s="6">
        <f>VLOOKUP($A163,'Roll Forward Calculation'!$B:$BS,Z$1,FALSE)</f>
        <v>773.72999999999956</v>
      </c>
      <c r="AB163" s="6">
        <f>VLOOKUP($A163,'Roll Forward Calculation'!$B:$BS,AB$1,FALSE)</f>
        <v>7582.0199999999995</v>
      </c>
      <c r="AD163" s="6">
        <f>VLOOKUP($A163,'Roll Forward Calculation'!$B:$BS,AD$1,FALSE)</f>
        <v>0</v>
      </c>
      <c r="AF163" s="6">
        <f>VLOOKUP($A163,'Roll Forward Calculation'!$B:$BS,AF$1,FALSE)</f>
        <v>0</v>
      </c>
      <c r="AH163" s="6">
        <f>VLOOKUP($A163,'Roll Forward Calculation'!$B:$BS,AH$1,FALSE)</f>
        <v>1178.5400000000009</v>
      </c>
      <c r="AJ163" s="6">
        <f t="shared" si="6"/>
        <v>27015.95</v>
      </c>
    </row>
    <row r="164" spans="1:37" x14ac:dyDescent="0.2">
      <c r="A164" s="31" t="s">
        <v>158</v>
      </c>
      <c r="B164" s="6">
        <f>VLOOKUP($A164,'Roll Forward Calculation'!$B:$BS,B$1,FALSE)</f>
        <v>0</v>
      </c>
      <c r="D164" s="6">
        <f>VLOOKUP($A164,'Roll Forward Calculation'!$B:$BS,D$1,FALSE)</f>
        <v>44678.080000000002</v>
      </c>
      <c r="F164" s="6">
        <f>VLOOKUP($A164,'Roll Forward Calculation'!$B:$BS,F$1,FALSE)</f>
        <v>0</v>
      </c>
      <c r="H164" s="6">
        <f>VLOOKUP($A164,'Roll Forward Calculation'!$B:$BS,H$1,FALSE)</f>
        <v>0</v>
      </c>
      <c r="J164" s="6">
        <f>VLOOKUP($A164,'Roll Forward Calculation'!$B:$BS,J$1,FALSE)</f>
        <v>0</v>
      </c>
      <c r="L164" s="6">
        <f>VLOOKUP($A164,'Roll Forward Calculation'!$B:$BS,L$1,FALSE)</f>
        <v>-7818.34</v>
      </c>
      <c r="N164" s="6">
        <f>VLOOKUP($A164,'Roll Forward Calculation'!$B:$BS,N$1,FALSE)</f>
        <v>7346.0300000000025</v>
      </c>
      <c r="P164" s="6">
        <f>VLOOKUP($A164,'Roll Forward Calculation'!$B:$BS,P$1,FALSE)</f>
        <v>0</v>
      </c>
      <c r="R164" s="6">
        <f>VLOOKUP($A164,'Roll Forward Calculation'!$B:$BS,R$1,FALSE)</f>
        <v>0</v>
      </c>
      <c r="T164" s="6">
        <f>VLOOKUP($A164,'Roll Forward Calculation'!$B:$BS,T$1,FALSE)</f>
        <v>10002.339999999997</v>
      </c>
      <c r="V164" s="6">
        <f>VLOOKUP($A164,'Roll Forward Calculation'!$B:$BS,V$1,FALSE)</f>
        <v>90368.48</v>
      </c>
      <c r="X164" s="6">
        <f>VLOOKUP($A164,'Roll Forward Calculation'!$B:$BS,X$1,FALSE)</f>
        <v>0</v>
      </c>
      <c r="Z164" s="6">
        <f>VLOOKUP($A164,'Roll Forward Calculation'!$B:$BS,Z$1,FALSE)</f>
        <v>5335.8500000000058</v>
      </c>
      <c r="AB164" s="6">
        <f>VLOOKUP($A164,'Roll Forward Calculation'!$B:$BS,AB$1,FALSE)</f>
        <v>7646.3099999999995</v>
      </c>
      <c r="AD164" s="6">
        <f>VLOOKUP($A164,'Roll Forward Calculation'!$B:$BS,AD$1,FALSE)</f>
        <v>0</v>
      </c>
      <c r="AF164" s="6">
        <f>VLOOKUP($A164,'Roll Forward Calculation'!$B:$BS,AF$1,FALSE)</f>
        <v>0</v>
      </c>
      <c r="AH164" s="6">
        <f>VLOOKUP($A164,'Roll Forward Calculation'!$B:$BS,AH$1,FALSE)</f>
        <v>6350.4900000000016</v>
      </c>
      <c r="AJ164" s="6">
        <f t="shared" si="6"/>
        <v>163909.24</v>
      </c>
    </row>
    <row r="165" spans="1:37" x14ac:dyDescent="0.2">
      <c r="A165" s="31" t="s">
        <v>159</v>
      </c>
      <c r="B165" s="6">
        <f>VLOOKUP($A165,'Roll Forward Calculation'!$B:$BS,B$1,FALSE)</f>
        <v>0</v>
      </c>
      <c r="D165" s="6">
        <f>VLOOKUP($A165,'Roll Forward Calculation'!$B:$BS,D$1,FALSE)</f>
        <v>-3.9</v>
      </c>
      <c r="F165" s="6">
        <f>VLOOKUP($A165,'Roll Forward Calculation'!$B:$BS,F$1,FALSE)</f>
        <v>0</v>
      </c>
      <c r="H165" s="6">
        <f>VLOOKUP($A165,'Roll Forward Calculation'!$B:$BS,H$1,FALSE)</f>
        <v>0</v>
      </c>
      <c r="J165" s="6">
        <f>VLOOKUP($A165,'Roll Forward Calculation'!$B:$BS,J$1,FALSE)</f>
        <v>0</v>
      </c>
      <c r="L165" s="6">
        <f>VLOOKUP($A165,'Roll Forward Calculation'!$B:$BS,L$1,FALSE)</f>
        <v>0</v>
      </c>
      <c r="N165" s="6">
        <f>VLOOKUP($A165,'Roll Forward Calculation'!$B:$BS,N$1,FALSE)</f>
        <v>0</v>
      </c>
      <c r="P165" s="6">
        <f>VLOOKUP($A165,'Roll Forward Calculation'!$B:$BS,P$1,FALSE)</f>
        <v>0</v>
      </c>
      <c r="R165" s="6">
        <f>VLOOKUP($A165,'Roll Forward Calculation'!$B:$BS,R$1,FALSE)</f>
        <v>0</v>
      </c>
      <c r="T165" s="6">
        <f>VLOOKUP($A165,'Roll Forward Calculation'!$B:$BS,T$1,FALSE)</f>
        <v>0</v>
      </c>
      <c r="V165" s="6">
        <f>VLOOKUP($A165,'Roll Forward Calculation'!$B:$BS,V$1,FALSE)</f>
        <v>0</v>
      </c>
      <c r="X165" s="6">
        <f>VLOOKUP($A165,'Roll Forward Calculation'!$B:$BS,X$1,FALSE)</f>
        <v>0</v>
      </c>
      <c r="Z165" s="6">
        <f>VLOOKUP($A165,'Roll Forward Calculation'!$B:$BS,Z$1,FALSE)</f>
        <v>0</v>
      </c>
      <c r="AB165" s="6">
        <f>VLOOKUP($A165,'Roll Forward Calculation'!$B:$BS,AB$1,FALSE)</f>
        <v>0</v>
      </c>
      <c r="AD165" s="6">
        <f>VLOOKUP($A165,'Roll Forward Calculation'!$B:$BS,AD$1,FALSE)</f>
        <v>0</v>
      </c>
      <c r="AF165" s="6">
        <f>VLOOKUP($A165,'Roll Forward Calculation'!$B:$BS,AF$1,FALSE)</f>
        <v>0</v>
      </c>
      <c r="AH165" s="6">
        <f>VLOOKUP($A165,'Roll Forward Calculation'!$B:$BS,AH$1,FALSE)</f>
        <v>0</v>
      </c>
      <c r="AJ165" s="6">
        <f t="shared" si="6"/>
        <v>-3.9</v>
      </c>
    </row>
    <row r="166" spans="1:37" x14ac:dyDescent="0.2">
      <c r="A166" s="31" t="s">
        <v>160</v>
      </c>
      <c r="B166" s="6">
        <f>VLOOKUP($A166,'Roll Forward Calculation'!$B:$BS,B$1,FALSE)</f>
        <v>0</v>
      </c>
      <c r="D166" s="6">
        <f>VLOOKUP($A166,'Roll Forward Calculation'!$B:$BS,D$1,FALSE)</f>
        <v>44946.16</v>
      </c>
      <c r="F166" s="6">
        <f>VLOOKUP($A166,'Roll Forward Calculation'!$B:$BS,F$1,FALSE)</f>
        <v>0</v>
      </c>
      <c r="H166" s="6">
        <f>VLOOKUP($A166,'Roll Forward Calculation'!$B:$BS,H$1,FALSE)</f>
        <v>0</v>
      </c>
      <c r="J166" s="6">
        <f>VLOOKUP($A166,'Roll Forward Calculation'!$B:$BS,J$1,FALSE)</f>
        <v>0</v>
      </c>
      <c r="L166" s="6">
        <f>VLOOKUP($A166,'Roll Forward Calculation'!$B:$BS,L$1,FALSE)</f>
        <v>-1976.2799999999997</v>
      </c>
      <c r="N166" s="6">
        <f>VLOOKUP($A166,'Roll Forward Calculation'!$B:$BS,N$1,FALSE)</f>
        <v>10258.25</v>
      </c>
      <c r="P166" s="6">
        <f>VLOOKUP($A166,'Roll Forward Calculation'!$B:$BS,P$1,FALSE)</f>
        <v>0</v>
      </c>
      <c r="R166" s="6">
        <f>VLOOKUP($A166,'Roll Forward Calculation'!$B:$BS,R$1,FALSE)</f>
        <v>0</v>
      </c>
      <c r="T166" s="6">
        <f>VLOOKUP($A166,'Roll Forward Calculation'!$B:$BS,T$1,FALSE)</f>
        <v>13694.5</v>
      </c>
      <c r="V166" s="6">
        <f>VLOOKUP($A166,'Roll Forward Calculation'!$B:$BS,V$1,FALSE)</f>
        <v>-105992.67</v>
      </c>
      <c r="X166" s="6">
        <f>VLOOKUP($A166,'Roll Forward Calculation'!$B:$BS,X$1,FALSE)</f>
        <v>0</v>
      </c>
      <c r="Z166" s="6">
        <f>VLOOKUP($A166,'Roll Forward Calculation'!$B:$BS,Z$1,FALSE)</f>
        <v>10096.630000000005</v>
      </c>
      <c r="AB166" s="6">
        <f>VLOOKUP($A166,'Roll Forward Calculation'!$B:$BS,AB$1,FALSE)</f>
        <v>6734.22</v>
      </c>
      <c r="AD166" s="6">
        <f>VLOOKUP($A166,'Roll Forward Calculation'!$B:$BS,AD$1,FALSE)</f>
        <v>0</v>
      </c>
      <c r="AF166" s="6">
        <f>VLOOKUP($A166,'Roll Forward Calculation'!$B:$BS,AF$1,FALSE)</f>
        <v>0</v>
      </c>
      <c r="AH166" s="6">
        <f>VLOOKUP($A166,'Roll Forward Calculation'!$B:$BS,AH$1,FALSE)</f>
        <v>6856.739999999998</v>
      </c>
      <c r="AJ166" s="6">
        <f t="shared" si="6"/>
        <v>-15382.44999999999</v>
      </c>
    </row>
    <row r="167" spans="1:37" x14ac:dyDescent="0.2">
      <c r="A167" s="31" t="s">
        <v>251</v>
      </c>
      <c r="B167" s="6">
        <f>VLOOKUP($A167,'Roll Forward Calculation'!$B:$BS,B$1,FALSE)</f>
        <v>0</v>
      </c>
      <c r="D167" s="6">
        <f>VLOOKUP($A167,'Roll Forward Calculation'!$B:$BS,D$1,FALSE)</f>
        <v>0</v>
      </c>
      <c r="F167" s="6">
        <f>VLOOKUP($A167,'Roll Forward Calculation'!$B:$BS,F$1,FALSE)</f>
        <v>0</v>
      </c>
      <c r="H167" s="6">
        <f>VLOOKUP($A167,'Roll Forward Calculation'!$B:$BS,H$1,FALSE)</f>
        <v>0</v>
      </c>
      <c r="J167" s="6">
        <f>VLOOKUP($A167,'Roll Forward Calculation'!$B:$BS,J$1,FALSE)</f>
        <v>0</v>
      </c>
      <c r="L167" s="6">
        <f>VLOOKUP($A167,'Roll Forward Calculation'!$B:$BS,L$1,FALSE)</f>
        <v>0</v>
      </c>
      <c r="N167" s="6">
        <f>VLOOKUP($A167,'Roll Forward Calculation'!$B:$BS,N$1,FALSE)</f>
        <v>0</v>
      </c>
      <c r="P167" s="6">
        <f>VLOOKUP($A167,'Roll Forward Calculation'!$B:$BS,P$1,FALSE)</f>
        <v>0</v>
      </c>
      <c r="R167" s="6">
        <f>VLOOKUP($A167,'Roll Forward Calculation'!$B:$BS,R$1,FALSE)</f>
        <v>0</v>
      </c>
      <c r="T167" s="6">
        <f>VLOOKUP($A167,'Roll Forward Calculation'!$B:$BS,T$1,FALSE)</f>
        <v>0</v>
      </c>
      <c r="V167" s="6">
        <f>VLOOKUP($A167,'Roll Forward Calculation'!$B:$BS,V$1,FALSE)</f>
        <v>0</v>
      </c>
      <c r="X167" s="6">
        <f>VLOOKUP($A167,'Roll Forward Calculation'!$B:$BS,X$1,FALSE)</f>
        <v>0</v>
      </c>
      <c r="Z167" s="6">
        <f>VLOOKUP($A167,'Roll Forward Calculation'!$B:$BS,Z$1,FALSE)</f>
        <v>0</v>
      </c>
      <c r="AB167" s="6">
        <f>VLOOKUP($A167,'Roll Forward Calculation'!$B:$BS,AB$1,FALSE)</f>
        <v>-7170.9799999999814</v>
      </c>
      <c r="AD167" s="6">
        <f>VLOOKUP($A167,'Roll Forward Calculation'!$B:$BS,AD$1,FALSE)</f>
        <v>0</v>
      </c>
      <c r="AF167" s="6">
        <f>VLOOKUP($A167,'Roll Forward Calculation'!$B:$BS,AF$1,FALSE)</f>
        <v>0</v>
      </c>
      <c r="AH167" s="6">
        <f>VLOOKUP($A167,'Roll Forward Calculation'!$B:$BS,AH$1,FALSE)</f>
        <v>0</v>
      </c>
      <c r="AJ167" s="6">
        <f t="shared" ref="AJ167" si="7">SUM(B167:AH167)</f>
        <v>-7170.9799999999814</v>
      </c>
    </row>
    <row r="168" spans="1:37" x14ac:dyDescent="0.2">
      <c r="A168" s="69" t="s">
        <v>123</v>
      </c>
      <c r="B168" s="6">
        <f>VLOOKUP($A168,'Roll Forward Calculation'!$B:$BS,B$1,FALSE)</f>
        <v>393230.58999999997</v>
      </c>
      <c r="D168" s="6">
        <f>VLOOKUP($A168,'Roll Forward Calculation'!$B:$BS,D$1,FALSE)</f>
        <v>-3.9</v>
      </c>
      <c r="F168" s="6">
        <f>VLOOKUP($A168,'Roll Forward Calculation'!$B:$BS,F$1,FALSE)</f>
        <v>0</v>
      </c>
      <c r="H168" s="6">
        <f>VLOOKUP($A168,'Roll Forward Calculation'!$B:$BS,H$1,FALSE)</f>
        <v>0</v>
      </c>
      <c r="J168" s="6">
        <f>VLOOKUP($A168,'Roll Forward Calculation'!$B:$BS,J$1,FALSE)</f>
        <v>0</v>
      </c>
      <c r="L168" s="6">
        <f>VLOOKUP($A168,'Roll Forward Calculation'!$B:$BS,L$1,FALSE)</f>
        <v>1258011.21</v>
      </c>
      <c r="N168" s="6">
        <f>VLOOKUP($A168,'Roll Forward Calculation'!$B:$BS,N$1,FALSE)</f>
        <v>0</v>
      </c>
      <c r="P168" s="6">
        <f>VLOOKUP($A168,'Roll Forward Calculation'!$B:$BS,P$1,FALSE)</f>
        <v>10883.849999999991</v>
      </c>
      <c r="R168" s="6">
        <f>VLOOKUP($A168,'Roll Forward Calculation'!$B:$BS,R$1,FALSE)</f>
        <v>0</v>
      </c>
      <c r="T168" s="6">
        <f>VLOOKUP($A168,'Roll Forward Calculation'!$B:$BS,T$1,FALSE)</f>
        <v>0</v>
      </c>
      <c r="V168" s="6">
        <f>VLOOKUP($A168,'Roll Forward Calculation'!$B:$BS,V$1,FALSE)</f>
        <v>3392550.66</v>
      </c>
      <c r="X168" s="6">
        <f>VLOOKUP($A168,'Roll Forward Calculation'!$B:$BS,X$1,FALSE)</f>
        <v>15061.149999999994</v>
      </c>
      <c r="Z168" s="6">
        <f>VLOOKUP($A168,'Roll Forward Calculation'!$B:$BS,Z$1,FALSE)</f>
        <v>0</v>
      </c>
      <c r="AB168" s="6">
        <f>VLOOKUP($A168,'Roll Forward Calculation'!$B:$BS,AB$1,FALSE)</f>
        <v>0</v>
      </c>
      <c r="AD168" s="6">
        <f>VLOOKUP($A168,'Roll Forward Calculation'!$B:$BS,AD$1,FALSE)</f>
        <v>22720.710000000021</v>
      </c>
      <c r="AF168" s="6">
        <f>VLOOKUP($A168,'Roll Forward Calculation'!$B:$BS,AF$1,FALSE)</f>
        <v>3035.8400000000011</v>
      </c>
      <c r="AH168" s="6">
        <f>VLOOKUP($A168,'Roll Forward Calculation'!$B:$BS,AH$1,FALSE)</f>
        <v>0</v>
      </c>
      <c r="AJ168" s="6">
        <f t="shared" ref="AJ168" si="8">SUM(B168:AH168)</f>
        <v>5095490.1100000003</v>
      </c>
    </row>
    <row r="169" spans="1:37" ht="10.8" thickBo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7"/>
    </row>
    <row r="170" spans="1:37" ht="14.7" customHeight="1" thickBot="1" x14ac:dyDescent="0.3">
      <c r="A170" s="70" t="s">
        <v>195</v>
      </c>
      <c r="B170" s="19">
        <f>SUM(B4:B168)</f>
        <v>1436381.53</v>
      </c>
      <c r="C170" s="18"/>
      <c r="D170" s="19">
        <f>SUM(D4:D168)</f>
        <v>2968417.950000002</v>
      </c>
      <c r="E170" s="18"/>
      <c r="F170" s="19">
        <f>SUM(F4:F168)</f>
        <v>0</v>
      </c>
      <c r="G170" s="18"/>
      <c r="H170" s="19">
        <f>SUM(H4:H168)</f>
        <v>0</v>
      </c>
      <c r="I170" s="18"/>
      <c r="J170" s="19">
        <f>SUM(J4:J168)</f>
        <v>0</v>
      </c>
      <c r="K170" s="18"/>
      <c r="L170" s="19">
        <f>SUM(L4:L168)</f>
        <v>2512639.9099999992</v>
      </c>
      <c r="M170" s="18"/>
      <c r="N170" s="19">
        <f>SUM(N4:N168)</f>
        <v>3039029.4399999981</v>
      </c>
      <c r="O170" s="18"/>
      <c r="P170" s="19">
        <f>SUM(P4:P168)</f>
        <v>469491.16999999969</v>
      </c>
      <c r="Q170" s="18"/>
      <c r="R170" s="19">
        <f>SUM(R4:R168)</f>
        <v>26287.439999999999</v>
      </c>
      <c r="S170" s="18"/>
      <c r="T170" s="19">
        <f>SUM(T4:T168)</f>
        <v>2406345.5300000003</v>
      </c>
      <c r="U170" s="18"/>
      <c r="V170" s="19">
        <f>SUM(V4:V168)</f>
        <v>13947382.999999998</v>
      </c>
      <c r="W170" s="18"/>
      <c r="X170" s="19">
        <f>SUM(X4:X168)</f>
        <v>967167.87000000011</v>
      </c>
      <c r="Y170" s="18"/>
      <c r="Z170" s="19">
        <f>SUM(Z4:Z168)</f>
        <v>-100445.51999999981</v>
      </c>
      <c r="AA170" s="18"/>
      <c r="AB170" s="19">
        <f>SUM(AB4:AB168)</f>
        <v>4448116.9799999967</v>
      </c>
      <c r="AC170" s="18"/>
      <c r="AD170" s="19">
        <f>SUM(AD4:AD168)</f>
        <v>-1306413.3500000001</v>
      </c>
      <c r="AE170" s="17"/>
      <c r="AF170" s="19">
        <f>SUM(AF4:AF168)</f>
        <v>1834452.9400000004</v>
      </c>
      <c r="AG170" s="17"/>
      <c r="AH170" s="19">
        <f>SUM(AH4:AH168)</f>
        <v>-53017.959999999912</v>
      </c>
      <c r="AI170" s="17"/>
      <c r="AJ170" s="19">
        <f>SUM(AJ4:AJ168)</f>
        <v>32595836.929999981</v>
      </c>
    </row>
    <row r="172" spans="1:37" x14ac:dyDescent="0.2">
      <c r="A172" s="20"/>
    </row>
    <row r="173" spans="1:37" x14ac:dyDescent="0.2">
      <c r="A173" s="20"/>
    </row>
    <row r="174" spans="1:37" x14ac:dyDescent="0.2">
      <c r="A174" s="20"/>
    </row>
    <row r="175" spans="1:37" x14ac:dyDescent="0.2">
      <c r="A175" s="20"/>
    </row>
    <row r="178" spans="1:1" x14ac:dyDescent="0.2">
      <c r="A178" s="20"/>
    </row>
    <row r="179" spans="1:1" x14ac:dyDescent="0.2">
      <c r="A179" s="20"/>
    </row>
    <row r="180" spans="1:1" x14ac:dyDescent="0.2">
      <c r="A180" s="20"/>
    </row>
    <row r="181" spans="1:1" x14ac:dyDescent="0.2">
      <c r="A181" s="20"/>
    </row>
    <row r="182" spans="1:1" x14ac:dyDescent="0.2">
      <c r="A182" s="20"/>
    </row>
    <row r="183" spans="1:1" x14ac:dyDescent="0.2">
      <c r="A183" s="20"/>
    </row>
  </sheetData>
  <phoneticPr fontId="2" type="noConversion"/>
  <printOptions horizontalCentered="1"/>
  <pageMargins left="0.1" right="0.1" top="1.25" bottom="1.25" header="0.5" footer="0"/>
  <pageSetup scale="70" orientation="portrait" r:id="rId1"/>
  <headerFooter alignWithMargins="0">
    <oddHeader>&amp;C&amp;12Commonwealth of Massachusetts
Statewide Cost Allocation Plan
Summary of Roll Forwards FY 2024</oddHeader>
  </headerFooter>
  <rowBreaks count="2" manualBreakCount="2">
    <brk id="83" max="33" man="1"/>
    <brk id="146" max="16383" man="1"/>
  </rowBreaks>
  <colBreaks count="3" manualBreakCount="3">
    <brk id="9" max="1048575" man="1"/>
    <brk id="17" max="1048575" man="1"/>
    <brk id="25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AJ177"/>
  <sheetViews>
    <sheetView tabSelected="1" zoomScaleNormal="100" zoomScaleSheetLayoutView="80" workbookViewId="0">
      <pane xSplit="1" ySplit="6" topLeftCell="S7" activePane="bottomRight" state="frozen"/>
      <selection pane="topRight" activeCell="B1" sqref="B1"/>
      <selection pane="bottomLeft" activeCell="A5" sqref="A5"/>
      <selection pane="bottomRight" activeCell="T23" sqref="T23"/>
    </sheetView>
  </sheetViews>
  <sheetFormatPr defaultRowHeight="13.2" x14ac:dyDescent="0.25"/>
  <cols>
    <col min="1" max="1" width="37.88671875" style="3" bestFit="1" customWidth="1"/>
    <col min="2" max="2" width="21" style="3" bestFit="1" customWidth="1"/>
    <col min="3" max="3" width="2" style="3" customWidth="1"/>
    <col min="4" max="4" width="23.21875" style="3" customWidth="1"/>
    <col min="5" max="5" width="2" style="3" customWidth="1"/>
    <col min="6" max="6" width="20.77734375" style="3" bestFit="1" customWidth="1"/>
    <col min="7" max="7" width="2" style="3" customWidth="1"/>
    <col min="8" max="8" width="19.33203125" style="3" customWidth="1"/>
    <col min="9" max="9" width="2" style="3" customWidth="1"/>
    <col min="10" max="10" width="21.21875" style="3" customWidth="1"/>
    <col min="11" max="11" width="2" style="3" customWidth="1"/>
    <col min="12" max="12" width="20" style="3" bestFit="1" customWidth="1"/>
    <col min="13" max="13" width="2" style="3" customWidth="1"/>
    <col min="14" max="14" width="21" style="3" bestFit="1" customWidth="1"/>
    <col min="15" max="15" width="2" style="3" customWidth="1"/>
    <col min="16" max="16" width="18" style="3" bestFit="1" customWidth="1"/>
    <col min="17" max="17" width="2" style="3" customWidth="1"/>
    <col min="18" max="18" width="22.6640625" style="3" bestFit="1" customWidth="1"/>
    <col min="19" max="19" width="2" style="3" customWidth="1"/>
    <col min="20" max="20" width="19.21875" style="3" bestFit="1" customWidth="1"/>
    <col min="21" max="21" width="2" style="3" customWidth="1"/>
    <col min="22" max="22" width="22.6640625" style="3" bestFit="1" customWidth="1"/>
    <col min="23" max="23" width="2" style="3" customWidth="1"/>
    <col min="24" max="24" width="21.109375" style="3" bestFit="1" customWidth="1"/>
    <col min="25" max="25" width="2" style="3" customWidth="1"/>
    <col min="26" max="26" width="22.44140625" style="3" bestFit="1" customWidth="1"/>
    <col min="27" max="27" width="2" style="3" customWidth="1"/>
    <col min="28" max="28" width="19.88671875" style="3" bestFit="1" customWidth="1"/>
    <col min="29" max="29" width="2" style="3" customWidth="1"/>
    <col min="30" max="30" width="14.109375" bestFit="1" customWidth="1"/>
    <col min="31" max="31" width="2" customWidth="1"/>
    <col min="32" max="32" width="26.33203125" style="1" bestFit="1" customWidth="1"/>
    <col min="33" max="33" width="2" customWidth="1"/>
    <col min="34" max="34" width="13.109375" style="1" bestFit="1" customWidth="1"/>
    <col min="35" max="35" width="2" customWidth="1"/>
    <col min="36" max="36" width="14.33203125" style="1" customWidth="1"/>
  </cols>
  <sheetData>
    <row r="3" spans="1:36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7"/>
      <c r="AF3" s="76"/>
      <c r="AG3" s="77"/>
      <c r="AH3" s="76"/>
      <c r="AI3" s="76"/>
      <c r="AJ3" s="2"/>
    </row>
    <row r="4" spans="1:36" x14ac:dyDescent="0.25">
      <c r="A4" s="74" t="s">
        <v>13</v>
      </c>
      <c r="B4" s="78" t="s">
        <v>212</v>
      </c>
      <c r="C4" s="78"/>
      <c r="D4" s="78" t="s">
        <v>233</v>
      </c>
      <c r="E4" s="78"/>
      <c r="F4" s="78" t="s">
        <v>248</v>
      </c>
      <c r="G4" s="78"/>
      <c r="H4" s="78" t="s">
        <v>166</v>
      </c>
      <c r="I4" s="78"/>
      <c r="J4" s="78" t="s">
        <v>247</v>
      </c>
      <c r="K4" s="78"/>
      <c r="L4" s="78" t="s">
        <v>14</v>
      </c>
      <c r="M4" s="78"/>
      <c r="N4" s="78" t="s">
        <v>15</v>
      </c>
      <c r="O4" s="78"/>
      <c r="P4" s="78" t="s">
        <v>16</v>
      </c>
      <c r="Q4" s="78"/>
      <c r="R4" s="78" t="s">
        <v>17</v>
      </c>
      <c r="S4" s="78"/>
      <c r="T4" s="78" t="s">
        <v>232</v>
      </c>
      <c r="U4" s="78"/>
      <c r="V4" s="78" t="s">
        <v>18</v>
      </c>
      <c r="W4" s="78"/>
      <c r="X4" s="78" t="s">
        <v>19</v>
      </c>
      <c r="Y4" s="78"/>
      <c r="Z4" s="78" t="s">
        <v>20</v>
      </c>
      <c r="AA4" s="78"/>
      <c r="AB4" s="78" t="s">
        <v>21</v>
      </c>
      <c r="AC4" s="78"/>
      <c r="AD4" s="78" t="s">
        <v>22</v>
      </c>
      <c r="AE4" s="78"/>
      <c r="AF4" s="78" t="s">
        <v>249</v>
      </c>
      <c r="AG4" s="78"/>
      <c r="AH4" s="78" t="s">
        <v>23</v>
      </c>
      <c r="AI4" s="78"/>
      <c r="AJ4" s="78" t="s">
        <v>5</v>
      </c>
    </row>
    <row r="5" spans="1:36" ht="12" hidden="1" customHeight="1" x14ac:dyDescent="0.25">
      <c r="A5" s="37"/>
      <c r="B5" s="79" t="s">
        <v>254</v>
      </c>
      <c r="C5" s="76"/>
      <c r="D5" s="79" t="s">
        <v>254</v>
      </c>
      <c r="E5" s="76"/>
      <c r="F5" s="79" t="s">
        <v>254</v>
      </c>
      <c r="G5" s="76"/>
      <c r="H5" s="79" t="s">
        <v>254</v>
      </c>
      <c r="I5" s="76"/>
      <c r="J5" s="79" t="s">
        <v>254</v>
      </c>
      <c r="K5" s="76"/>
      <c r="L5" s="79" t="s">
        <v>254</v>
      </c>
      <c r="M5" s="76"/>
      <c r="N5" s="79" t="s">
        <v>254</v>
      </c>
      <c r="O5" s="76"/>
      <c r="P5" s="79" t="s">
        <v>254</v>
      </c>
      <c r="Q5" s="76"/>
      <c r="R5" s="79" t="s">
        <v>254</v>
      </c>
      <c r="S5" s="79"/>
      <c r="T5" s="79" t="s">
        <v>254</v>
      </c>
      <c r="U5" s="76"/>
      <c r="V5" s="79" t="s">
        <v>254</v>
      </c>
      <c r="W5" s="80"/>
      <c r="X5" s="79" t="s">
        <v>254</v>
      </c>
      <c r="Y5" s="76"/>
      <c r="Z5" s="79" t="s">
        <v>254</v>
      </c>
      <c r="AA5" s="76"/>
      <c r="AB5" s="79" t="s">
        <v>254</v>
      </c>
      <c r="AC5" s="80"/>
      <c r="AD5" s="79" t="s">
        <v>254</v>
      </c>
      <c r="AE5" s="77"/>
      <c r="AF5" s="79" t="s">
        <v>254</v>
      </c>
      <c r="AG5" s="77"/>
      <c r="AH5" s="79" t="s">
        <v>254</v>
      </c>
      <c r="AI5" s="79"/>
      <c r="AJ5" s="79" t="s">
        <v>254</v>
      </c>
    </row>
    <row r="6" spans="1:36" hidden="1" x14ac:dyDescent="0.25">
      <c r="A6" s="74"/>
      <c r="B6" s="81" t="s">
        <v>3</v>
      </c>
      <c r="C6" s="82"/>
      <c r="D6" s="81" t="s">
        <v>3</v>
      </c>
      <c r="E6" s="82"/>
      <c r="F6" s="81" t="s">
        <v>3</v>
      </c>
      <c r="G6" s="82"/>
      <c r="H6" s="81" t="s">
        <v>3</v>
      </c>
      <c r="I6" s="82"/>
      <c r="J6" s="81" t="s">
        <v>3</v>
      </c>
      <c r="K6" s="82"/>
      <c r="L6" s="81" t="s">
        <v>3</v>
      </c>
      <c r="M6" s="83" t="s">
        <v>12</v>
      </c>
      <c r="N6" s="81" t="s">
        <v>3</v>
      </c>
      <c r="O6" s="83" t="s">
        <v>12</v>
      </c>
      <c r="P6" s="81" t="s">
        <v>3</v>
      </c>
      <c r="Q6" s="83" t="s">
        <v>12</v>
      </c>
      <c r="R6" s="81" t="s">
        <v>3</v>
      </c>
      <c r="S6" s="81"/>
      <c r="T6" s="81" t="s">
        <v>3</v>
      </c>
      <c r="U6" s="83" t="s">
        <v>12</v>
      </c>
      <c r="V6" s="81" t="s">
        <v>3</v>
      </c>
      <c r="W6" s="83" t="s">
        <v>12</v>
      </c>
      <c r="X6" s="81" t="s">
        <v>3</v>
      </c>
      <c r="Y6" s="83" t="s">
        <v>12</v>
      </c>
      <c r="Z6" s="81" t="s">
        <v>3</v>
      </c>
      <c r="AA6" s="83" t="s">
        <v>12</v>
      </c>
      <c r="AB6" s="81" t="s">
        <v>3</v>
      </c>
      <c r="AC6" s="83" t="s">
        <v>12</v>
      </c>
      <c r="AD6" s="81" t="s">
        <v>3</v>
      </c>
      <c r="AE6" s="83"/>
      <c r="AF6" s="81" t="s">
        <v>3</v>
      </c>
      <c r="AG6" s="83"/>
      <c r="AH6" s="81" t="s">
        <v>3</v>
      </c>
      <c r="AI6" s="81"/>
      <c r="AJ6" s="2"/>
    </row>
    <row r="7" spans="1:36" s="9" customFormat="1" x14ac:dyDescent="0.25">
      <c r="A7" s="31" t="s">
        <v>227</v>
      </c>
      <c r="B7" s="84">
        <v>0</v>
      </c>
      <c r="C7" s="84"/>
      <c r="D7" s="84">
        <v>0</v>
      </c>
      <c r="E7" s="84"/>
      <c r="F7" s="84">
        <v>0</v>
      </c>
      <c r="G7" s="84"/>
      <c r="H7" s="84">
        <v>0</v>
      </c>
      <c r="I7" s="84"/>
      <c r="J7" s="84">
        <v>0</v>
      </c>
      <c r="K7" s="84"/>
      <c r="L7" s="84">
        <v>76655.429999999993</v>
      </c>
      <c r="M7" s="84"/>
      <c r="N7" s="84">
        <v>0</v>
      </c>
      <c r="O7" s="84"/>
      <c r="P7" s="84">
        <v>0</v>
      </c>
      <c r="Q7" s="84"/>
      <c r="R7" s="84">
        <v>0</v>
      </c>
      <c r="S7" s="84"/>
      <c r="T7" s="84">
        <v>0</v>
      </c>
      <c r="U7" s="84"/>
      <c r="V7" s="84">
        <v>13888.689999999999</v>
      </c>
      <c r="W7" s="84"/>
      <c r="X7" s="84">
        <v>0</v>
      </c>
      <c r="Y7" s="84"/>
      <c r="Z7" s="84">
        <v>0</v>
      </c>
      <c r="AA7" s="84"/>
      <c r="AB7" s="84">
        <v>0</v>
      </c>
      <c r="AC7" s="84"/>
      <c r="AD7" s="84">
        <v>0</v>
      </c>
      <c r="AE7" s="85"/>
      <c r="AF7" s="84">
        <v>0</v>
      </c>
      <c r="AG7" s="85"/>
      <c r="AH7" s="84">
        <v>0</v>
      </c>
      <c r="AI7" s="85"/>
      <c r="AJ7" s="84">
        <v>90544.12</v>
      </c>
    </row>
    <row r="8" spans="1:36" x14ac:dyDescent="0.25">
      <c r="A8" s="31" t="s">
        <v>24</v>
      </c>
      <c r="B8" s="86">
        <v>0</v>
      </c>
      <c r="C8" s="86"/>
      <c r="D8" s="86">
        <v>732.83999999999992</v>
      </c>
      <c r="E8" s="86"/>
      <c r="F8" s="86">
        <v>0</v>
      </c>
      <c r="G8" s="86"/>
      <c r="H8" s="86">
        <v>0</v>
      </c>
      <c r="I8" s="86"/>
      <c r="J8" s="86">
        <v>0</v>
      </c>
      <c r="K8" s="86"/>
      <c r="L8" s="86">
        <v>0</v>
      </c>
      <c r="M8" s="86"/>
      <c r="N8" s="86">
        <v>2510.3200000000002</v>
      </c>
      <c r="O8" s="86"/>
      <c r="P8" s="86">
        <v>0</v>
      </c>
      <c r="Q8" s="86"/>
      <c r="R8" s="86">
        <v>26.370000000000005</v>
      </c>
      <c r="S8" s="86"/>
      <c r="T8" s="86">
        <v>1538.5599999999997</v>
      </c>
      <c r="U8" s="86"/>
      <c r="V8" s="86">
        <v>13888.689999999999</v>
      </c>
      <c r="W8" s="86"/>
      <c r="X8" s="86">
        <v>0</v>
      </c>
      <c r="Y8" s="86"/>
      <c r="Z8" s="86">
        <v>2497.1</v>
      </c>
      <c r="AA8" s="86"/>
      <c r="AB8" s="86">
        <v>470.19000000000005</v>
      </c>
      <c r="AC8" s="86"/>
      <c r="AD8" s="86">
        <v>0</v>
      </c>
      <c r="AE8" s="77"/>
      <c r="AF8" s="86">
        <v>6.17</v>
      </c>
      <c r="AG8" s="77"/>
      <c r="AH8" s="86">
        <v>663.75</v>
      </c>
      <c r="AI8" s="77"/>
      <c r="AJ8" s="86">
        <v>22333.989999999994</v>
      </c>
    </row>
    <row r="9" spans="1:36" x14ac:dyDescent="0.25">
      <c r="A9" s="31" t="s">
        <v>25</v>
      </c>
      <c r="B9" s="86">
        <v>0</v>
      </c>
      <c r="C9" s="86"/>
      <c r="D9" s="86">
        <v>6731.35</v>
      </c>
      <c r="E9" s="86"/>
      <c r="F9" s="86">
        <v>0</v>
      </c>
      <c r="G9" s="86"/>
      <c r="H9" s="86">
        <v>0</v>
      </c>
      <c r="I9" s="86"/>
      <c r="J9" s="86">
        <v>0</v>
      </c>
      <c r="K9" s="86"/>
      <c r="L9" s="86">
        <v>160265.39000000001</v>
      </c>
      <c r="M9" s="86"/>
      <c r="N9" s="86">
        <v>34532.26</v>
      </c>
      <c r="O9" s="86"/>
      <c r="P9" s="86">
        <v>0</v>
      </c>
      <c r="Q9" s="86"/>
      <c r="R9" s="86">
        <v>436.39000000000004</v>
      </c>
      <c r="S9" s="86"/>
      <c r="T9" s="86">
        <v>41679.579999999994</v>
      </c>
      <c r="U9" s="86"/>
      <c r="V9" s="86">
        <v>41666.660000000003</v>
      </c>
      <c r="W9" s="86"/>
      <c r="X9" s="86">
        <v>0</v>
      </c>
      <c r="Y9" s="86"/>
      <c r="Z9" s="86">
        <v>19299.169999999998</v>
      </c>
      <c r="AA9" s="86"/>
      <c r="AB9" s="86">
        <v>5988.6300000000028</v>
      </c>
      <c r="AC9" s="86"/>
      <c r="AD9" s="86">
        <v>0</v>
      </c>
      <c r="AE9" s="77"/>
      <c r="AF9" s="86">
        <v>1025.26</v>
      </c>
      <c r="AG9" s="77"/>
      <c r="AH9" s="86">
        <v>5536.9699999999993</v>
      </c>
      <c r="AI9" s="77"/>
      <c r="AJ9" s="86">
        <v>317161.65999999997</v>
      </c>
    </row>
    <row r="10" spans="1:36" x14ac:dyDescent="0.25">
      <c r="A10" s="31" t="s">
        <v>26</v>
      </c>
      <c r="B10" s="86">
        <v>0</v>
      </c>
      <c r="C10" s="86"/>
      <c r="D10" s="86">
        <v>3009.3100000000004</v>
      </c>
      <c r="E10" s="86"/>
      <c r="F10" s="86">
        <v>0</v>
      </c>
      <c r="G10" s="86"/>
      <c r="H10" s="86">
        <v>0</v>
      </c>
      <c r="I10" s="86"/>
      <c r="J10" s="86">
        <v>0</v>
      </c>
      <c r="K10" s="86"/>
      <c r="L10" s="86">
        <v>16852.669999999998</v>
      </c>
      <c r="M10" s="86"/>
      <c r="N10" s="86">
        <v>12379.97</v>
      </c>
      <c r="O10" s="86"/>
      <c r="P10" s="86">
        <v>0</v>
      </c>
      <c r="Q10" s="86"/>
      <c r="R10" s="86">
        <v>21.4</v>
      </c>
      <c r="S10" s="86"/>
      <c r="T10" s="86">
        <v>4903.92</v>
      </c>
      <c r="U10" s="86"/>
      <c r="V10" s="86">
        <v>13888.689999999999</v>
      </c>
      <c r="W10" s="86"/>
      <c r="X10" s="86">
        <v>0</v>
      </c>
      <c r="Y10" s="86"/>
      <c r="Z10" s="86">
        <v>5884.43</v>
      </c>
      <c r="AA10" s="86"/>
      <c r="AB10" s="86">
        <v>466.39000000000033</v>
      </c>
      <c r="AC10" s="86"/>
      <c r="AD10" s="86">
        <v>0</v>
      </c>
      <c r="AE10" s="77"/>
      <c r="AF10" s="86">
        <v>2179.1000000000004</v>
      </c>
      <c r="AG10" s="77"/>
      <c r="AH10" s="86">
        <v>1599.12</v>
      </c>
      <c r="AI10" s="77"/>
      <c r="AJ10" s="86">
        <v>61184.999999999993</v>
      </c>
    </row>
    <row r="11" spans="1:36" x14ac:dyDescent="0.25">
      <c r="A11" s="31" t="s">
        <v>209</v>
      </c>
      <c r="B11" s="86">
        <v>0</v>
      </c>
      <c r="C11" s="86"/>
      <c r="D11" s="86">
        <v>0</v>
      </c>
      <c r="E11" s="86"/>
      <c r="F11" s="86">
        <v>0</v>
      </c>
      <c r="G11" s="86"/>
      <c r="H11" s="86">
        <v>0</v>
      </c>
      <c r="I11" s="86"/>
      <c r="J11" s="86">
        <v>0</v>
      </c>
      <c r="K11" s="86"/>
      <c r="L11" s="86">
        <v>0</v>
      </c>
      <c r="M11" s="86"/>
      <c r="N11" s="86">
        <v>1345999.0999999999</v>
      </c>
      <c r="O11" s="86"/>
      <c r="P11" s="86">
        <v>0</v>
      </c>
      <c r="Q11" s="86"/>
      <c r="R11" s="86">
        <v>0</v>
      </c>
      <c r="S11" s="86"/>
      <c r="T11" s="86">
        <v>0</v>
      </c>
      <c r="U11" s="86"/>
      <c r="V11" s="86">
        <v>0</v>
      </c>
      <c r="W11" s="86"/>
      <c r="X11" s="86">
        <v>0</v>
      </c>
      <c r="Y11" s="86"/>
      <c r="Z11" s="86">
        <v>0</v>
      </c>
      <c r="AA11" s="86"/>
      <c r="AB11" s="86">
        <v>0</v>
      </c>
      <c r="AC11" s="86"/>
      <c r="AD11" s="86">
        <v>0</v>
      </c>
      <c r="AE11" s="77"/>
      <c r="AF11" s="86">
        <v>0</v>
      </c>
      <c r="AG11" s="77"/>
      <c r="AH11" s="86">
        <v>0</v>
      </c>
      <c r="AI11" s="77"/>
      <c r="AJ11" s="86">
        <v>1345999.0999999999</v>
      </c>
    </row>
    <row r="12" spans="1:36" x14ac:dyDescent="0.25">
      <c r="A12" s="31" t="s">
        <v>27</v>
      </c>
      <c r="B12" s="86">
        <v>0</v>
      </c>
      <c r="C12" s="86"/>
      <c r="D12" s="86">
        <v>9385.0299999999988</v>
      </c>
      <c r="E12" s="86"/>
      <c r="F12" s="86">
        <v>0</v>
      </c>
      <c r="G12" s="86"/>
      <c r="H12" s="86">
        <v>0</v>
      </c>
      <c r="I12" s="86"/>
      <c r="J12" s="86">
        <v>0</v>
      </c>
      <c r="K12" s="86"/>
      <c r="L12" s="86">
        <v>26602.829999999998</v>
      </c>
      <c r="M12" s="86"/>
      <c r="N12" s="86">
        <v>11302.629999999997</v>
      </c>
      <c r="O12" s="86"/>
      <c r="P12" s="86">
        <v>0</v>
      </c>
      <c r="Q12" s="86"/>
      <c r="R12" s="86">
        <v>0</v>
      </c>
      <c r="S12" s="86"/>
      <c r="T12" s="86">
        <v>15269.75</v>
      </c>
      <c r="U12" s="86"/>
      <c r="V12" s="86">
        <v>0</v>
      </c>
      <c r="W12" s="86"/>
      <c r="X12" s="86">
        <v>0</v>
      </c>
      <c r="Y12" s="86"/>
      <c r="Z12" s="86">
        <v>11557.529999999999</v>
      </c>
      <c r="AA12" s="86"/>
      <c r="AB12" s="86">
        <v>4467.170000000001</v>
      </c>
      <c r="AC12" s="86"/>
      <c r="AD12" s="86">
        <v>0</v>
      </c>
      <c r="AE12" s="77"/>
      <c r="AF12" s="86">
        <v>0</v>
      </c>
      <c r="AG12" s="77"/>
      <c r="AH12" s="86">
        <v>4588.6100000000006</v>
      </c>
      <c r="AI12" s="77"/>
      <c r="AJ12" s="86">
        <v>83173.549999999988</v>
      </c>
    </row>
    <row r="13" spans="1:36" x14ac:dyDescent="0.25">
      <c r="A13" s="31" t="s">
        <v>28</v>
      </c>
      <c r="B13" s="86">
        <v>0</v>
      </c>
      <c r="C13" s="86"/>
      <c r="D13" s="86">
        <v>2694.13</v>
      </c>
      <c r="E13" s="86"/>
      <c r="F13" s="86">
        <v>0</v>
      </c>
      <c r="G13" s="86"/>
      <c r="H13" s="86">
        <v>0</v>
      </c>
      <c r="I13" s="86"/>
      <c r="J13" s="86">
        <v>0</v>
      </c>
      <c r="K13" s="86"/>
      <c r="L13" s="86">
        <v>0</v>
      </c>
      <c r="M13" s="86"/>
      <c r="N13" s="86">
        <v>4365.78</v>
      </c>
      <c r="O13" s="86"/>
      <c r="P13" s="86">
        <v>0</v>
      </c>
      <c r="Q13" s="86"/>
      <c r="R13" s="86">
        <v>-0.29000000000000004</v>
      </c>
      <c r="S13" s="86"/>
      <c r="T13" s="86">
        <v>6101.32</v>
      </c>
      <c r="U13" s="86"/>
      <c r="V13" s="86">
        <v>13888.689999999999</v>
      </c>
      <c r="W13" s="86"/>
      <c r="X13" s="86">
        <v>0</v>
      </c>
      <c r="Y13" s="86"/>
      <c r="Z13" s="86">
        <v>5136.6299999999992</v>
      </c>
      <c r="AA13" s="86"/>
      <c r="AB13" s="86">
        <v>41298.990000000005</v>
      </c>
      <c r="AC13" s="86"/>
      <c r="AD13" s="86">
        <v>0</v>
      </c>
      <c r="AE13" s="77"/>
      <c r="AF13" s="86">
        <v>0</v>
      </c>
      <c r="AG13" s="77"/>
      <c r="AH13" s="86">
        <v>1932.2500000000002</v>
      </c>
      <c r="AI13" s="77"/>
      <c r="AJ13" s="86">
        <v>75417.5</v>
      </c>
    </row>
    <row r="14" spans="1:36" x14ac:dyDescent="0.25">
      <c r="A14" s="31" t="s">
        <v>29</v>
      </c>
      <c r="B14" s="86">
        <v>0</v>
      </c>
      <c r="C14" s="86"/>
      <c r="D14" s="86">
        <v>1811.66</v>
      </c>
      <c r="E14" s="86"/>
      <c r="F14" s="86">
        <v>0</v>
      </c>
      <c r="G14" s="86"/>
      <c r="H14" s="86">
        <v>0</v>
      </c>
      <c r="I14" s="86"/>
      <c r="J14" s="86">
        <v>0</v>
      </c>
      <c r="K14" s="86"/>
      <c r="L14" s="86">
        <v>0</v>
      </c>
      <c r="M14" s="86"/>
      <c r="N14" s="86">
        <v>8141.7799999999988</v>
      </c>
      <c r="O14" s="86"/>
      <c r="P14" s="86">
        <v>0</v>
      </c>
      <c r="Q14" s="86"/>
      <c r="R14" s="86">
        <v>8.5599999999999987</v>
      </c>
      <c r="S14" s="86"/>
      <c r="T14" s="86">
        <v>2910.08</v>
      </c>
      <c r="U14" s="86"/>
      <c r="V14" s="86">
        <v>0</v>
      </c>
      <c r="W14" s="86"/>
      <c r="X14" s="86">
        <v>0</v>
      </c>
      <c r="Y14" s="86"/>
      <c r="Z14" s="86">
        <v>3016.18</v>
      </c>
      <c r="AA14" s="86"/>
      <c r="AB14" s="86">
        <v>2125.34</v>
      </c>
      <c r="AC14" s="86"/>
      <c r="AD14" s="86">
        <v>0</v>
      </c>
      <c r="AE14" s="77"/>
      <c r="AF14" s="86">
        <v>8.2800000000000011</v>
      </c>
      <c r="AG14" s="77"/>
      <c r="AH14" s="86">
        <v>899.18999999999994</v>
      </c>
      <c r="AI14" s="77"/>
      <c r="AJ14" s="86">
        <v>18921.069999999996</v>
      </c>
    </row>
    <row r="15" spans="1:36" x14ac:dyDescent="0.25">
      <c r="A15" s="31" t="s">
        <v>30</v>
      </c>
      <c r="B15" s="86">
        <v>0</v>
      </c>
      <c r="C15" s="86"/>
      <c r="D15" s="86">
        <v>2790.7999999999997</v>
      </c>
      <c r="E15" s="86"/>
      <c r="F15" s="86">
        <v>0</v>
      </c>
      <c r="G15" s="86"/>
      <c r="H15" s="86">
        <v>0</v>
      </c>
      <c r="I15" s="86"/>
      <c r="J15" s="86">
        <v>0</v>
      </c>
      <c r="K15" s="86"/>
      <c r="L15" s="86">
        <v>23324.86</v>
      </c>
      <c r="M15" s="86"/>
      <c r="N15" s="86">
        <v>1309.5899999999997</v>
      </c>
      <c r="O15" s="86"/>
      <c r="P15" s="86">
        <v>0</v>
      </c>
      <c r="Q15" s="86"/>
      <c r="R15" s="86">
        <v>0</v>
      </c>
      <c r="S15" s="86"/>
      <c r="T15" s="86">
        <v>2407.4699999999998</v>
      </c>
      <c r="U15" s="86"/>
      <c r="V15" s="86">
        <v>0</v>
      </c>
      <c r="W15" s="86"/>
      <c r="X15" s="86">
        <v>0</v>
      </c>
      <c r="Y15" s="86"/>
      <c r="Z15" s="86">
        <v>3804.43</v>
      </c>
      <c r="AA15" s="86"/>
      <c r="AB15" s="86">
        <v>-11412.490000000002</v>
      </c>
      <c r="AC15" s="86"/>
      <c r="AD15" s="86">
        <v>0</v>
      </c>
      <c r="AE15" s="77"/>
      <c r="AF15" s="86">
        <v>0</v>
      </c>
      <c r="AG15" s="77"/>
      <c r="AH15" s="86">
        <v>1299.44</v>
      </c>
      <c r="AI15" s="77"/>
      <c r="AJ15" s="86">
        <v>23524.1</v>
      </c>
    </row>
    <row r="16" spans="1:36" x14ac:dyDescent="0.25">
      <c r="A16" s="31" t="s">
        <v>31</v>
      </c>
      <c r="B16" s="86">
        <v>0</v>
      </c>
      <c r="C16" s="86"/>
      <c r="D16" s="86">
        <v>42041.03</v>
      </c>
      <c r="E16" s="86"/>
      <c r="F16" s="86">
        <v>0</v>
      </c>
      <c r="G16" s="86"/>
      <c r="H16" s="86">
        <v>0</v>
      </c>
      <c r="I16" s="86"/>
      <c r="J16" s="86">
        <v>0</v>
      </c>
      <c r="K16" s="86"/>
      <c r="L16" s="86">
        <v>0</v>
      </c>
      <c r="M16" s="86"/>
      <c r="N16" s="86">
        <v>15395.419999999998</v>
      </c>
      <c r="O16" s="86"/>
      <c r="P16" s="86">
        <v>0</v>
      </c>
      <c r="Q16" s="86"/>
      <c r="R16" s="86">
        <v>0</v>
      </c>
      <c r="S16" s="86"/>
      <c r="T16" s="86">
        <v>32413.27</v>
      </c>
      <c r="U16" s="86"/>
      <c r="V16" s="86">
        <v>16766.199999999997</v>
      </c>
      <c r="W16" s="86"/>
      <c r="X16" s="86">
        <v>0</v>
      </c>
      <c r="Y16" s="86"/>
      <c r="Z16" s="86">
        <v>61314.749999999993</v>
      </c>
      <c r="AA16" s="86"/>
      <c r="AB16" s="86">
        <v>5944.3200000000006</v>
      </c>
      <c r="AC16" s="86"/>
      <c r="AD16" s="86">
        <v>0</v>
      </c>
      <c r="AE16" s="77"/>
      <c r="AF16" s="86">
        <v>0</v>
      </c>
      <c r="AG16" s="77"/>
      <c r="AH16" s="86">
        <v>19930.340000000004</v>
      </c>
      <c r="AI16" s="77"/>
      <c r="AJ16" s="86">
        <v>193805.33</v>
      </c>
    </row>
    <row r="17" spans="1:36" x14ac:dyDescent="0.25">
      <c r="A17" s="31" t="s">
        <v>32</v>
      </c>
      <c r="B17" s="86">
        <v>0</v>
      </c>
      <c r="C17" s="86"/>
      <c r="D17" s="86">
        <v>5593.82</v>
      </c>
      <c r="E17" s="86"/>
      <c r="F17" s="86">
        <v>0</v>
      </c>
      <c r="G17" s="86"/>
      <c r="H17" s="86">
        <v>0</v>
      </c>
      <c r="I17" s="86"/>
      <c r="J17" s="86">
        <v>0</v>
      </c>
      <c r="K17" s="86"/>
      <c r="L17" s="86">
        <v>-3909.17</v>
      </c>
      <c r="M17" s="86"/>
      <c r="N17" s="86">
        <v>4457.7199999999993</v>
      </c>
      <c r="O17" s="86"/>
      <c r="P17" s="86">
        <v>0</v>
      </c>
      <c r="Q17" s="86"/>
      <c r="R17" s="86">
        <v>0</v>
      </c>
      <c r="S17" s="86"/>
      <c r="T17" s="86">
        <v>6797.74</v>
      </c>
      <c r="U17" s="86"/>
      <c r="V17" s="86">
        <v>13888.689999999999</v>
      </c>
      <c r="W17" s="86"/>
      <c r="X17" s="86">
        <v>0</v>
      </c>
      <c r="Y17" s="86"/>
      <c r="Z17" s="86">
        <v>7534.2800000000007</v>
      </c>
      <c r="AA17" s="86"/>
      <c r="AB17" s="86">
        <v>-3857.9500000000025</v>
      </c>
      <c r="AC17" s="86"/>
      <c r="AD17" s="86">
        <v>0</v>
      </c>
      <c r="AE17" s="77"/>
      <c r="AF17" s="86">
        <v>0</v>
      </c>
      <c r="AG17" s="77"/>
      <c r="AH17" s="86">
        <v>2726.54</v>
      </c>
      <c r="AI17" s="77"/>
      <c r="AJ17" s="86">
        <v>33231.669999999991</v>
      </c>
    </row>
    <row r="18" spans="1:36" x14ac:dyDescent="0.25">
      <c r="A18" s="31" t="s">
        <v>33</v>
      </c>
      <c r="B18" s="86">
        <v>0</v>
      </c>
      <c r="C18" s="86"/>
      <c r="D18" s="86">
        <v>221615.78</v>
      </c>
      <c r="E18" s="86"/>
      <c r="F18" s="86">
        <v>0</v>
      </c>
      <c r="G18" s="86"/>
      <c r="H18" s="86">
        <v>0</v>
      </c>
      <c r="I18" s="86"/>
      <c r="J18" s="86">
        <v>0</v>
      </c>
      <c r="K18" s="86"/>
      <c r="L18" s="86">
        <v>34965.519999999997</v>
      </c>
      <c r="M18" s="86"/>
      <c r="N18" s="86">
        <v>60667.670000000006</v>
      </c>
      <c r="O18" s="86"/>
      <c r="P18" s="86">
        <v>0</v>
      </c>
      <c r="Q18" s="86"/>
      <c r="R18" s="86">
        <v>0</v>
      </c>
      <c r="S18" s="86"/>
      <c r="T18" s="86">
        <v>138208.41999999998</v>
      </c>
      <c r="U18" s="86"/>
      <c r="V18" s="86">
        <v>-20065.169999999998</v>
      </c>
      <c r="W18" s="86"/>
      <c r="X18" s="86">
        <v>0</v>
      </c>
      <c r="Y18" s="86"/>
      <c r="Z18" s="86">
        <v>236118.01</v>
      </c>
      <c r="AA18" s="86"/>
      <c r="AB18" s="86">
        <v>42632.25</v>
      </c>
      <c r="AC18" s="86"/>
      <c r="AD18" s="86">
        <v>0</v>
      </c>
      <c r="AE18" s="77"/>
      <c r="AF18" s="86">
        <v>0</v>
      </c>
      <c r="AG18" s="77"/>
      <c r="AH18" s="86">
        <v>82801.50999999998</v>
      </c>
      <c r="AI18" s="77"/>
      <c r="AJ18" s="86">
        <v>796943.99</v>
      </c>
    </row>
    <row r="19" spans="1:36" x14ac:dyDescent="0.25">
      <c r="A19" s="31" t="s">
        <v>34</v>
      </c>
      <c r="B19" s="86">
        <v>0</v>
      </c>
      <c r="C19" s="86"/>
      <c r="D19" s="86">
        <v>1421.1799999999998</v>
      </c>
      <c r="E19" s="86"/>
      <c r="F19" s="86">
        <v>0</v>
      </c>
      <c r="G19" s="86"/>
      <c r="H19" s="86">
        <v>0</v>
      </c>
      <c r="I19" s="86"/>
      <c r="J19" s="86">
        <v>0</v>
      </c>
      <c r="K19" s="86"/>
      <c r="L19" s="86">
        <v>0</v>
      </c>
      <c r="M19" s="86"/>
      <c r="N19" s="86">
        <v>5508.45</v>
      </c>
      <c r="O19" s="86"/>
      <c r="P19" s="86">
        <v>0</v>
      </c>
      <c r="Q19" s="86"/>
      <c r="R19" s="86">
        <v>0</v>
      </c>
      <c r="S19" s="86"/>
      <c r="T19" s="86">
        <v>6372.7599999999993</v>
      </c>
      <c r="U19" s="86"/>
      <c r="V19" s="86">
        <v>13888.689999999999</v>
      </c>
      <c r="W19" s="86"/>
      <c r="X19" s="86">
        <v>0</v>
      </c>
      <c r="Y19" s="86"/>
      <c r="Z19" s="86">
        <v>2365.91</v>
      </c>
      <c r="AA19" s="86"/>
      <c r="AB19" s="86">
        <v>356.23999999999978</v>
      </c>
      <c r="AC19" s="86"/>
      <c r="AD19" s="86">
        <v>0</v>
      </c>
      <c r="AE19" s="77"/>
      <c r="AF19" s="86">
        <v>0</v>
      </c>
      <c r="AG19" s="77"/>
      <c r="AH19" s="86">
        <v>4261.6099999999997</v>
      </c>
      <c r="AI19" s="77"/>
      <c r="AJ19" s="86">
        <v>34174.839999999997</v>
      </c>
    </row>
    <row r="20" spans="1:36" x14ac:dyDescent="0.25">
      <c r="A20" s="31" t="s">
        <v>35</v>
      </c>
      <c r="B20" s="86">
        <v>0</v>
      </c>
      <c r="C20" s="86"/>
      <c r="D20" s="86">
        <v>78146.290000000008</v>
      </c>
      <c r="E20" s="86"/>
      <c r="F20" s="86">
        <v>0</v>
      </c>
      <c r="G20" s="86"/>
      <c r="H20" s="86">
        <v>0</v>
      </c>
      <c r="I20" s="86"/>
      <c r="J20" s="86">
        <v>0</v>
      </c>
      <c r="K20" s="86"/>
      <c r="L20" s="86">
        <v>38918.179999999993</v>
      </c>
      <c r="M20" s="86"/>
      <c r="N20" s="86">
        <v>34171.509999999995</v>
      </c>
      <c r="O20" s="86"/>
      <c r="P20" s="86">
        <v>0</v>
      </c>
      <c r="Q20" s="86"/>
      <c r="R20" s="86">
        <v>0</v>
      </c>
      <c r="S20" s="86"/>
      <c r="T20" s="86">
        <v>62635.130000000005</v>
      </c>
      <c r="U20" s="86"/>
      <c r="V20" s="86">
        <v>122690.51999999999</v>
      </c>
      <c r="W20" s="86"/>
      <c r="X20" s="86">
        <v>0</v>
      </c>
      <c r="Y20" s="86"/>
      <c r="Z20" s="86">
        <v>90786.719999999987</v>
      </c>
      <c r="AA20" s="86"/>
      <c r="AB20" s="86">
        <v>12065.31</v>
      </c>
      <c r="AC20" s="86"/>
      <c r="AD20" s="86">
        <v>0</v>
      </c>
      <c r="AE20" s="77"/>
      <c r="AF20" s="86">
        <v>0</v>
      </c>
      <c r="AG20" s="77"/>
      <c r="AH20" s="86">
        <v>32584.160000000003</v>
      </c>
      <c r="AI20" s="77"/>
      <c r="AJ20" s="86">
        <v>471997.81999999995</v>
      </c>
    </row>
    <row r="21" spans="1:36" x14ac:dyDescent="0.25">
      <c r="A21" s="31" t="s">
        <v>36</v>
      </c>
      <c r="B21" s="86">
        <v>0</v>
      </c>
      <c r="C21" s="86"/>
      <c r="D21" s="86">
        <v>12360.05</v>
      </c>
      <c r="E21" s="86"/>
      <c r="F21" s="86">
        <v>0</v>
      </c>
      <c r="G21" s="86"/>
      <c r="H21" s="86">
        <v>0</v>
      </c>
      <c r="I21" s="86"/>
      <c r="J21" s="86">
        <v>0</v>
      </c>
      <c r="K21" s="86"/>
      <c r="L21" s="86">
        <v>17270.669999999998</v>
      </c>
      <c r="M21" s="86"/>
      <c r="N21" s="86">
        <v>10725.899999999998</v>
      </c>
      <c r="O21" s="86"/>
      <c r="P21" s="86">
        <v>0</v>
      </c>
      <c r="Q21" s="86"/>
      <c r="R21" s="86">
        <v>0</v>
      </c>
      <c r="S21" s="86"/>
      <c r="T21" s="86">
        <v>15703.609999999999</v>
      </c>
      <c r="U21" s="86"/>
      <c r="V21" s="86">
        <v>41666.660000000003</v>
      </c>
      <c r="W21" s="86"/>
      <c r="X21" s="86">
        <v>0</v>
      </c>
      <c r="Y21" s="86"/>
      <c r="Z21" s="86">
        <v>15361.119999999999</v>
      </c>
      <c r="AA21" s="86"/>
      <c r="AB21" s="86">
        <v>7289.09</v>
      </c>
      <c r="AC21" s="86"/>
      <c r="AD21" s="86">
        <v>0</v>
      </c>
      <c r="AE21" s="77"/>
      <c r="AF21" s="86">
        <v>0</v>
      </c>
      <c r="AG21" s="77"/>
      <c r="AH21" s="86">
        <v>5771.5199999999995</v>
      </c>
      <c r="AI21" s="77"/>
      <c r="AJ21" s="86">
        <v>126148.62</v>
      </c>
    </row>
    <row r="22" spans="1:36" x14ac:dyDescent="0.25">
      <c r="A22" s="31" t="s">
        <v>37</v>
      </c>
      <c r="B22" s="86">
        <v>0</v>
      </c>
      <c r="C22" s="86"/>
      <c r="D22" s="86">
        <v>260100.36000000002</v>
      </c>
      <c r="E22" s="86"/>
      <c r="F22" s="86">
        <v>0</v>
      </c>
      <c r="G22" s="86"/>
      <c r="H22" s="86">
        <v>0</v>
      </c>
      <c r="I22" s="86"/>
      <c r="J22" s="86">
        <v>0</v>
      </c>
      <c r="K22" s="86"/>
      <c r="L22" s="86">
        <v>11597.220000000001</v>
      </c>
      <c r="M22" s="86"/>
      <c r="N22" s="86">
        <v>118999.35</v>
      </c>
      <c r="O22" s="86"/>
      <c r="P22" s="86">
        <v>0</v>
      </c>
      <c r="Q22" s="86"/>
      <c r="R22" s="86">
        <v>0</v>
      </c>
      <c r="S22" s="86"/>
      <c r="T22" s="86">
        <v>219781.5</v>
      </c>
      <c r="U22" s="86"/>
      <c r="V22" s="86">
        <v>88157.800000000017</v>
      </c>
      <c r="W22" s="86"/>
      <c r="X22" s="86">
        <v>0</v>
      </c>
      <c r="Y22" s="86"/>
      <c r="Z22" s="86">
        <v>285061.59999999998</v>
      </c>
      <c r="AA22" s="86"/>
      <c r="AB22" s="86">
        <v>40754.83</v>
      </c>
      <c r="AC22" s="86"/>
      <c r="AD22" s="86">
        <v>0</v>
      </c>
      <c r="AE22" s="77"/>
      <c r="AF22" s="86">
        <v>0</v>
      </c>
      <c r="AG22" s="77"/>
      <c r="AH22" s="86">
        <v>103246.11</v>
      </c>
      <c r="AI22" s="77"/>
      <c r="AJ22" s="86">
        <v>1127698.77</v>
      </c>
    </row>
    <row r="23" spans="1:36" x14ac:dyDescent="0.25">
      <c r="A23" s="31" t="s">
        <v>201</v>
      </c>
      <c r="B23" s="86">
        <v>0</v>
      </c>
      <c r="C23" s="86"/>
      <c r="D23" s="86">
        <v>43855.799999999996</v>
      </c>
      <c r="E23" s="86"/>
      <c r="F23" s="86">
        <v>0</v>
      </c>
      <c r="G23" s="86"/>
      <c r="H23" s="86">
        <v>0</v>
      </c>
      <c r="I23" s="86"/>
      <c r="J23" s="86">
        <v>0</v>
      </c>
      <c r="K23" s="86"/>
      <c r="L23" s="86">
        <v>95020.38</v>
      </c>
      <c r="M23" s="86"/>
      <c r="N23" s="86">
        <v>32708.839999999997</v>
      </c>
      <c r="O23" s="86"/>
      <c r="P23" s="86">
        <v>0</v>
      </c>
      <c r="Q23" s="86"/>
      <c r="R23" s="86">
        <v>0</v>
      </c>
      <c r="S23" s="86"/>
      <c r="T23" s="86">
        <v>49416.090000000004</v>
      </c>
      <c r="U23" s="86"/>
      <c r="V23" s="86">
        <v>-9541.489999999998</v>
      </c>
      <c r="W23" s="86"/>
      <c r="X23" s="86">
        <v>0</v>
      </c>
      <c r="Y23" s="86"/>
      <c r="Z23" s="86">
        <v>48858.07</v>
      </c>
      <c r="AA23" s="86"/>
      <c r="AB23" s="86">
        <v>32727.469999999994</v>
      </c>
      <c r="AC23" s="86"/>
      <c r="AD23" s="86">
        <v>0</v>
      </c>
      <c r="AE23" s="77"/>
      <c r="AF23" s="86">
        <v>0</v>
      </c>
      <c r="AG23" s="77"/>
      <c r="AH23" s="86">
        <v>18558.789999999997</v>
      </c>
      <c r="AI23" s="77"/>
      <c r="AJ23" s="86">
        <v>311603.94999999995</v>
      </c>
    </row>
    <row r="24" spans="1:36" x14ac:dyDescent="0.25">
      <c r="A24" s="31" t="s">
        <v>38</v>
      </c>
      <c r="B24" s="86">
        <v>198049.22999999998</v>
      </c>
      <c r="C24" s="86"/>
      <c r="D24" s="86">
        <v>7502.1900000000005</v>
      </c>
      <c r="E24" s="86"/>
      <c r="F24" s="86">
        <v>0</v>
      </c>
      <c r="G24" s="86"/>
      <c r="H24" s="86">
        <v>0</v>
      </c>
      <c r="I24" s="86"/>
      <c r="J24" s="86">
        <v>0</v>
      </c>
      <c r="K24" s="86"/>
      <c r="L24" s="86">
        <v>-370.81000000000131</v>
      </c>
      <c r="M24" s="86"/>
      <c r="N24" s="86">
        <v>8054.7200000000012</v>
      </c>
      <c r="O24" s="86"/>
      <c r="P24" s="86">
        <v>0</v>
      </c>
      <c r="Q24" s="86"/>
      <c r="R24" s="86">
        <v>174.72000000000003</v>
      </c>
      <c r="S24" s="86"/>
      <c r="T24" s="86">
        <v>11724.41</v>
      </c>
      <c r="U24" s="86"/>
      <c r="V24" s="86">
        <v>596898.48</v>
      </c>
      <c r="W24" s="86"/>
      <c r="X24" s="86">
        <v>0</v>
      </c>
      <c r="Y24" s="86"/>
      <c r="Z24" s="86">
        <v>14847.560000000001</v>
      </c>
      <c r="AA24" s="86"/>
      <c r="AB24" s="86">
        <v>-40.6299999999992</v>
      </c>
      <c r="AC24" s="86"/>
      <c r="AD24" s="86">
        <v>65422.06</v>
      </c>
      <c r="AE24" s="77"/>
      <c r="AF24" s="86">
        <v>660.91</v>
      </c>
      <c r="AG24" s="77"/>
      <c r="AH24" s="86">
        <v>3953.0499999999997</v>
      </c>
      <c r="AI24" s="77"/>
      <c r="AJ24" s="86">
        <v>906875.89</v>
      </c>
    </row>
    <row r="25" spans="1:36" x14ac:dyDescent="0.25">
      <c r="A25" s="31" t="s">
        <v>39</v>
      </c>
      <c r="B25" s="86">
        <v>0</v>
      </c>
      <c r="C25" s="86"/>
      <c r="D25" s="86">
        <v>44619.08</v>
      </c>
      <c r="E25" s="86"/>
      <c r="F25" s="86">
        <v>0</v>
      </c>
      <c r="G25" s="86"/>
      <c r="H25" s="86">
        <v>0</v>
      </c>
      <c r="I25" s="86"/>
      <c r="J25" s="86">
        <v>0</v>
      </c>
      <c r="K25" s="86"/>
      <c r="L25" s="86">
        <v>-7818.34</v>
      </c>
      <c r="M25" s="86"/>
      <c r="N25" s="86">
        <v>19956.3</v>
      </c>
      <c r="O25" s="86"/>
      <c r="P25" s="86">
        <v>0</v>
      </c>
      <c r="Q25" s="86"/>
      <c r="R25" s="86">
        <v>0</v>
      </c>
      <c r="S25" s="86"/>
      <c r="T25" s="86">
        <v>37733.199999999997</v>
      </c>
      <c r="U25" s="86"/>
      <c r="V25" s="86">
        <v>82090.86</v>
      </c>
      <c r="W25" s="86"/>
      <c r="X25" s="86">
        <v>0</v>
      </c>
      <c r="Y25" s="86"/>
      <c r="Z25" s="86">
        <v>61603.22</v>
      </c>
      <c r="AA25" s="86"/>
      <c r="AB25" s="86">
        <v>7187.75</v>
      </c>
      <c r="AC25" s="86"/>
      <c r="AD25" s="86">
        <v>0</v>
      </c>
      <c r="AE25" s="77"/>
      <c r="AF25" s="86">
        <v>0</v>
      </c>
      <c r="AG25" s="77"/>
      <c r="AH25" s="86">
        <v>20891.919999999998</v>
      </c>
      <c r="AI25" s="77"/>
      <c r="AJ25" s="86">
        <v>266263.99</v>
      </c>
    </row>
    <row r="26" spans="1:36" x14ac:dyDescent="0.25">
      <c r="A26" s="31" t="s">
        <v>40</v>
      </c>
      <c r="B26" s="86">
        <v>0</v>
      </c>
      <c r="C26" s="86"/>
      <c r="D26" s="86">
        <v>6275.8799999999992</v>
      </c>
      <c r="E26" s="86"/>
      <c r="F26" s="86">
        <v>0</v>
      </c>
      <c r="G26" s="86"/>
      <c r="H26" s="86">
        <v>0</v>
      </c>
      <c r="I26" s="86"/>
      <c r="J26" s="86">
        <v>0</v>
      </c>
      <c r="K26" s="86"/>
      <c r="L26" s="86">
        <v>-2188.34</v>
      </c>
      <c r="M26" s="86"/>
      <c r="N26" s="86">
        <v>23126.7</v>
      </c>
      <c r="O26" s="86"/>
      <c r="P26" s="86">
        <v>0</v>
      </c>
      <c r="Q26" s="86"/>
      <c r="R26" s="86">
        <v>380.44</v>
      </c>
      <c r="S26" s="86"/>
      <c r="T26" s="86">
        <v>27555.160000000003</v>
      </c>
      <c r="U26" s="86"/>
      <c r="V26" s="86">
        <v>48547.369999999995</v>
      </c>
      <c r="W26" s="86"/>
      <c r="X26" s="86">
        <v>0</v>
      </c>
      <c r="Y26" s="86"/>
      <c r="Z26" s="86">
        <v>17239.7</v>
      </c>
      <c r="AA26" s="86"/>
      <c r="AB26" s="86">
        <v>3379.4000000000015</v>
      </c>
      <c r="AC26" s="86"/>
      <c r="AD26" s="86">
        <v>0</v>
      </c>
      <c r="AE26" s="77"/>
      <c r="AF26" s="86">
        <v>35651.399999999994</v>
      </c>
      <c r="AG26" s="77"/>
      <c r="AH26" s="86">
        <v>6094.49</v>
      </c>
      <c r="AI26" s="77"/>
      <c r="AJ26" s="86">
        <v>166062.19999999998</v>
      </c>
    </row>
    <row r="27" spans="1:36" x14ac:dyDescent="0.25">
      <c r="A27" s="31" t="s">
        <v>41</v>
      </c>
      <c r="B27" s="86">
        <v>0</v>
      </c>
      <c r="C27" s="86"/>
      <c r="D27" s="86">
        <v>27330.25</v>
      </c>
      <c r="E27" s="86"/>
      <c r="F27" s="86">
        <v>0</v>
      </c>
      <c r="G27" s="86"/>
      <c r="H27" s="86">
        <v>0</v>
      </c>
      <c r="I27" s="86"/>
      <c r="J27" s="86">
        <v>0</v>
      </c>
      <c r="K27" s="86"/>
      <c r="L27" s="86">
        <v>19459.010000000002</v>
      </c>
      <c r="M27" s="86"/>
      <c r="N27" s="86">
        <v>29257.019999999997</v>
      </c>
      <c r="O27" s="86"/>
      <c r="P27" s="86">
        <v>0</v>
      </c>
      <c r="Q27" s="86"/>
      <c r="R27" s="86">
        <v>472.38</v>
      </c>
      <c r="S27" s="86"/>
      <c r="T27" s="86">
        <v>42278.03</v>
      </c>
      <c r="U27" s="86"/>
      <c r="V27" s="86">
        <v>-6311.2499999999982</v>
      </c>
      <c r="W27" s="86"/>
      <c r="X27" s="86">
        <v>0</v>
      </c>
      <c r="Y27" s="86"/>
      <c r="Z27" s="86">
        <v>57096.409999999996</v>
      </c>
      <c r="AA27" s="86"/>
      <c r="AB27" s="86">
        <v>2973.4100000000008</v>
      </c>
      <c r="AC27" s="86"/>
      <c r="AD27" s="86">
        <v>0</v>
      </c>
      <c r="AE27" s="77"/>
      <c r="AF27" s="86">
        <v>5103.01</v>
      </c>
      <c r="AG27" s="77"/>
      <c r="AH27" s="86">
        <v>14807.630000000001</v>
      </c>
      <c r="AI27" s="77"/>
      <c r="AJ27" s="86">
        <v>192465.90000000002</v>
      </c>
    </row>
    <row r="28" spans="1:36" x14ac:dyDescent="0.25">
      <c r="A28" s="31" t="s">
        <v>42</v>
      </c>
      <c r="B28" s="86">
        <v>0</v>
      </c>
      <c r="C28" s="86"/>
      <c r="D28" s="86">
        <v>3576.95</v>
      </c>
      <c r="E28" s="86"/>
      <c r="F28" s="86">
        <v>0</v>
      </c>
      <c r="G28" s="86"/>
      <c r="H28" s="86">
        <v>0</v>
      </c>
      <c r="I28" s="86"/>
      <c r="J28" s="86">
        <v>0</v>
      </c>
      <c r="K28" s="86"/>
      <c r="L28" s="86">
        <v>0</v>
      </c>
      <c r="M28" s="86"/>
      <c r="N28" s="86">
        <v>5707.55</v>
      </c>
      <c r="O28" s="86"/>
      <c r="P28" s="86">
        <v>0</v>
      </c>
      <c r="Q28" s="86"/>
      <c r="R28" s="86">
        <v>58.6</v>
      </c>
      <c r="S28" s="86"/>
      <c r="T28" s="86">
        <v>7526.11</v>
      </c>
      <c r="U28" s="86"/>
      <c r="V28" s="86">
        <v>-4509.6899999999996</v>
      </c>
      <c r="W28" s="86"/>
      <c r="X28" s="86">
        <v>0</v>
      </c>
      <c r="Y28" s="86"/>
      <c r="Z28" s="86">
        <v>6781.2</v>
      </c>
      <c r="AA28" s="86"/>
      <c r="AB28" s="86">
        <v>1811.9299999999996</v>
      </c>
      <c r="AC28" s="86"/>
      <c r="AD28" s="86">
        <v>0</v>
      </c>
      <c r="AE28" s="77"/>
      <c r="AF28" s="86">
        <v>3469.3599999999997</v>
      </c>
      <c r="AG28" s="77"/>
      <c r="AH28" s="86">
        <v>2116.75</v>
      </c>
      <c r="AI28" s="77"/>
      <c r="AJ28" s="86">
        <v>26538.760000000002</v>
      </c>
    </row>
    <row r="29" spans="1:36" x14ac:dyDescent="0.25">
      <c r="A29" s="31" t="s">
        <v>43</v>
      </c>
      <c r="B29" s="86">
        <v>0</v>
      </c>
      <c r="C29" s="86"/>
      <c r="D29" s="86">
        <v>497.17999999999995</v>
      </c>
      <c r="E29" s="86"/>
      <c r="F29" s="86">
        <v>0</v>
      </c>
      <c r="G29" s="86"/>
      <c r="H29" s="86">
        <v>0</v>
      </c>
      <c r="I29" s="86"/>
      <c r="J29" s="86">
        <v>0</v>
      </c>
      <c r="K29" s="86"/>
      <c r="L29" s="86">
        <v>0</v>
      </c>
      <c r="M29" s="86"/>
      <c r="N29" s="86">
        <v>747.17000000000007</v>
      </c>
      <c r="O29" s="86"/>
      <c r="P29" s="86">
        <v>0</v>
      </c>
      <c r="Q29" s="86"/>
      <c r="R29" s="86">
        <v>0</v>
      </c>
      <c r="S29" s="86"/>
      <c r="T29" s="86">
        <v>966.32999999999993</v>
      </c>
      <c r="U29" s="86"/>
      <c r="V29" s="86">
        <v>13888.689999999999</v>
      </c>
      <c r="W29" s="86"/>
      <c r="X29" s="86">
        <v>0</v>
      </c>
      <c r="Y29" s="86"/>
      <c r="Z29" s="86">
        <v>635.27</v>
      </c>
      <c r="AA29" s="86"/>
      <c r="AB29" s="86">
        <v>141.36999999999989</v>
      </c>
      <c r="AC29" s="86"/>
      <c r="AD29" s="86">
        <v>0</v>
      </c>
      <c r="AE29" s="77"/>
      <c r="AF29" s="86">
        <v>0</v>
      </c>
      <c r="AG29" s="77"/>
      <c r="AH29" s="86">
        <v>264.24</v>
      </c>
      <c r="AI29" s="77"/>
      <c r="AJ29" s="86">
        <v>17140.25</v>
      </c>
    </row>
    <row r="30" spans="1:36" ht="13.5" customHeight="1" x14ac:dyDescent="0.25">
      <c r="A30" s="31" t="s">
        <v>44</v>
      </c>
      <c r="B30" s="86">
        <v>0</v>
      </c>
      <c r="C30" s="86"/>
      <c r="D30" s="86">
        <v>71546.44</v>
      </c>
      <c r="E30" s="86"/>
      <c r="F30" s="86">
        <v>0</v>
      </c>
      <c r="G30" s="86"/>
      <c r="H30" s="86">
        <v>0</v>
      </c>
      <c r="I30" s="86"/>
      <c r="J30" s="86">
        <v>0</v>
      </c>
      <c r="K30" s="86"/>
      <c r="L30" s="86">
        <v>0</v>
      </c>
      <c r="M30" s="86"/>
      <c r="N30" s="86">
        <v>13480.870000000003</v>
      </c>
      <c r="O30" s="86"/>
      <c r="P30" s="86">
        <v>0</v>
      </c>
      <c r="Q30" s="86"/>
      <c r="R30" s="86">
        <v>108.81</v>
      </c>
      <c r="S30" s="86"/>
      <c r="T30" s="86">
        <v>42488.229999999996</v>
      </c>
      <c r="U30" s="86"/>
      <c r="V30" s="86">
        <v>81935.260000000009</v>
      </c>
      <c r="W30" s="86"/>
      <c r="X30" s="86">
        <v>0</v>
      </c>
      <c r="Y30" s="86"/>
      <c r="Z30" s="86">
        <v>128534.20000000001</v>
      </c>
      <c r="AA30" s="86"/>
      <c r="AB30" s="86">
        <v>17224.8</v>
      </c>
      <c r="AC30" s="86"/>
      <c r="AD30" s="86">
        <v>0</v>
      </c>
      <c r="AE30" s="77"/>
      <c r="AF30" s="86">
        <v>1017.9300000000001</v>
      </c>
      <c r="AG30" s="77"/>
      <c r="AH30" s="86">
        <v>34375.870000000003</v>
      </c>
      <c r="AI30" s="77"/>
      <c r="AJ30" s="86">
        <v>390712.41</v>
      </c>
    </row>
    <row r="31" spans="1:36" x14ac:dyDescent="0.25">
      <c r="A31" s="31" t="s">
        <v>45</v>
      </c>
      <c r="B31" s="86">
        <v>0</v>
      </c>
      <c r="C31" s="86"/>
      <c r="D31" s="86">
        <v>9288.380000000001</v>
      </c>
      <c r="E31" s="86"/>
      <c r="F31" s="86">
        <v>0</v>
      </c>
      <c r="G31" s="86"/>
      <c r="H31" s="86">
        <v>0</v>
      </c>
      <c r="I31" s="86"/>
      <c r="J31" s="86">
        <v>0</v>
      </c>
      <c r="K31" s="86"/>
      <c r="L31" s="86">
        <v>18857.34</v>
      </c>
      <c r="M31" s="86"/>
      <c r="N31" s="86">
        <v>17548.330000000002</v>
      </c>
      <c r="O31" s="86"/>
      <c r="P31" s="86">
        <v>0</v>
      </c>
      <c r="Q31" s="86"/>
      <c r="R31" s="86">
        <v>622.22</v>
      </c>
      <c r="S31" s="86"/>
      <c r="T31" s="86">
        <v>25156.059999999998</v>
      </c>
      <c r="U31" s="86"/>
      <c r="V31" s="86">
        <v>0</v>
      </c>
      <c r="W31" s="86"/>
      <c r="X31" s="86">
        <v>0</v>
      </c>
      <c r="Y31" s="86"/>
      <c r="Z31" s="86">
        <v>30821.82</v>
      </c>
      <c r="AA31" s="86"/>
      <c r="AB31" s="86">
        <v>2712.7199999999984</v>
      </c>
      <c r="AC31" s="86"/>
      <c r="AD31" s="86">
        <v>0</v>
      </c>
      <c r="AE31" s="77"/>
      <c r="AF31" s="86">
        <v>2896.9800000000005</v>
      </c>
      <c r="AG31" s="77"/>
      <c r="AH31" s="86">
        <v>8517.2300000000014</v>
      </c>
      <c r="AI31" s="77"/>
      <c r="AJ31" s="86">
        <v>116421.07999999999</v>
      </c>
    </row>
    <row r="32" spans="1:36" x14ac:dyDescent="0.25">
      <c r="A32" s="31" t="s">
        <v>240</v>
      </c>
      <c r="B32" s="86">
        <v>0</v>
      </c>
      <c r="C32" s="86"/>
      <c r="D32" s="86">
        <v>5113.03</v>
      </c>
      <c r="E32" s="86"/>
      <c r="F32" s="86">
        <v>0</v>
      </c>
      <c r="G32" s="86"/>
      <c r="H32" s="86">
        <v>0</v>
      </c>
      <c r="I32" s="86"/>
      <c r="J32" s="86">
        <v>0</v>
      </c>
      <c r="K32" s="86"/>
      <c r="L32" s="86">
        <v>-2352.0399999999991</v>
      </c>
      <c r="M32" s="86"/>
      <c r="N32" s="86">
        <v>15244.579999999998</v>
      </c>
      <c r="O32" s="86"/>
      <c r="P32" s="86">
        <v>0</v>
      </c>
      <c r="Q32" s="86"/>
      <c r="R32" s="86">
        <v>16.75</v>
      </c>
      <c r="S32" s="86"/>
      <c r="T32" s="86">
        <v>21739.99</v>
      </c>
      <c r="U32" s="86"/>
      <c r="V32" s="86">
        <v>27777.89</v>
      </c>
      <c r="W32" s="86"/>
      <c r="X32" s="86">
        <v>0</v>
      </c>
      <c r="Y32" s="86"/>
      <c r="Z32" s="86">
        <v>19535.93</v>
      </c>
      <c r="AA32" s="86"/>
      <c r="AB32" s="86">
        <v>6263.8700000000017</v>
      </c>
      <c r="AC32" s="86"/>
      <c r="AD32" s="86">
        <v>0</v>
      </c>
      <c r="AE32" s="77"/>
      <c r="AF32" s="86">
        <v>0</v>
      </c>
      <c r="AG32" s="77"/>
      <c r="AH32" s="86">
        <v>7089.2800000000007</v>
      </c>
      <c r="AI32" s="77"/>
      <c r="AJ32" s="86">
        <v>100429.28</v>
      </c>
    </row>
    <row r="33" spans="1:36" x14ac:dyDescent="0.25">
      <c r="A33" s="31" t="s">
        <v>46</v>
      </c>
      <c r="B33" s="86">
        <v>0</v>
      </c>
      <c r="C33" s="86"/>
      <c r="D33" s="86">
        <v>46748.61</v>
      </c>
      <c r="E33" s="86"/>
      <c r="F33" s="86">
        <v>0</v>
      </c>
      <c r="G33" s="86"/>
      <c r="H33" s="86">
        <v>0</v>
      </c>
      <c r="I33" s="86"/>
      <c r="J33" s="86">
        <v>0</v>
      </c>
      <c r="K33" s="86"/>
      <c r="L33" s="86">
        <v>7774.9500000000007</v>
      </c>
      <c r="M33" s="86"/>
      <c r="N33" s="86">
        <v>68621.140000000014</v>
      </c>
      <c r="O33" s="86"/>
      <c r="P33" s="86">
        <v>0</v>
      </c>
      <c r="Q33" s="86"/>
      <c r="R33" s="86">
        <v>0</v>
      </c>
      <c r="S33" s="86"/>
      <c r="T33" s="86">
        <v>98775.590000000011</v>
      </c>
      <c r="U33" s="86"/>
      <c r="V33" s="86">
        <v>277777.53000000003</v>
      </c>
      <c r="W33" s="86"/>
      <c r="X33" s="86">
        <v>0</v>
      </c>
      <c r="Y33" s="86"/>
      <c r="Z33" s="86">
        <v>89735.23</v>
      </c>
      <c r="AA33" s="86"/>
      <c r="AB33" s="86">
        <v>5258.1699999999946</v>
      </c>
      <c r="AC33" s="86"/>
      <c r="AD33" s="86">
        <v>0</v>
      </c>
      <c r="AE33" s="77"/>
      <c r="AF33" s="86">
        <v>0</v>
      </c>
      <c r="AG33" s="77"/>
      <c r="AH33" s="86">
        <v>33690.679999999993</v>
      </c>
      <c r="AI33" s="77"/>
      <c r="AJ33" s="86">
        <v>628381.90000000014</v>
      </c>
    </row>
    <row r="34" spans="1:36" x14ac:dyDescent="0.25">
      <c r="A34" s="31" t="s">
        <v>47</v>
      </c>
      <c r="B34" s="86">
        <v>0</v>
      </c>
      <c r="C34" s="86"/>
      <c r="D34" s="86">
        <v>1640</v>
      </c>
      <c r="E34" s="86"/>
      <c r="F34" s="86">
        <v>0</v>
      </c>
      <c r="G34" s="86"/>
      <c r="H34" s="86">
        <v>0</v>
      </c>
      <c r="I34" s="86"/>
      <c r="J34" s="86">
        <v>0</v>
      </c>
      <c r="K34" s="86"/>
      <c r="L34" s="86">
        <v>0</v>
      </c>
      <c r="M34" s="86"/>
      <c r="N34" s="86">
        <v>1618.82</v>
      </c>
      <c r="O34" s="86"/>
      <c r="P34" s="86">
        <v>0</v>
      </c>
      <c r="Q34" s="86"/>
      <c r="R34" s="86">
        <v>0</v>
      </c>
      <c r="S34" s="86"/>
      <c r="T34" s="86">
        <v>2352.23</v>
      </c>
      <c r="U34" s="86"/>
      <c r="V34" s="86">
        <v>0</v>
      </c>
      <c r="W34" s="86"/>
      <c r="X34" s="86">
        <v>0</v>
      </c>
      <c r="Y34" s="86"/>
      <c r="Z34" s="86">
        <v>2342.5699999999997</v>
      </c>
      <c r="AA34" s="86"/>
      <c r="AB34" s="86">
        <v>-932.34999999999991</v>
      </c>
      <c r="AC34" s="86"/>
      <c r="AD34" s="86">
        <v>0</v>
      </c>
      <c r="AE34" s="77"/>
      <c r="AF34" s="86">
        <v>0</v>
      </c>
      <c r="AG34" s="77"/>
      <c r="AH34" s="86">
        <v>853.31</v>
      </c>
      <c r="AI34" s="77"/>
      <c r="AJ34" s="86">
        <v>7874.5799999999981</v>
      </c>
    </row>
    <row r="35" spans="1:36" x14ac:dyDescent="0.25">
      <c r="A35" s="31" t="s">
        <v>48</v>
      </c>
      <c r="B35" s="86">
        <v>0</v>
      </c>
      <c r="C35" s="86"/>
      <c r="D35" s="86">
        <v>4988.9699999999993</v>
      </c>
      <c r="E35" s="86"/>
      <c r="F35" s="86">
        <v>0</v>
      </c>
      <c r="G35" s="86"/>
      <c r="H35" s="86">
        <v>0</v>
      </c>
      <c r="I35" s="86"/>
      <c r="J35" s="86">
        <v>0</v>
      </c>
      <c r="K35" s="86"/>
      <c r="L35" s="86">
        <v>-2188.34</v>
      </c>
      <c r="M35" s="86"/>
      <c r="N35" s="86">
        <v>5103.72</v>
      </c>
      <c r="O35" s="86"/>
      <c r="P35" s="86">
        <v>0</v>
      </c>
      <c r="Q35" s="86"/>
      <c r="R35" s="86">
        <v>0</v>
      </c>
      <c r="S35" s="86"/>
      <c r="T35" s="86">
        <v>7325.2300000000005</v>
      </c>
      <c r="U35" s="86"/>
      <c r="V35" s="86">
        <v>27777.89</v>
      </c>
      <c r="W35" s="86"/>
      <c r="X35" s="86">
        <v>0</v>
      </c>
      <c r="Y35" s="86"/>
      <c r="Z35" s="86">
        <v>6606.06</v>
      </c>
      <c r="AA35" s="86"/>
      <c r="AB35" s="86">
        <v>-2921.4799999999996</v>
      </c>
      <c r="AC35" s="86"/>
      <c r="AD35" s="86">
        <v>0</v>
      </c>
      <c r="AE35" s="77"/>
      <c r="AF35" s="86">
        <v>0</v>
      </c>
      <c r="AG35" s="77"/>
      <c r="AH35" s="86">
        <v>2515.8200000000006</v>
      </c>
      <c r="AI35" s="77"/>
      <c r="AJ35" s="86">
        <v>49207.87</v>
      </c>
    </row>
    <row r="36" spans="1:36" x14ac:dyDescent="0.25">
      <c r="A36" s="31" t="s">
        <v>49</v>
      </c>
      <c r="B36" s="86">
        <v>8768.3000000000011</v>
      </c>
      <c r="C36" s="86"/>
      <c r="D36" s="86">
        <v>859.44</v>
      </c>
      <c r="E36" s="86"/>
      <c r="F36" s="86">
        <v>0</v>
      </c>
      <c r="G36" s="86"/>
      <c r="H36" s="86">
        <v>0</v>
      </c>
      <c r="I36" s="86"/>
      <c r="J36" s="86">
        <v>0</v>
      </c>
      <c r="K36" s="86"/>
      <c r="L36" s="86">
        <v>0</v>
      </c>
      <c r="M36" s="86"/>
      <c r="N36" s="86">
        <v>818.32</v>
      </c>
      <c r="O36" s="86"/>
      <c r="P36" s="86">
        <v>0</v>
      </c>
      <c r="Q36" s="86"/>
      <c r="R36" s="86">
        <v>0</v>
      </c>
      <c r="S36" s="86"/>
      <c r="T36" s="86">
        <v>1323.1899999999998</v>
      </c>
      <c r="U36" s="86"/>
      <c r="V36" s="86">
        <v>45798.53</v>
      </c>
      <c r="W36" s="86"/>
      <c r="X36" s="86">
        <v>0</v>
      </c>
      <c r="Y36" s="86"/>
      <c r="Z36" s="86">
        <v>1630.72</v>
      </c>
      <c r="AA36" s="86"/>
      <c r="AB36" s="86">
        <v>1096.6399999999999</v>
      </c>
      <c r="AC36" s="86"/>
      <c r="AD36" s="86">
        <v>5425.9400000000005</v>
      </c>
      <c r="AE36" s="77"/>
      <c r="AF36" s="86">
        <v>0</v>
      </c>
      <c r="AG36" s="77"/>
      <c r="AH36" s="86">
        <v>543.65</v>
      </c>
      <c r="AI36" s="77"/>
      <c r="AJ36" s="86">
        <v>66264.73</v>
      </c>
    </row>
    <row r="37" spans="1:36" x14ac:dyDescent="0.25">
      <c r="A37" s="31" t="s">
        <v>214</v>
      </c>
      <c r="B37" s="86">
        <v>0</v>
      </c>
      <c r="C37" s="86"/>
      <c r="D37" s="86">
        <v>0</v>
      </c>
      <c r="E37" s="86"/>
      <c r="F37" s="86">
        <v>0</v>
      </c>
      <c r="G37" s="86"/>
      <c r="H37" s="86">
        <v>0</v>
      </c>
      <c r="I37" s="86"/>
      <c r="J37" s="86">
        <v>0</v>
      </c>
      <c r="K37" s="86"/>
      <c r="L37" s="86">
        <v>0</v>
      </c>
      <c r="M37" s="86"/>
      <c r="N37" s="86">
        <v>0</v>
      </c>
      <c r="O37" s="86"/>
      <c r="P37" s="86">
        <v>0</v>
      </c>
      <c r="Q37" s="86"/>
      <c r="R37" s="86">
        <v>0</v>
      </c>
      <c r="S37" s="86"/>
      <c r="T37" s="86">
        <v>0</v>
      </c>
      <c r="U37" s="86"/>
      <c r="V37" s="86">
        <v>13888.689999999999</v>
      </c>
      <c r="W37" s="86"/>
      <c r="X37" s="86">
        <v>0</v>
      </c>
      <c r="Y37" s="86"/>
      <c r="Z37" s="86">
        <v>0</v>
      </c>
      <c r="AA37" s="86"/>
      <c r="AB37" s="86">
        <v>0</v>
      </c>
      <c r="AC37" s="86"/>
      <c r="AD37" s="86">
        <v>0</v>
      </c>
      <c r="AE37" s="77"/>
      <c r="AF37" s="86">
        <v>0</v>
      </c>
      <c r="AG37" s="77"/>
      <c r="AH37" s="86">
        <v>0</v>
      </c>
      <c r="AI37" s="77"/>
      <c r="AJ37" s="86">
        <v>13888.689999999999</v>
      </c>
    </row>
    <row r="38" spans="1:36" x14ac:dyDescent="0.25">
      <c r="A38" s="31" t="s">
        <v>245</v>
      </c>
      <c r="B38" s="86">
        <v>0</v>
      </c>
      <c r="C38" s="86"/>
      <c r="D38" s="86">
        <v>0</v>
      </c>
      <c r="E38" s="86"/>
      <c r="F38" s="86">
        <v>0</v>
      </c>
      <c r="G38" s="86"/>
      <c r="H38" s="86">
        <v>0</v>
      </c>
      <c r="I38" s="86"/>
      <c r="J38" s="86">
        <v>0</v>
      </c>
      <c r="K38" s="86"/>
      <c r="L38" s="86">
        <v>0</v>
      </c>
      <c r="M38" s="86"/>
      <c r="N38" s="86">
        <v>0</v>
      </c>
      <c r="O38" s="86"/>
      <c r="P38" s="86">
        <v>0</v>
      </c>
      <c r="Q38" s="86"/>
      <c r="R38" s="86">
        <v>0</v>
      </c>
      <c r="S38" s="86"/>
      <c r="T38" s="86">
        <v>0</v>
      </c>
      <c r="U38" s="86"/>
      <c r="V38" s="86">
        <v>21532.12</v>
      </c>
      <c r="W38" s="86"/>
      <c r="X38" s="86">
        <v>0</v>
      </c>
      <c r="Y38" s="86"/>
      <c r="Z38" s="86">
        <v>0</v>
      </c>
      <c r="AA38" s="86"/>
      <c r="AB38" s="86">
        <v>0</v>
      </c>
      <c r="AC38" s="86"/>
      <c r="AD38" s="86">
        <v>0</v>
      </c>
      <c r="AE38" s="77"/>
      <c r="AF38" s="86">
        <v>0</v>
      </c>
      <c r="AG38" s="77"/>
      <c r="AH38" s="86">
        <v>0</v>
      </c>
      <c r="AI38" s="77"/>
      <c r="AJ38" s="86">
        <v>21532.12</v>
      </c>
    </row>
    <row r="39" spans="1:36" x14ac:dyDescent="0.25">
      <c r="A39" s="31" t="s">
        <v>50</v>
      </c>
      <c r="B39" s="86">
        <v>0</v>
      </c>
      <c r="C39" s="86"/>
      <c r="D39" s="86">
        <v>701.67</v>
      </c>
      <c r="E39" s="86"/>
      <c r="F39" s="86">
        <v>0</v>
      </c>
      <c r="G39" s="86"/>
      <c r="H39" s="86">
        <v>0</v>
      </c>
      <c r="I39" s="86"/>
      <c r="J39" s="86">
        <v>0</v>
      </c>
      <c r="K39" s="86"/>
      <c r="L39" s="86">
        <v>0</v>
      </c>
      <c r="M39" s="86"/>
      <c r="N39" s="86">
        <v>3108.74</v>
      </c>
      <c r="O39" s="86"/>
      <c r="P39" s="86">
        <v>0</v>
      </c>
      <c r="Q39" s="86"/>
      <c r="R39" s="86">
        <v>0</v>
      </c>
      <c r="S39" s="86"/>
      <c r="T39" s="86">
        <v>3658.3</v>
      </c>
      <c r="U39" s="86"/>
      <c r="V39" s="86">
        <v>13888.689999999999</v>
      </c>
      <c r="W39" s="86"/>
      <c r="X39" s="86">
        <v>0</v>
      </c>
      <c r="Y39" s="86"/>
      <c r="Z39" s="86">
        <v>1093.9900000000002</v>
      </c>
      <c r="AA39" s="86"/>
      <c r="AB39" s="86">
        <v>-2215.4600000000028</v>
      </c>
      <c r="AC39" s="86"/>
      <c r="AD39" s="86">
        <v>0</v>
      </c>
      <c r="AE39" s="77"/>
      <c r="AF39" s="86">
        <v>0</v>
      </c>
      <c r="AG39" s="77"/>
      <c r="AH39" s="86">
        <v>606.29999999999995</v>
      </c>
      <c r="AI39" s="77"/>
      <c r="AJ39" s="86">
        <v>20842.229999999996</v>
      </c>
    </row>
    <row r="40" spans="1:36" x14ac:dyDescent="0.25">
      <c r="A40" s="31" t="s">
        <v>51</v>
      </c>
      <c r="B40" s="86">
        <v>0</v>
      </c>
      <c r="C40" s="86"/>
      <c r="D40" s="86">
        <v>10884.21</v>
      </c>
      <c r="E40" s="86"/>
      <c r="F40" s="86">
        <v>0</v>
      </c>
      <c r="G40" s="86"/>
      <c r="H40" s="86">
        <v>0</v>
      </c>
      <c r="I40" s="86"/>
      <c r="J40" s="86">
        <v>0</v>
      </c>
      <c r="K40" s="86"/>
      <c r="L40" s="86">
        <v>13270.730000000001</v>
      </c>
      <c r="M40" s="86"/>
      <c r="N40" s="86">
        <v>11843.449999999997</v>
      </c>
      <c r="O40" s="86"/>
      <c r="P40" s="86">
        <v>0</v>
      </c>
      <c r="Q40" s="86"/>
      <c r="R40" s="86">
        <v>63.61</v>
      </c>
      <c r="S40" s="86"/>
      <c r="T40" s="86">
        <v>17374.900000000001</v>
      </c>
      <c r="U40" s="86"/>
      <c r="V40" s="86">
        <v>13888.689999999999</v>
      </c>
      <c r="W40" s="86"/>
      <c r="X40" s="86">
        <v>0</v>
      </c>
      <c r="Y40" s="86"/>
      <c r="Z40" s="86">
        <v>16116.21</v>
      </c>
      <c r="AA40" s="86"/>
      <c r="AB40" s="86">
        <v>4260.1799999999967</v>
      </c>
      <c r="AC40" s="86"/>
      <c r="AD40" s="86">
        <v>0</v>
      </c>
      <c r="AE40" s="77"/>
      <c r="AF40" s="86">
        <v>1543.9</v>
      </c>
      <c r="AG40" s="77"/>
      <c r="AH40" s="86">
        <v>5957.06</v>
      </c>
      <c r="AI40" s="77"/>
      <c r="AJ40" s="86">
        <v>95202.939999999973</v>
      </c>
    </row>
    <row r="41" spans="1:36" x14ac:dyDescent="0.25">
      <c r="A41" s="31" t="s">
        <v>52</v>
      </c>
      <c r="B41" s="86">
        <v>0</v>
      </c>
      <c r="C41" s="86"/>
      <c r="D41" s="86">
        <v>0</v>
      </c>
      <c r="E41" s="86"/>
      <c r="F41" s="86">
        <v>0</v>
      </c>
      <c r="G41" s="86"/>
      <c r="H41" s="86">
        <v>0</v>
      </c>
      <c r="I41" s="86"/>
      <c r="J41" s="86">
        <v>0</v>
      </c>
      <c r="K41" s="86"/>
      <c r="L41" s="86">
        <v>0</v>
      </c>
      <c r="M41" s="86"/>
      <c r="N41" s="86">
        <v>0</v>
      </c>
      <c r="O41" s="86"/>
      <c r="P41" s="86">
        <v>0</v>
      </c>
      <c r="Q41" s="86"/>
      <c r="R41" s="86">
        <v>0</v>
      </c>
      <c r="S41" s="86"/>
      <c r="T41" s="86">
        <v>0</v>
      </c>
      <c r="U41" s="86"/>
      <c r="V41" s="86">
        <v>0</v>
      </c>
      <c r="W41" s="86"/>
      <c r="X41" s="86">
        <v>2690756.38</v>
      </c>
      <c r="Y41" s="86"/>
      <c r="Z41" s="86">
        <v>0</v>
      </c>
      <c r="AA41" s="86"/>
      <c r="AB41" s="86">
        <v>0</v>
      </c>
      <c r="AC41" s="86"/>
      <c r="AD41" s="86">
        <v>0</v>
      </c>
      <c r="AE41" s="77"/>
      <c r="AF41" s="86">
        <v>0</v>
      </c>
      <c r="AG41" s="77"/>
      <c r="AH41" s="86">
        <v>0</v>
      </c>
      <c r="AI41" s="77"/>
      <c r="AJ41" s="86">
        <v>2690756.38</v>
      </c>
    </row>
    <row r="42" spans="1:36" x14ac:dyDescent="0.25">
      <c r="A42" s="31" t="s">
        <v>242</v>
      </c>
      <c r="B42" s="86">
        <v>0</v>
      </c>
      <c r="C42" s="86"/>
      <c r="D42" s="86">
        <v>0</v>
      </c>
      <c r="E42" s="86"/>
      <c r="F42" s="86">
        <v>0</v>
      </c>
      <c r="G42" s="86"/>
      <c r="H42" s="86">
        <v>0</v>
      </c>
      <c r="I42" s="86"/>
      <c r="J42" s="86">
        <v>0</v>
      </c>
      <c r="K42" s="86"/>
      <c r="L42" s="86">
        <v>72426.47</v>
      </c>
      <c r="M42" s="86"/>
      <c r="N42" s="86">
        <v>0</v>
      </c>
      <c r="O42" s="86"/>
      <c r="P42" s="86">
        <v>0</v>
      </c>
      <c r="Q42" s="86"/>
      <c r="R42" s="86">
        <v>0</v>
      </c>
      <c r="S42" s="86"/>
      <c r="T42" s="86">
        <v>0</v>
      </c>
      <c r="U42" s="86"/>
      <c r="V42" s="86">
        <v>0</v>
      </c>
      <c r="W42" s="86"/>
      <c r="X42" s="86">
        <v>0</v>
      </c>
      <c r="Y42" s="86"/>
      <c r="Z42" s="86">
        <v>0</v>
      </c>
      <c r="AA42" s="86"/>
      <c r="AB42" s="86">
        <v>0</v>
      </c>
      <c r="AC42" s="86"/>
      <c r="AD42" s="86">
        <v>0</v>
      </c>
      <c r="AE42" s="77"/>
      <c r="AF42" s="86">
        <v>0</v>
      </c>
      <c r="AG42" s="77"/>
      <c r="AH42" s="86">
        <v>0</v>
      </c>
      <c r="AI42" s="77"/>
      <c r="AJ42" s="86">
        <v>72426.47</v>
      </c>
    </row>
    <row r="43" spans="1:36" x14ac:dyDescent="0.25">
      <c r="A43" s="31" t="s">
        <v>53</v>
      </c>
      <c r="B43" s="86">
        <v>0</v>
      </c>
      <c r="C43" s="86"/>
      <c r="D43" s="86">
        <v>0</v>
      </c>
      <c r="E43" s="86"/>
      <c r="F43" s="86">
        <v>0</v>
      </c>
      <c r="G43" s="86"/>
      <c r="H43" s="86">
        <v>0</v>
      </c>
      <c r="I43" s="86"/>
      <c r="J43" s="86">
        <v>0</v>
      </c>
      <c r="K43" s="86"/>
      <c r="L43" s="86">
        <v>0</v>
      </c>
      <c r="M43" s="86"/>
      <c r="N43" s="86">
        <v>0</v>
      </c>
      <c r="O43" s="86"/>
      <c r="P43" s="86">
        <v>0</v>
      </c>
      <c r="Q43" s="86"/>
      <c r="R43" s="86">
        <v>0</v>
      </c>
      <c r="S43" s="86"/>
      <c r="T43" s="86">
        <v>0</v>
      </c>
      <c r="U43" s="86"/>
      <c r="V43" s="86">
        <v>0</v>
      </c>
      <c r="W43" s="86"/>
      <c r="X43" s="86">
        <v>0</v>
      </c>
      <c r="Y43" s="86"/>
      <c r="Z43" s="86">
        <v>0</v>
      </c>
      <c r="AA43" s="86"/>
      <c r="AB43" s="86">
        <v>0</v>
      </c>
      <c r="AC43" s="86"/>
      <c r="AD43" s="86">
        <v>0</v>
      </c>
      <c r="AE43" s="77"/>
      <c r="AF43" s="86">
        <v>0</v>
      </c>
      <c r="AG43" s="77"/>
      <c r="AH43" s="86">
        <v>0</v>
      </c>
      <c r="AI43" s="77"/>
      <c r="AJ43" s="86">
        <v>0</v>
      </c>
    </row>
    <row r="44" spans="1:36" x14ac:dyDescent="0.25">
      <c r="A44" s="31" t="s">
        <v>54</v>
      </c>
      <c r="B44" s="86">
        <v>0</v>
      </c>
      <c r="C44" s="86"/>
      <c r="D44" s="86">
        <v>44967.95</v>
      </c>
      <c r="E44" s="86"/>
      <c r="F44" s="86">
        <v>0</v>
      </c>
      <c r="G44" s="86"/>
      <c r="H44" s="86">
        <v>0</v>
      </c>
      <c r="I44" s="86"/>
      <c r="J44" s="86">
        <v>0</v>
      </c>
      <c r="K44" s="86"/>
      <c r="L44" s="86">
        <v>30888.82</v>
      </c>
      <c r="M44" s="86"/>
      <c r="N44" s="86">
        <v>19403.45</v>
      </c>
      <c r="O44" s="86"/>
      <c r="P44" s="86">
        <v>0</v>
      </c>
      <c r="Q44" s="86"/>
      <c r="R44" s="86">
        <v>291.56</v>
      </c>
      <c r="S44" s="86"/>
      <c r="T44" s="86">
        <v>36701.009999999995</v>
      </c>
      <c r="U44" s="86"/>
      <c r="V44" s="86">
        <v>13888.689999999999</v>
      </c>
      <c r="W44" s="86"/>
      <c r="X44" s="86">
        <v>0</v>
      </c>
      <c r="Y44" s="86"/>
      <c r="Z44" s="86">
        <v>62506.479999999996</v>
      </c>
      <c r="AA44" s="86"/>
      <c r="AB44" s="86">
        <v>12264.420000000002</v>
      </c>
      <c r="AC44" s="86"/>
      <c r="AD44" s="86">
        <v>0</v>
      </c>
      <c r="AE44" s="77"/>
      <c r="AF44" s="86">
        <v>7565.9400000000005</v>
      </c>
      <c r="AG44" s="77"/>
      <c r="AH44" s="86">
        <v>19679.929999999997</v>
      </c>
      <c r="AI44" s="77"/>
      <c r="AJ44" s="86">
        <v>248158.24999999997</v>
      </c>
    </row>
    <row r="45" spans="1:36" x14ac:dyDescent="0.25">
      <c r="A45" s="31" t="s">
        <v>55</v>
      </c>
      <c r="B45" s="86">
        <v>110589.58</v>
      </c>
      <c r="C45" s="86"/>
      <c r="D45" s="86">
        <v>0</v>
      </c>
      <c r="E45" s="86"/>
      <c r="F45" s="86">
        <v>0</v>
      </c>
      <c r="G45" s="86"/>
      <c r="H45" s="86">
        <v>0</v>
      </c>
      <c r="I45" s="86"/>
      <c r="J45" s="86">
        <v>0</v>
      </c>
      <c r="K45" s="86"/>
      <c r="L45" s="86">
        <v>34754.539999999994</v>
      </c>
      <c r="M45" s="86"/>
      <c r="N45" s="86">
        <v>0</v>
      </c>
      <c r="O45" s="86"/>
      <c r="P45" s="86">
        <v>0</v>
      </c>
      <c r="Q45" s="86"/>
      <c r="R45" s="86">
        <v>0</v>
      </c>
      <c r="S45" s="86"/>
      <c r="T45" s="86">
        <v>0</v>
      </c>
      <c r="U45" s="86"/>
      <c r="V45" s="86">
        <v>55555.23000000001</v>
      </c>
      <c r="W45" s="86"/>
      <c r="X45" s="86">
        <v>0</v>
      </c>
      <c r="Y45" s="86"/>
      <c r="Z45" s="86">
        <v>0</v>
      </c>
      <c r="AA45" s="86"/>
      <c r="AB45" s="86">
        <v>0</v>
      </c>
      <c r="AC45" s="86"/>
      <c r="AD45" s="86">
        <v>0</v>
      </c>
      <c r="AE45" s="77"/>
      <c r="AF45" s="86">
        <v>0</v>
      </c>
      <c r="AG45" s="77"/>
      <c r="AH45" s="86">
        <v>-5166.3399999999965</v>
      </c>
      <c r="AI45" s="77"/>
      <c r="AJ45" s="86">
        <v>195733.01</v>
      </c>
    </row>
    <row r="46" spans="1:36" x14ac:dyDescent="0.25">
      <c r="A46" s="31" t="s">
        <v>243</v>
      </c>
      <c r="B46" s="86">
        <v>10115.6</v>
      </c>
      <c r="C46" s="86"/>
      <c r="D46" s="86">
        <v>0</v>
      </c>
      <c r="E46" s="86"/>
      <c r="F46" s="86">
        <v>0</v>
      </c>
      <c r="G46" s="86"/>
      <c r="H46" s="86">
        <v>0</v>
      </c>
      <c r="I46" s="86"/>
      <c r="J46" s="86">
        <v>0</v>
      </c>
      <c r="K46" s="86"/>
      <c r="L46" s="86">
        <v>10451.050000000001</v>
      </c>
      <c r="M46" s="86"/>
      <c r="N46" s="86">
        <v>0</v>
      </c>
      <c r="O46" s="86"/>
      <c r="P46" s="86">
        <v>0</v>
      </c>
      <c r="Q46" s="86"/>
      <c r="R46" s="86">
        <v>0</v>
      </c>
      <c r="S46" s="86"/>
      <c r="T46" s="86">
        <v>0</v>
      </c>
      <c r="U46" s="86"/>
      <c r="V46" s="86">
        <v>-6245.45</v>
      </c>
      <c r="W46" s="86"/>
      <c r="X46" s="86">
        <v>0</v>
      </c>
      <c r="Y46" s="86"/>
      <c r="Z46" s="86">
        <v>0</v>
      </c>
      <c r="AA46" s="86"/>
      <c r="AB46" s="86">
        <v>0</v>
      </c>
      <c r="AC46" s="86"/>
      <c r="AD46" s="86">
        <v>0</v>
      </c>
      <c r="AE46" s="77"/>
      <c r="AF46" s="86">
        <v>0</v>
      </c>
      <c r="AG46" s="77"/>
      <c r="AH46" s="86">
        <v>0</v>
      </c>
      <c r="AI46" s="77"/>
      <c r="AJ46" s="86">
        <v>14321.2</v>
      </c>
    </row>
    <row r="47" spans="1:36" x14ac:dyDescent="0.25">
      <c r="A47" s="31" t="s">
        <v>56</v>
      </c>
      <c r="B47" s="86">
        <v>-117859.06</v>
      </c>
      <c r="C47" s="86"/>
      <c r="D47" s="86">
        <v>305591.80999999994</v>
      </c>
      <c r="E47" s="86"/>
      <c r="F47" s="86">
        <v>0</v>
      </c>
      <c r="G47" s="86"/>
      <c r="H47" s="86">
        <v>0</v>
      </c>
      <c r="I47" s="86"/>
      <c r="J47" s="86">
        <v>0</v>
      </c>
      <c r="K47" s="86"/>
      <c r="L47" s="86">
        <v>12677.029999999999</v>
      </c>
      <c r="M47" s="86"/>
      <c r="N47" s="86">
        <v>698880.06</v>
      </c>
      <c r="O47" s="86"/>
      <c r="P47" s="86">
        <v>0</v>
      </c>
      <c r="Q47" s="86"/>
      <c r="R47" s="86">
        <v>7689.2999999999993</v>
      </c>
      <c r="S47" s="86"/>
      <c r="T47" s="86">
        <v>852078.03999999992</v>
      </c>
      <c r="U47" s="86"/>
      <c r="V47" s="86">
        <v>5699277.8500000006</v>
      </c>
      <c r="W47" s="86"/>
      <c r="X47" s="86">
        <v>0</v>
      </c>
      <c r="Y47" s="86"/>
      <c r="Z47" s="86">
        <v>551130.25</v>
      </c>
      <c r="AA47" s="86"/>
      <c r="AB47" s="86">
        <v>68015.58</v>
      </c>
      <c r="AC47" s="86"/>
      <c r="AD47" s="86">
        <v>800387.55</v>
      </c>
      <c r="AE47" s="77"/>
      <c r="AF47" s="86">
        <v>557228.41</v>
      </c>
      <c r="AG47" s="77"/>
      <c r="AH47" s="86">
        <v>183536.38999999998</v>
      </c>
      <c r="AI47" s="77"/>
      <c r="AJ47" s="86">
        <v>9618633.2100000009</v>
      </c>
    </row>
    <row r="48" spans="1:36" x14ac:dyDescent="0.25">
      <c r="A48" s="31" t="s">
        <v>57</v>
      </c>
      <c r="B48" s="86">
        <v>0</v>
      </c>
      <c r="C48" s="86"/>
      <c r="D48" s="86">
        <v>430563.57</v>
      </c>
      <c r="E48" s="86"/>
      <c r="F48" s="86">
        <v>0</v>
      </c>
      <c r="G48" s="86"/>
      <c r="H48" s="86">
        <v>0</v>
      </c>
      <c r="I48" s="86"/>
      <c r="J48" s="86">
        <v>0</v>
      </c>
      <c r="K48" s="86"/>
      <c r="L48" s="86">
        <v>120462.94</v>
      </c>
      <c r="M48" s="86"/>
      <c r="N48" s="86">
        <v>1688125.9200000002</v>
      </c>
      <c r="O48" s="86"/>
      <c r="P48" s="86">
        <v>0</v>
      </c>
      <c r="Q48" s="86"/>
      <c r="R48" s="86">
        <v>8075.6</v>
      </c>
      <c r="S48" s="86"/>
      <c r="T48" s="86">
        <v>1956890.2100000002</v>
      </c>
      <c r="U48" s="86"/>
      <c r="V48" s="86">
        <v>483460.35</v>
      </c>
      <c r="W48" s="86"/>
      <c r="X48" s="86">
        <v>0</v>
      </c>
      <c r="Y48" s="86"/>
      <c r="Z48" s="86">
        <v>883028.54</v>
      </c>
      <c r="AA48" s="86"/>
      <c r="AB48" s="86">
        <v>83868.53</v>
      </c>
      <c r="AC48" s="86"/>
      <c r="AD48" s="86">
        <v>0</v>
      </c>
      <c r="AE48" s="77"/>
      <c r="AF48" s="86">
        <v>1402419.42</v>
      </c>
      <c r="AG48" s="77"/>
      <c r="AH48" s="86">
        <v>335428.42000000004</v>
      </c>
      <c r="AI48" s="77"/>
      <c r="AJ48" s="86">
        <v>7392323.5</v>
      </c>
    </row>
    <row r="49" spans="1:36" x14ac:dyDescent="0.25">
      <c r="A49" s="31" t="s">
        <v>58</v>
      </c>
      <c r="B49" s="86">
        <v>31385.94</v>
      </c>
      <c r="C49" s="86"/>
      <c r="D49" s="86">
        <v>15031.88</v>
      </c>
      <c r="E49" s="86"/>
      <c r="F49" s="86">
        <v>0</v>
      </c>
      <c r="G49" s="86"/>
      <c r="H49" s="86">
        <v>0</v>
      </c>
      <c r="I49" s="86"/>
      <c r="J49" s="86">
        <v>0</v>
      </c>
      <c r="K49" s="86"/>
      <c r="L49" s="86">
        <v>-4376.75</v>
      </c>
      <c r="M49" s="86"/>
      <c r="N49" s="86">
        <v>16665.900000000001</v>
      </c>
      <c r="O49" s="86"/>
      <c r="P49" s="86">
        <v>0</v>
      </c>
      <c r="Q49" s="86"/>
      <c r="R49" s="86">
        <v>65.400000000000006</v>
      </c>
      <c r="S49" s="86"/>
      <c r="T49" s="86">
        <v>23159.86</v>
      </c>
      <c r="U49" s="86"/>
      <c r="V49" s="86">
        <v>41666.660000000003</v>
      </c>
      <c r="W49" s="86"/>
      <c r="X49" s="86">
        <v>0</v>
      </c>
      <c r="Y49" s="86"/>
      <c r="Z49" s="86">
        <v>27095.98</v>
      </c>
      <c r="AA49" s="86"/>
      <c r="AB49" s="86">
        <v>3513.3100000000004</v>
      </c>
      <c r="AC49" s="86"/>
      <c r="AD49" s="86">
        <v>0</v>
      </c>
      <c r="AE49" s="77"/>
      <c r="AF49" s="86">
        <v>366.63</v>
      </c>
      <c r="AG49" s="77"/>
      <c r="AH49" s="86">
        <v>7506.61</v>
      </c>
      <c r="AI49" s="77"/>
      <c r="AJ49" s="86">
        <v>162081.42000000001</v>
      </c>
    </row>
    <row r="50" spans="1:36" x14ac:dyDescent="0.25">
      <c r="A50" s="31" t="s">
        <v>59</v>
      </c>
      <c r="B50" s="86">
        <v>0</v>
      </c>
      <c r="C50" s="86"/>
      <c r="D50" s="86">
        <v>365439.41</v>
      </c>
      <c r="E50" s="86"/>
      <c r="F50" s="86">
        <v>0</v>
      </c>
      <c r="G50" s="86"/>
      <c r="H50" s="86">
        <v>0</v>
      </c>
      <c r="I50" s="86"/>
      <c r="J50" s="86">
        <v>0</v>
      </c>
      <c r="K50" s="86"/>
      <c r="L50" s="86">
        <v>456384.22</v>
      </c>
      <c r="M50" s="86"/>
      <c r="N50" s="86">
        <v>396223.18999999994</v>
      </c>
      <c r="O50" s="86"/>
      <c r="P50" s="86">
        <v>0</v>
      </c>
      <c r="Q50" s="86"/>
      <c r="R50" s="86">
        <v>16049.140000000001</v>
      </c>
      <c r="S50" s="86"/>
      <c r="T50" s="86">
        <v>535350.41</v>
      </c>
      <c r="U50" s="86"/>
      <c r="V50" s="86">
        <v>273256.76</v>
      </c>
      <c r="W50" s="86"/>
      <c r="X50" s="86">
        <v>0</v>
      </c>
      <c r="Y50" s="86"/>
      <c r="Z50" s="86">
        <v>521323.92000000016</v>
      </c>
      <c r="AA50" s="86"/>
      <c r="AB50" s="86">
        <v>34745.919999999998</v>
      </c>
      <c r="AC50" s="86"/>
      <c r="AD50" s="86">
        <v>0</v>
      </c>
      <c r="AE50" s="77"/>
      <c r="AF50" s="86">
        <v>62960.650000000009</v>
      </c>
      <c r="AG50" s="77"/>
      <c r="AH50" s="86">
        <v>175651.31999999998</v>
      </c>
      <c r="AI50" s="77"/>
      <c r="AJ50" s="86">
        <v>2837384.9399999995</v>
      </c>
    </row>
    <row r="51" spans="1:36" x14ac:dyDescent="0.25">
      <c r="A51" s="31" t="s">
        <v>60</v>
      </c>
      <c r="B51" s="86">
        <v>19646.66</v>
      </c>
      <c r="C51" s="86"/>
      <c r="D51" s="86">
        <v>8423.0300000000061</v>
      </c>
      <c r="E51" s="86"/>
      <c r="F51" s="86">
        <v>0</v>
      </c>
      <c r="G51" s="86"/>
      <c r="H51" s="86">
        <v>0</v>
      </c>
      <c r="I51" s="86"/>
      <c r="J51" s="86">
        <v>0</v>
      </c>
      <c r="K51" s="86"/>
      <c r="L51" s="86">
        <v>0</v>
      </c>
      <c r="M51" s="86"/>
      <c r="N51" s="86">
        <v>135786.16999999998</v>
      </c>
      <c r="O51" s="86"/>
      <c r="P51" s="86">
        <v>0</v>
      </c>
      <c r="Q51" s="86"/>
      <c r="R51" s="86">
        <v>251.04000000000002</v>
      </c>
      <c r="S51" s="86"/>
      <c r="T51" s="86">
        <v>159608.15000000002</v>
      </c>
      <c r="U51" s="86"/>
      <c r="V51" s="86">
        <v>13888.689999999999</v>
      </c>
      <c r="W51" s="86"/>
      <c r="X51" s="86">
        <v>0</v>
      </c>
      <c r="Y51" s="86"/>
      <c r="Z51" s="86">
        <v>75007.430000000008</v>
      </c>
      <c r="AA51" s="86"/>
      <c r="AB51" s="86">
        <v>472.58000000000175</v>
      </c>
      <c r="AC51" s="86"/>
      <c r="AD51" s="86">
        <v>0</v>
      </c>
      <c r="AE51" s="77"/>
      <c r="AF51" s="86">
        <v>25083.18</v>
      </c>
      <c r="AG51" s="77"/>
      <c r="AH51" s="86">
        <v>28566.530000000002</v>
      </c>
      <c r="AI51" s="77"/>
      <c r="AJ51" s="86">
        <v>466733.46000000008</v>
      </c>
    </row>
    <row r="52" spans="1:36" x14ac:dyDescent="0.25">
      <c r="A52" s="31" t="s">
        <v>61</v>
      </c>
      <c r="B52" s="86">
        <v>0</v>
      </c>
      <c r="C52" s="86"/>
      <c r="D52" s="86">
        <v>10002.959999999999</v>
      </c>
      <c r="E52" s="86"/>
      <c r="F52" s="86">
        <v>0</v>
      </c>
      <c r="G52" s="86"/>
      <c r="H52" s="86">
        <v>0</v>
      </c>
      <c r="I52" s="86"/>
      <c r="J52" s="86">
        <v>0</v>
      </c>
      <c r="K52" s="86"/>
      <c r="L52" s="86">
        <v>3171285.55</v>
      </c>
      <c r="M52" s="86"/>
      <c r="N52" s="86">
        <v>10616.080000000002</v>
      </c>
      <c r="O52" s="86"/>
      <c r="P52" s="86">
        <v>0</v>
      </c>
      <c r="Q52" s="86"/>
      <c r="R52" s="86">
        <v>131.44999999999999</v>
      </c>
      <c r="S52" s="86"/>
      <c r="T52" s="86">
        <v>14792.47</v>
      </c>
      <c r="U52" s="86"/>
      <c r="V52" s="86">
        <v>13888.689999999999</v>
      </c>
      <c r="W52" s="86"/>
      <c r="X52" s="86">
        <v>0</v>
      </c>
      <c r="Y52" s="86"/>
      <c r="Z52" s="86">
        <v>17581.45</v>
      </c>
      <c r="AA52" s="86"/>
      <c r="AB52" s="86">
        <v>1998.0500000000002</v>
      </c>
      <c r="AC52" s="86"/>
      <c r="AD52" s="86">
        <v>0</v>
      </c>
      <c r="AE52" s="77"/>
      <c r="AF52" s="86">
        <v>1977.31</v>
      </c>
      <c r="AG52" s="77"/>
      <c r="AH52" s="86">
        <v>5122.8899999999994</v>
      </c>
      <c r="AI52" s="77"/>
      <c r="AJ52" s="86">
        <v>3247396.9000000004</v>
      </c>
    </row>
    <row r="53" spans="1:36" x14ac:dyDescent="0.25">
      <c r="A53" s="31" t="s">
        <v>62</v>
      </c>
      <c r="B53" s="86">
        <v>227996.63</v>
      </c>
      <c r="C53" s="86"/>
      <c r="D53" s="86">
        <v>108581.96</v>
      </c>
      <c r="E53" s="86"/>
      <c r="F53" s="86">
        <v>0</v>
      </c>
      <c r="G53" s="86"/>
      <c r="H53" s="86">
        <v>0</v>
      </c>
      <c r="I53" s="86"/>
      <c r="J53" s="86">
        <v>0</v>
      </c>
      <c r="K53" s="86"/>
      <c r="L53" s="86">
        <v>165275.07999999996</v>
      </c>
      <c r="M53" s="86"/>
      <c r="N53" s="86">
        <v>470010.49999999994</v>
      </c>
      <c r="O53" s="86"/>
      <c r="P53" s="86">
        <v>0</v>
      </c>
      <c r="Q53" s="86"/>
      <c r="R53" s="86">
        <v>5156.0599999999995</v>
      </c>
      <c r="S53" s="86"/>
      <c r="T53" s="86">
        <v>193061.2</v>
      </c>
      <c r="U53" s="86"/>
      <c r="V53" s="86">
        <v>-114789.23000000004</v>
      </c>
      <c r="W53" s="86"/>
      <c r="X53" s="86">
        <v>0</v>
      </c>
      <c r="Y53" s="86"/>
      <c r="Z53" s="86">
        <v>210834.71999999997</v>
      </c>
      <c r="AA53" s="86"/>
      <c r="AB53" s="86">
        <v>37652.469999999987</v>
      </c>
      <c r="AC53" s="86"/>
      <c r="AD53" s="86">
        <v>-1614.51</v>
      </c>
      <c r="AE53" s="77"/>
      <c r="AF53" s="86">
        <v>19741.75</v>
      </c>
      <c r="AG53" s="77"/>
      <c r="AH53" s="86">
        <v>-516779.44</v>
      </c>
      <c r="AI53" s="77"/>
      <c r="AJ53" s="86">
        <v>805127.19</v>
      </c>
    </row>
    <row r="54" spans="1:36" x14ac:dyDescent="0.25">
      <c r="A54" s="31" t="s">
        <v>63</v>
      </c>
      <c r="B54" s="86">
        <v>-7728.69</v>
      </c>
      <c r="C54" s="86"/>
      <c r="D54" s="86">
        <v>1776.48</v>
      </c>
      <c r="E54" s="86"/>
      <c r="F54" s="86">
        <v>0</v>
      </c>
      <c r="G54" s="86"/>
      <c r="H54" s="86">
        <v>0</v>
      </c>
      <c r="I54" s="86"/>
      <c r="J54" s="86">
        <v>0</v>
      </c>
      <c r="K54" s="86"/>
      <c r="L54" s="86">
        <v>0</v>
      </c>
      <c r="M54" s="86"/>
      <c r="N54" s="86">
        <v>1728.05</v>
      </c>
      <c r="O54" s="86"/>
      <c r="P54" s="86">
        <v>0</v>
      </c>
      <c r="Q54" s="86"/>
      <c r="R54" s="86">
        <v>83.28</v>
      </c>
      <c r="S54" s="86"/>
      <c r="T54" s="86">
        <v>2568.37</v>
      </c>
      <c r="U54" s="86"/>
      <c r="V54" s="86">
        <v>-9067.4099999999962</v>
      </c>
      <c r="W54" s="86"/>
      <c r="X54" s="86">
        <v>0</v>
      </c>
      <c r="Y54" s="86"/>
      <c r="Z54" s="86">
        <v>3428.9400000000005</v>
      </c>
      <c r="AA54" s="86"/>
      <c r="AB54" s="86">
        <v>1718.2400000000002</v>
      </c>
      <c r="AC54" s="86"/>
      <c r="AD54" s="86">
        <v>-7159.28</v>
      </c>
      <c r="AE54" s="77"/>
      <c r="AF54" s="86">
        <v>25.52</v>
      </c>
      <c r="AG54" s="77"/>
      <c r="AH54" s="86">
        <v>973.73</v>
      </c>
      <c r="AI54" s="77"/>
      <c r="AJ54" s="86">
        <v>-11652.769999999993</v>
      </c>
    </row>
    <row r="55" spans="1:36" x14ac:dyDescent="0.25">
      <c r="A55" s="31" t="s">
        <v>202</v>
      </c>
      <c r="B55" s="86">
        <v>0</v>
      </c>
      <c r="C55" s="86"/>
      <c r="D55" s="86">
        <v>256446.15999999997</v>
      </c>
      <c r="E55" s="86"/>
      <c r="F55" s="86">
        <v>0</v>
      </c>
      <c r="G55" s="86"/>
      <c r="H55" s="86">
        <v>0</v>
      </c>
      <c r="I55" s="86"/>
      <c r="J55" s="86">
        <v>0</v>
      </c>
      <c r="K55" s="86"/>
      <c r="L55" s="86">
        <v>783547.96</v>
      </c>
      <c r="M55" s="86"/>
      <c r="N55" s="86">
        <v>711018.79999999981</v>
      </c>
      <c r="O55" s="86"/>
      <c r="P55" s="86">
        <v>0</v>
      </c>
      <c r="Q55" s="86"/>
      <c r="R55" s="86">
        <v>10061.93</v>
      </c>
      <c r="S55" s="86"/>
      <c r="T55" s="86">
        <v>920238.71</v>
      </c>
      <c r="U55" s="86"/>
      <c r="V55" s="86">
        <v>401302.28</v>
      </c>
      <c r="W55" s="86"/>
      <c r="X55" s="86">
        <v>0</v>
      </c>
      <c r="Y55" s="86"/>
      <c r="Z55" s="86">
        <v>791857.98999999987</v>
      </c>
      <c r="AA55" s="86"/>
      <c r="AB55" s="86">
        <v>61852.200000000012</v>
      </c>
      <c r="AC55" s="86"/>
      <c r="AD55" s="86">
        <v>0</v>
      </c>
      <c r="AE55" s="77"/>
      <c r="AF55" s="86">
        <v>1153157.04</v>
      </c>
      <c r="AG55" s="77"/>
      <c r="AH55" s="86">
        <v>450798.28</v>
      </c>
      <c r="AI55" s="77"/>
      <c r="AJ55" s="86">
        <v>5540281.3500000006</v>
      </c>
    </row>
    <row r="56" spans="1:36" x14ac:dyDescent="0.25">
      <c r="A56" s="31" t="s">
        <v>64</v>
      </c>
      <c r="B56" s="86">
        <v>-3321.07</v>
      </c>
      <c r="C56" s="86"/>
      <c r="D56" s="86">
        <v>242650.58999999997</v>
      </c>
      <c r="E56" s="86"/>
      <c r="F56" s="86">
        <v>0</v>
      </c>
      <c r="G56" s="86"/>
      <c r="H56" s="86">
        <v>0</v>
      </c>
      <c r="I56" s="86"/>
      <c r="J56" s="86">
        <v>0</v>
      </c>
      <c r="K56" s="86"/>
      <c r="L56" s="86">
        <v>195437.04999999996</v>
      </c>
      <c r="M56" s="86"/>
      <c r="N56" s="86">
        <v>797246.41</v>
      </c>
      <c r="O56" s="86"/>
      <c r="P56" s="86">
        <v>0</v>
      </c>
      <c r="Q56" s="86"/>
      <c r="R56" s="86">
        <v>8132.43</v>
      </c>
      <c r="S56" s="86"/>
      <c r="T56" s="86">
        <v>921309.25</v>
      </c>
      <c r="U56" s="86"/>
      <c r="V56" s="86">
        <v>159153.77000000002</v>
      </c>
      <c r="W56" s="86"/>
      <c r="X56" s="86">
        <v>0</v>
      </c>
      <c r="Y56" s="86"/>
      <c r="Z56" s="86">
        <v>488619.33000000007</v>
      </c>
      <c r="AA56" s="86"/>
      <c r="AB56" s="86">
        <v>101274.96999999999</v>
      </c>
      <c r="AC56" s="86"/>
      <c r="AD56" s="86">
        <v>-3076.34</v>
      </c>
      <c r="AE56" s="77"/>
      <c r="AF56" s="86">
        <v>763762.87000000011</v>
      </c>
      <c r="AG56" s="77"/>
      <c r="AH56" s="86">
        <v>178932.07</v>
      </c>
      <c r="AI56" s="77"/>
      <c r="AJ56" s="86">
        <v>3850121.3300000005</v>
      </c>
    </row>
    <row r="57" spans="1:36" x14ac:dyDescent="0.25">
      <c r="A57" s="31" t="s">
        <v>65</v>
      </c>
      <c r="B57" s="86">
        <v>67503.610000000015</v>
      </c>
      <c r="C57" s="86"/>
      <c r="D57" s="86">
        <v>0</v>
      </c>
      <c r="E57" s="86"/>
      <c r="F57" s="86">
        <v>0</v>
      </c>
      <c r="G57" s="86"/>
      <c r="H57" s="86">
        <v>0</v>
      </c>
      <c r="I57" s="86"/>
      <c r="J57" s="86">
        <v>0</v>
      </c>
      <c r="K57" s="86"/>
      <c r="L57" s="86">
        <v>10123.730000000003</v>
      </c>
      <c r="M57" s="86"/>
      <c r="N57" s="86">
        <v>0</v>
      </c>
      <c r="O57" s="86"/>
      <c r="P57" s="86">
        <v>0</v>
      </c>
      <c r="Q57" s="86"/>
      <c r="R57" s="86">
        <v>0</v>
      </c>
      <c r="S57" s="86"/>
      <c r="T57" s="86">
        <v>0</v>
      </c>
      <c r="U57" s="86"/>
      <c r="V57" s="86">
        <v>349682.64999999997</v>
      </c>
      <c r="W57" s="86"/>
      <c r="X57" s="86">
        <v>0</v>
      </c>
      <c r="Y57" s="86"/>
      <c r="Z57" s="86">
        <v>0</v>
      </c>
      <c r="AA57" s="86"/>
      <c r="AB57" s="86">
        <v>0</v>
      </c>
      <c r="AC57" s="86"/>
      <c r="AD57" s="86">
        <v>39239.410000000003</v>
      </c>
      <c r="AE57" s="77"/>
      <c r="AF57" s="86">
        <v>0</v>
      </c>
      <c r="AG57" s="77"/>
      <c r="AH57" s="86">
        <v>0</v>
      </c>
      <c r="AI57" s="77"/>
      <c r="AJ57" s="86">
        <v>466549.4</v>
      </c>
    </row>
    <row r="58" spans="1:36" x14ac:dyDescent="0.25">
      <c r="A58" s="75" t="s">
        <v>66</v>
      </c>
      <c r="B58" s="86">
        <v>0</v>
      </c>
      <c r="C58" s="86"/>
      <c r="D58" s="86">
        <v>17863.659999999996</v>
      </c>
      <c r="E58" s="86"/>
      <c r="F58" s="86">
        <v>0</v>
      </c>
      <c r="G58" s="86"/>
      <c r="H58" s="86">
        <v>0</v>
      </c>
      <c r="I58" s="86"/>
      <c r="J58" s="86">
        <v>0</v>
      </c>
      <c r="K58" s="86"/>
      <c r="L58" s="86">
        <v>1317227.26</v>
      </c>
      <c r="M58" s="86"/>
      <c r="N58" s="86">
        <v>22291.22</v>
      </c>
      <c r="O58" s="86"/>
      <c r="P58" s="86">
        <v>0</v>
      </c>
      <c r="Q58" s="86"/>
      <c r="R58" s="86">
        <v>612.54</v>
      </c>
      <c r="S58" s="86"/>
      <c r="T58" s="86">
        <v>30399.950000000004</v>
      </c>
      <c r="U58" s="86"/>
      <c r="V58" s="86">
        <v>13888.689999999999</v>
      </c>
      <c r="W58" s="86"/>
      <c r="X58" s="86">
        <v>0</v>
      </c>
      <c r="Y58" s="86"/>
      <c r="Z58" s="86">
        <v>29760</v>
      </c>
      <c r="AA58" s="86"/>
      <c r="AB58" s="86">
        <v>4846.6399999999994</v>
      </c>
      <c r="AC58" s="86"/>
      <c r="AD58" s="86">
        <v>0</v>
      </c>
      <c r="AE58" s="77"/>
      <c r="AF58" s="86">
        <v>824.76</v>
      </c>
      <c r="AG58" s="77"/>
      <c r="AH58" s="86">
        <v>9187.1</v>
      </c>
      <c r="AI58" s="77"/>
      <c r="AJ58" s="86">
        <v>1446901.8199999998</v>
      </c>
    </row>
    <row r="59" spans="1:36" x14ac:dyDescent="0.25">
      <c r="A59" s="31" t="s">
        <v>67</v>
      </c>
      <c r="B59" s="86">
        <v>0</v>
      </c>
      <c r="C59" s="86"/>
      <c r="D59" s="86">
        <v>-47.37</v>
      </c>
      <c r="E59" s="86"/>
      <c r="F59" s="86">
        <v>0</v>
      </c>
      <c r="G59" s="86"/>
      <c r="H59" s="86">
        <v>0</v>
      </c>
      <c r="I59" s="86"/>
      <c r="J59" s="86">
        <v>0</v>
      </c>
      <c r="K59" s="86"/>
      <c r="L59" s="86">
        <v>0</v>
      </c>
      <c r="M59" s="86"/>
      <c r="N59" s="86">
        <v>0</v>
      </c>
      <c r="O59" s="86"/>
      <c r="P59" s="86">
        <v>0</v>
      </c>
      <c r="Q59" s="86"/>
      <c r="R59" s="86">
        <v>0</v>
      </c>
      <c r="S59" s="86"/>
      <c r="T59" s="86">
        <v>0</v>
      </c>
      <c r="U59" s="86"/>
      <c r="V59" s="86">
        <v>0</v>
      </c>
      <c r="W59" s="86"/>
      <c r="X59" s="86">
        <v>0</v>
      </c>
      <c r="Y59" s="86"/>
      <c r="Z59" s="86">
        <v>0</v>
      </c>
      <c r="AA59" s="86"/>
      <c r="AB59" s="86">
        <v>0</v>
      </c>
      <c r="AC59" s="86"/>
      <c r="AD59" s="86">
        <v>0</v>
      </c>
      <c r="AE59" s="77"/>
      <c r="AF59" s="86">
        <v>0</v>
      </c>
      <c r="AG59" s="77"/>
      <c r="AH59" s="86">
        <v>0</v>
      </c>
      <c r="AI59" s="77"/>
      <c r="AJ59" s="86">
        <v>-47.37</v>
      </c>
    </row>
    <row r="60" spans="1:36" x14ac:dyDescent="0.25">
      <c r="A60" s="31" t="s">
        <v>68</v>
      </c>
      <c r="B60" s="86">
        <v>0</v>
      </c>
      <c r="C60" s="86"/>
      <c r="D60" s="86">
        <v>198545.84000000003</v>
      </c>
      <c r="E60" s="86"/>
      <c r="F60" s="86">
        <v>0</v>
      </c>
      <c r="G60" s="86"/>
      <c r="H60" s="86">
        <v>0</v>
      </c>
      <c r="I60" s="86"/>
      <c r="J60" s="86">
        <v>0</v>
      </c>
      <c r="K60" s="86"/>
      <c r="L60" s="86">
        <v>-2188.34</v>
      </c>
      <c r="M60" s="86"/>
      <c r="N60" s="86">
        <v>883824.31</v>
      </c>
      <c r="O60" s="86"/>
      <c r="P60" s="86">
        <v>0</v>
      </c>
      <c r="Q60" s="86"/>
      <c r="R60" s="86">
        <v>17020.809999999998</v>
      </c>
      <c r="S60" s="86"/>
      <c r="T60" s="86">
        <v>1079403.7000000002</v>
      </c>
      <c r="U60" s="86"/>
      <c r="V60" s="86">
        <v>499999.38</v>
      </c>
      <c r="W60" s="86"/>
      <c r="X60" s="86">
        <v>0</v>
      </c>
      <c r="Y60" s="86"/>
      <c r="Z60" s="86">
        <v>616346.75999999989</v>
      </c>
      <c r="AA60" s="86"/>
      <c r="AB60" s="86">
        <v>58681.06</v>
      </c>
      <c r="AC60" s="86"/>
      <c r="AD60" s="86">
        <v>0</v>
      </c>
      <c r="AE60" s="77"/>
      <c r="AF60" s="86">
        <v>368104.01999999996</v>
      </c>
      <c r="AG60" s="77"/>
      <c r="AH60" s="86">
        <v>223462.13</v>
      </c>
      <c r="AI60" s="77"/>
      <c r="AJ60" s="86">
        <v>3943199.67</v>
      </c>
    </row>
    <row r="61" spans="1:36" x14ac:dyDescent="0.25">
      <c r="A61" s="31" t="s">
        <v>69</v>
      </c>
      <c r="B61" s="86">
        <v>0</v>
      </c>
      <c r="C61" s="86"/>
      <c r="D61" s="86">
        <v>65466.450000000004</v>
      </c>
      <c r="E61" s="86"/>
      <c r="F61" s="86">
        <v>0</v>
      </c>
      <c r="G61" s="86"/>
      <c r="H61" s="86">
        <v>0</v>
      </c>
      <c r="I61" s="86"/>
      <c r="J61" s="86">
        <v>0</v>
      </c>
      <c r="K61" s="86"/>
      <c r="L61" s="86">
        <v>479125.53</v>
      </c>
      <c r="M61" s="86"/>
      <c r="N61" s="86">
        <v>112159.18000000001</v>
      </c>
      <c r="O61" s="86"/>
      <c r="P61" s="86">
        <v>0</v>
      </c>
      <c r="Q61" s="86"/>
      <c r="R61" s="86">
        <v>3345.13</v>
      </c>
      <c r="S61" s="86"/>
      <c r="T61" s="86">
        <v>143256.90999999997</v>
      </c>
      <c r="U61" s="86"/>
      <c r="V61" s="86">
        <v>-40031.69999999999</v>
      </c>
      <c r="W61" s="86"/>
      <c r="X61" s="86">
        <v>0</v>
      </c>
      <c r="Y61" s="86"/>
      <c r="Z61" s="86">
        <v>118631.69</v>
      </c>
      <c r="AA61" s="86"/>
      <c r="AB61" s="86">
        <v>23143.440000000002</v>
      </c>
      <c r="AC61" s="86"/>
      <c r="AD61" s="86">
        <v>0</v>
      </c>
      <c r="AE61" s="77"/>
      <c r="AF61" s="86">
        <v>102136.38</v>
      </c>
      <c r="AG61" s="77"/>
      <c r="AH61" s="86">
        <v>37581.300000000003</v>
      </c>
      <c r="AI61" s="77"/>
      <c r="AJ61" s="86">
        <v>1044814.3099999999</v>
      </c>
    </row>
    <row r="62" spans="1:36" x14ac:dyDescent="0.25">
      <c r="A62" s="31" t="s">
        <v>70</v>
      </c>
      <c r="B62" s="86">
        <v>0</v>
      </c>
      <c r="C62" s="86"/>
      <c r="D62" s="86">
        <v>13973.279999999999</v>
      </c>
      <c r="E62" s="86"/>
      <c r="F62" s="86">
        <v>0</v>
      </c>
      <c r="G62" s="86"/>
      <c r="H62" s="86">
        <v>0</v>
      </c>
      <c r="I62" s="86"/>
      <c r="J62" s="86">
        <v>0</v>
      </c>
      <c r="K62" s="86"/>
      <c r="L62" s="86">
        <v>0</v>
      </c>
      <c r="M62" s="86"/>
      <c r="N62" s="86">
        <v>12220.210000000003</v>
      </c>
      <c r="O62" s="86"/>
      <c r="P62" s="86">
        <v>0</v>
      </c>
      <c r="Q62" s="86"/>
      <c r="R62" s="86">
        <v>0</v>
      </c>
      <c r="S62" s="86"/>
      <c r="T62" s="86">
        <v>17950.969999999998</v>
      </c>
      <c r="U62" s="86"/>
      <c r="V62" s="86">
        <v>27777.89</v>
      </c>
      <c r="W62" s="86"/>
      <c r="X62" s="86">
        <v>0</v>
      </c>
      <c r="Y62" s="86"/>
      <c r="Z62" s="86">
        <v>17157.619999999995</v>
      </c>
      <c r="AA62" s="86"/>
      <c r="AB62" s="86">
        <v>-6620.130000000001</v>
      </c>
      <c r="AC62" s="86"/>
      <c r="AD62" s="86">
        <v>0</v>
      </c>
      <c r="AE62" s="77"/>
      <c r="AF62" s="86">
        <v>0</v>
      </c>
      <c r="AG62" s="77"/>
      <c r="AH62" s="86">
        <v>6477.85</v>
      </c>
      <c r="AI62" s="77"/>
      <c r="AJ62" s="86">
        <v>88937.69</v>
      </c>
    </row>
    <row r="63" spans="1:36" x14ac:dyDescent="0.25">
      <c r="A63" s="31" t="s">
        <v>165</v>
      </c>
      <c r="B63" s="86">
        <v>45596.67</v>
      </c>
      <c r="C63" s="86"/>
      <c r="D63" s="86">
        <v>5811.15</v>
      </c>
      <c r="E63" s="86"/>
      <c r="F63" s="86">
        <v>0</v>
      </c>
      <c r="G63" s="86"/>
      <c r="H63" s="86">
        <v>0</v>
      </c>
      <c r="I63" s="86"/>
      <c r="J63" s="86">
        <v>0</v>
      </c>
      <c r="K63" s="86"/>
      <c r="L63" s="86">
        <v>56986.630000000005</v>
      </c>
      <c r="M63" s="86"/>
      <c r="N63" s="86">
        <v>35246.960000000006</v>
      </c>
      <c r="O63" s="86"/>
      <c r="P63" s="86">
        <v>0</v>
      </c>
      <c r="Q63" s="86"/>
      <c r="R63" s="86">
        <v>142.11000000000001</v>
      </c>
      <c r="S63" s="86"/>
      <c r="T63" s="86">
        <v>41070.07</v>
      </c>
      <c r="U63" s="86"/>
      <c r="V63" s="86">
        <v>239449.19999999998</v>
      </c>
      <c r="W63" s="86"/>
      <c r="X63" s="86">
        <v>0</v>
      </c>
      <c r="Y63" s="86"/>
      <c r="Z63" s="86">
        <v>7751.3700000000008</v>
      </c>
      <c r="AA63" s="86"/>
      <c r="AB63" s="86">
        <v>7377.4600000000028</v>
      </c>
      <c r="AC63" s="86"/>
      <c r="AD63" s="86">
        <v>29341.249999999996</v>
      </c>
      <c r="AE63" s="77"/>
      <c r="AF63" s="86">
        <v>41399.980000000003</v>
      </c>
      <c r="AG63" s="77"/>
      <c r="AH63" s="86">
        <v>7577.9399999999987</v>
      </c>
      <c r="AI63" s="77"/>
      <c r="AJ63" s="86">
        <v>517750.79000000004</v>
      </c>
    </row>
    <row r="64" spans="1:36" x14ac:dyDescent="0.25">
      <c r="A64" s="31" t="s">
        <v>71</v>
      </c>
      <c r="B64" s="86">
        <v>0</v>
      </c>
      <c r="C64" s="86"/>
      <c r="D64" s="86">
        <v>18377.64</v>
      </c>
      <c r="E64" s="86"/>
      <c r="F64" s="86">
        <v>0</v>
      </c>
      <c r="G64" s="86"/>
      <c r="H64" s="86">
        <v>0</v>
      </c>
      <c r="I64" s="86"/>
      <c r="J64" s="86">
        <v>0</v>
      </c>
      <c r="K64" s="86"/>
      <c r="L64" s="86">
        <v>67370.569999999992</v>
      </c>
      <c r="M64" s="86"/>
      <c r="N64" s="86">
        <v>220305.13999999998</v>
      </c>
      <c r="O64" s="86"/>
      <c r="P64" s="86">
        <v>0</v>
      </c>
      <c r="Q64" s="86"/>
      <c r="R64" s="86">
        <v>716.6099999999999</v>
      </c>
      <c r="S64" s="86"/>
      <c r="T64" s="86">
        <v>232377.33999999997</v>
      </c>
      <c r="U64" s="86"/>
      <c r="V64" s="86">
        <v>69444.460000000006</v>
      </c>
      <c r="W64" s="86"/>
      <c r="X64" s="86">
        <v>0</v>
      </c>
      <c r="Y64" s="86"/>
      <c r="Z64" s="86">
        <v>50435.509999999995</v>
      </c>
      <c r="AA64" s="86"/>
      <c r="AB64" s="86">
        <v>16573.29</v>
      </c>
      <c r="AC64" s="86"/>
      <c r="AD64" s="86">
        <v>0</v>
      </c>
      <c r="AE64" s="77"/>
      <c r="AF64" s="86">
        <v>486678.79999999993</v>
      </c>
      <c r="AG64" s="77"/>
      <c r="AH64" s="86">
        <v>30148.15</v>
      </c>
      <c r="AI64" s="77"/>
      <c r="AJ64" s="86">
        <v>1192427.5099999998</v>
      </c>
    </row>
    <row r="65" spans="1:36" x14ac:dyDescent="0.25">
      <c r="A65" s="31" t="s">
        <v>72</v>
      </c>
      <c r="B65" s="86">
        <v>58031.25</v>
      </c>
      <c r="C65" s="86"/>
      <c r="D65" s="86">
        <v>6042.61</v>
      </c>
      <c r="E65" s="86"/>
      <c r="F65" s="86">
        <v>0</v>
      </c>
      <c r="G65" s="86"/>
      <c r="H65" s="86">
        <v>0</v>
      </c>
      <c r="I65" s="86"/>
      <c r="J65" s="86">
        <v>0</v>
      </c>
      <c r="K65" s="86"/>
      <c r="L65" s="86">
        <v>-8884.0499999999956</v>
      </c>
      <c r="M65" s="86"/>
      <c r="N65" s="86">
        <v>11811.86</v>
      </c>
      <c r="O65" s="86"/>
      <c r="P65" s="86">
        <v>0</v>
      </c>
      <c r="Q65" s="86"/>
      <c r="R65" s="86">
        <v>6.0300000000000011</v>
      </c>
      <c r="S65" s="86"/>
      <c r="T65" s="86">
        <v>15403.56</v>
      </c>
      <c r="U65" s="86"/>
      <c r="V65" s="86">
        <v>300614.13</v>
      </c>
      <c r="W65" s="86"/>
      <c r="X65" s="86">
        <v>0</v>
      </c>
      <c r="Y65" s="86"/>
      <c r="Z65" s="86">
        <v>10525.75</v>
      </c>
      <c r="AA65" s="86"/>
      <c r="AB65" s="86">
        <v>14511.890000000001</v>
      </c>
      <c r="AC65" s="86"/>
      <c r="AD65" s="86">
        <v>33733.039999999994</v>
      </c>
      <c r="AE65" s="77"/>
      <c r="AF65" s="86">
        <v>5011.3700000000008</v>
      </c>
      <c r="AG65" s="77"/>
      <c r="AH65" s="86">
        <v>45796.17</v>
      </c>
      <c r="AI65" s="77"/>
      <c r="AJ65" s="86">
        <v>492603.61</v>
      </c>
    </row>
    <row r="66" spans="1:36" x14ac:dyDescent="0.25">
      <c r="A66" s="31" t="s">
        <v>73</v>
      </c>
      <c r="B66" s="86">
        <v>890237.08000000007</v>
      </c>
      <c r="C66" s="86"/>
      <c r="D66" s="86">
        <v>-240123.87</v>
      </c>
      <c r="E66" s="86"/>
      <c r="F66" s="86">
        <v>0</v>
      </c>
      <c r="G66" s="86"/>
      <c r="H66" s="86">
        <v>0</v>
      </c>
      <c r="I66" s="86"/>
      <c r="J66" s="86">
        <v>0</v>
      </c>
      <c r="K66" s="86"/>
      <c r="L66" s="86">
        <v>507693.1</v>
      </c>
      <c r="M66" s="86"/>
      <c r="N66" s="86">
        <v>605803.53</v>
      </c>
      <c r="O66" s="86"/>
      <c r="P66" s="86">
        <v>0</v>
      </c>
      <c r="Q66" s="86"/>
      <c r="R66" s="86">
        <v>6455.97</v>
      </c>
      <c r="S66" s="86"/>
      <c r="T66" s="86">
        <v>678916.7699999999</v>
      </c>
      <c r="U66" s="86"/>
      <c r="V66" s="86">
        <v>4855372.67</v>
      </c>
      <c r="W66" s="86"/>
      <c r="X66" s="86">
        <v>0</v>
      </c>
      <c r="Y66" s="86"/>
      <c r="Z66" s="86">
        <v>350442.81000000006</v>
      </c>
      <c r="AA66" s="86"/>
      <c r="AB66" s="86">
        <v>62169.359999999986</v>
      </c>
      <c r="AC66" s="86"/>
      <c r="AD66" s="86">
        <v>592684.09</v>
      </c>
      <c r="AE66" s="77"/>
      <c r="AF66" s="86">
        <v>309694.08000000002</v>
      </c>
      <c r="AG66" s="77"/>
      <c r="AH66" s="86">
        <v>579499.54</v>
      </c>
      <c r="AI66" s="77"/>
      <c r="AJ66" s="86">
        <v>9198845.129999999</v>
      </c>
    </row>
    <row r="67" spans="1:36" x14ac:dyDescent="0.25">
      <c r="A67" s="31" t="s">
        <v>74</v>
      </c>
      <c r="B67" s="86">
        <v>-62353.45</v>
      </c>
      <c r="C67" s="86"/>
      <c r="D67" s="86">
        <v>2551.29</v>
      </c>
      <c r="E67" s="86"/>
      <c r="F67" s="86">
        <v>0</v>
      </c>
      <c r="G67" s="86"/>
      <c r="H67" s="86">
        <v>0</v>
      </c>
      <c r="I67" s="86"/>
      <c r="J67" s="86">
        <v>0</v>
      </c>
      <c r="K67" s="86"/>
      <c r="L67" s="86">
        <v>6401.6</v>
      </c>
      <c r="M67" s="86"/>
      <c r="N67" s="86">
        <v>494862.67999999993</v>
      </c>
      <c r="O67" s="86"/>
      <c r="P67" s="86">
        <v>0</v>
      </c>
      <c r="Q67" s="86"/>
      <c r="R67" s="86">
        <v>172.07</v>
      </c>
      <c r="S67" s="86"/>
      <c r="T67" s="86">
        <v>539292.04999999993</v>
      </c>
      <c r="U67" s="86"/>
      <c r="V67" s="86">
        <v>-347647.43</v>
      </c>
      <c r="W67" s="86"/>
      <c r="X67" s="86">
        <v>0</v>
      </c>
      <c r="Y67" s="86"/>
      <c r="Z67" s="86">
        <v>13988.349999999999</v>
      </c>
      <c r="AA67" s="86"/>
      <c r="AB67" s="86">
        <v>-4475.63</v>
      </c>
      <c r="AC67" s="86"/>
      <c r="AD67" s="86">
        <v>-57760.22</v>
      </c>
      <c r="AE67" s="77"/>
      <c r="AF67" s="86">
        <v>540771.77</v>
      </c>
      <c r="AG67" s="77"/>
      <c r="AH67" s="86">
        <v>42465.2</v>
      </c>
      <c r="AI67" s="77"/>
      <c r="AJ67" s="86">
        <v>1168268.2799999998</v>
      </c>
    </row>
    <row r="68" spans="1:36" x14ac:dyDescent="0.25">
      <c r="A68" s="31" t="s">
        <v>228</v>
      </c>
      <c r="B68" s="86">
        <v>0</v>
      </c>
      <c r="C68" s="86"/>
      <c r="D68" s="86">
        <v>0</v>
      </c>
      <c r="E68" s="86"/>
      <c r="F68" s="86">
        <v>0</v>
      </c>
      <c r="G68" s="86"/>
      <c r="H68" s="86">
        <v>0</v>
      </c>
      <c r="I68" s="86"/>
      <c r="J68" s="86">
        <v>0</v>
      </c>
      <c r="K68" s="86"/>
      <c r="L68" s="86">
        <v>15549.84</v>
      </c>
      <c r="M68" s="86"/>
      <c r="N68" s="86">
        <v>0</v>
      </c>
      <c r="O68" s="86"/>
      <c r="P68" s="86">
        <v>0</v>
      </c>
      <c r="Q68" s="86"/>
      <c r="R68" s="86">
        <v>0</v>
      </c>
      <c r="S68" s="86"/>
      <c r="T68" s="86">
        <v>0</v>
      </c>
      <c r="U68" s="86"/>
      <c r="V68" s="86">
        <v>143736.47000000003</v>
      </c>
      <c r="W68" s="86"/>
      <c r="X68" s="86">
        <v>0</v>
      </c>
      <c r="Y68" s="86"/>
      <c r="Z68" s="86">
        <v>0</v>
      </c>
      <c r="AA68" s="86"/>
      <c r="AB68" s="86">
        <v>0</v>
      </c>
      <c r="AC68" s="86"/>
      <c r="AD68" s="86">
        <v>0</v>
      </c>
      <c r="AE68" s="77"/>
      <c r="AF68" s="86">
        <v>0</v>
      </c>
      <c r="AG68" s="77"/>
      <c r="AH68" s="86">
        <v>0</v>
      </c>
      <c r="AI68" s="77"/>
      <c r="AJ68" s="86">
        <v>159286.31000000003</v>
      </c>
    </row>
    <row r="69" spans="1:36" x14ac:dyDescent="0.25">
      <c r="A69" s="31" t="s">
        <v>76</v>
      </c>
      <c r="B69" s="86">
        <v>0</v>
      </c>
      <c r="C69" s="86"/>
      <c r="D69" s="86">
        <v>6044.42</v>
      </c>
      <c r="E69" s="86"/>
      <c r="F69" s="86">
        <v>0</v>
      </c>
      <c r="G69" s="86"/>
      <c r="H69" s="86">
        <v>0</v>
      </c>
      <c r="I69" s="86"/>
      <c r="J69" s="86">
        <v>0</v>
      </c>
      <c r="K69" s="86"/>
      <c r="L69" s="86">
        <v>-3952.6499999999987</v>
      </c>
      <c r="M69" s="86"/>
      <c r="N69" s="86">
        <v>7020.26</v>
      </c>
      <c r="O69" s="86"/>
      <c r="P69" s="86">
        <v>0</v>
      </c>
      <c r="Q69" s="86"/>
      <c r="R69" s="86">
        <v>83.399999999999991</v>
      </c>
      <c r="S69" s="86"/>
      <c r="T69" s="86">
        <v>9764.3099999999977</v>
      </c>
      <c r="U69" s="86"/>
      <c r="V69" s="86">
        <v>0</v>
      </c>
      <c r="W69" s="86"/>
      <c r="X69" s="86">
        <v>0</v>
      </c>
      <c r="Y69" s="86"/>
      <c r="Z69" s="86">
        <v>10874.93</v>
      </c>
      <c r="AA69" s="86"/>
      <c r="AB69" s="86">
        <v>-1958.9399999999996</v>
      </c>
      <c r="AC69" s="86"/>
      <c r="AD69" s="86">
        <v>0</v>
      </c>
      <c r="AE69" s="77"/>
      <c r="AF69" s="86">
        <v>3236.2199999999993</v>
      </c>
      <c r="AG69" s="77"/>
      <c r="AH69" s="86">
        <v>3282.0400000000004</v>
      </c>
      <c r="AI69" s="77"/>
      <c r="AJ69" s="86">
        <v>34393.99</v>
      </c>
    </row>
    <row r="70" spans="1:36" x14ac:dyDescent="0.25">
      <c r="A70" s="31" t="s">
        <v>77</v>
      </c>
      <c r="B70" s="86">
        <v>0</v>
      </c>
      <c r="C70" s="86"/>
      <c r="D70" s="86">
        <v>23629.919999999998</v>
      </c>
      <c r="E70" s="86"/>
      <c r="F70" s="86">
        <v>0</v>
      </c>
      <c r="G70" s="86"/>
      <c r="H70" s="86">
        <v>0</v>
      </c>
      <c r="I70" s="86"/>
      <c r="J70" s="86">
        <v>0</v>
      </c>
      <c r="K70" s="86"/>
      <c r="L70" s="86">
        <v>234987.45</v>
      </c>
      <c r="M70" s="86"/>
      <c r="N70" s="86">
        <v>51196.31</v>
      </c>
      <c r="O70" s="86"/>
      <c r="P70" s="86">
        <v>0</v>
      </c>
      <c r="Q70" s="86"/>
      <c r="R70" s="86">
        <v>986.36999999999989</v>
      </c>
      <c r="S70" s="86"/>
      <c r="T70" s="86">
        <v>67091.16</v>
      </c>
      <c r="U70" s="86"/>
      <c r="V70" s="86">
        <v>-31227.360000000001</v>
      </c>
      <c r="W70" s="86"/>
      <c r="X70" s="86">
        <v>0</v>
      </c>
      <c r="Y70" s="86"/>
      <c r="Z70" s="86">
        <v>61056.75</v>
      </c>
      <c r="AA70" s="86"/>
      <c r="AB70" s="86">
        <v>-2642.4700000000012</v>
      </c>
      <c r="AC70" s="86"/>
      <c r="AD70" s="86">
        <v>0</v>
      </c>
      <c r="AE70" s="77"/>
      <c r="AF70" s="86">
        <v>25329.769999999997</v>
      </c>
      <c r="AG70" s="77"/>
      <c r="AH70" s="86">
        <v>23888.489999999998</v>
      </c>
      <c r="AI70" s="77"/>
      <c r="AJ70" s="86">
        <v>454296.39</v>
      </c>
    </row>
    <row r="71" spans="1:36" x14ac:dyDescent="0.25">
      <c r="A71" s="31" t="s">
        <v>78</v>
      </c>
      <c r="B71" s="86">
        <v>-33754.850000000006</v>
      </c>
      <c r="C71" s="86"/>
      <c r="D71" s="86">
        <v>97147.920000000013</v>
      </c>
      <c r="E71" s="86"/>
      <c r="F71" s="86">
        <v>0</v>
      </c>
      <c r="G71" s="86"/>
      <c r="H71" s="86">
        <v>0</v>
      </c>
      <c r="I71" s="86"/>
      <c r="J71" s="86">
        <v>0</v>
      </c>
      <c r="K71" s="86"/>
      <c r="L71" s="86">
        <v>125209.62</v>
      </c>
      <c r="M71" s="86"/>
      <c r="N71" s="86">
        <v>130106.13</v>
      </c>
      <c r="O71" s="86"/>
      <c r="P71" s="86">
        <v>0</v>
      </c>
      <c r="Q71" s="86"/>
      <c r="R71" s="86">
        <v>4105.43</v>
      </c>
      <c r="S71" s="86"/>
      <c r="T71" s="86">
        <v>164751.84</v>
      </c>
      <c r="U71" s="86"/>
      <c r="V71" s="86">
        <v>2447352.2999999998</v>
      </c>
      <c r="W71" s="86"/>
      <c r="X71" s="86">
        <v>0</v>
      </c>
      <c r="Y71" s="86"/>
      <c r="Z71" s="86">
        <v>126351.35000000003</v>
      </c>
      <c r="AA71" s="86"/>
      <c r="AB71" s="86">
        <v>48496.689999999995</v>
      </c>
      <c r="AC71" s="86"/>
      <c r="AD71" s="86">
        <v>-294213.19999999995</v>
      </c>
      <c r="AE71" s="77"/>
      <c r="AF71" s="86">
        <v>195724.51</v>
      </c>
      <c r="AG71" s="77"/>
      <c r="AH71" s="86">
        <v>72672.599999999991</v>
      </c>
      <c r="AI71" s="77"/>
      <c r="AJ71" s="86">
        <v>3083950.3399999994</v>
      </c>
    </row>
    <row r="72" spans="1:36" x14ac:dyDescent="0.25">
      <c r="A72" s="31" t="s">
        <v>79</v>
      </c>
      <c r="B72" s="86">
        <v>0</v>
      </c>
      <c r="C72" s="86"/>
      <c r="D72" s="86">
        <v>16228.949999999999</v>
      </c>
      <c r="E72" s="86"/>
      <c r="F72" s="86">
        <v>0</v>
      </c>
      <c r="G72" s="86"/>
      <c r="H72" s="86">
        <v>0</v>
      </c>
      <c r="I72" s="86"/>
      <c r="J72" s="86">
        <v>0</v>
      </c>
      <c r="K72" s="86"/>
      <c r="L72" s="86">
        <v>241627.55</v>
      </c>
      <c r="M72" s="86"/>
      <c r="N72" s="86">
        <v>49437.770000000004</v>
      </c>
      <c r="O72" s="86"/>
      <c r="P72" s="86">
        <v>0</v>
      </c>
      <c r="Q72" s="86"/>
      <c r="R72" s="86">
        <v>490.99999999999994</v>
      </c>
      <c r="S72" s="86"/>
      <c r="T72" s="86">
        <v>60956.14</v>
      </c>
      <c r="U72" s="86"/>
      <c r="V72" s="86">
        <v>30512.7</v>
      </c>
      <c r="W72" s="86"/>
      <c r="X72" s="86">
        <v>0</v>
      </c>
      <c r="Y72" s="86"/>
      <c r="Z72" s="86">
        <v>33794.82</v>
      </c>
      <c r="AA72" s="86"/>
      <c r="AB72" s="86">
        <v>91060.43</v>
      </c>
      <c r="AC72" s="86"/>
      <c r="AD72" s="86">
        <v>0</v>
      </c>
      <c r="AE72" s="77"/>
      <c r="AF72" s="86">
        <v>55374.259999999995</v>
      </c>
      <c r="AG72" s="77"/>
      <c r="AH72" s="86">
        <v>15592.48</v>
      </c>
      <c r="AI72" s="77"/>
      <c r="AJ72" s="86">
        <v>595076.1</v>
      </c>
    </row>
    <row r="73" spans="1:36" x14ac:dyDescent="0.25">
      <c r="A73" s="31" t="s">
        <v>80</v>
      </c>
      <c r="B73" s="86">
        <v>366743.1</v>
      </c>
      <c r="C73" s="86"/>
      <c r="D73" s="86">
        <v>59784.05</v>
      </c>
      <c r="E73" s="86"/>
      <c r="F73" s="86">
        <v>0</v>
      </c>
      <c r="G73" s="86"/>
      <c r="H73" s="86">
        <v>0</v>
      </c>
      <c r="I73" s="86"/>
      <c r="J73" s="86">
        <v>0</v>
      </c>
      <c r="K73" s="86"/>
      <c r="L73" s="86">
        <v>3383073.17</v>
      </c>
      <c r="M73" s="86"/>
      <c r="N73" s="86">
        <v>86507.7</v>
      </c>
      <c r="O73" s="86"/>
      <c r="P73" s="86">
        <v>0</v>
      </c>
      <c r="Q73" s="86"/>
      <c r="R73" s="86">
        <v>3229.5</v>
      </c>
      <c r="S73" s="86"/>
      <c r="T73" s="86">
        <v>118908.34999999999</v>
      </c>
      <c r="U73" s="86"/>
      <c r="V73" s="86">
        <v>44975.290000000008</v>
      </c>
      <c r="W73" s="86"/>
      <c r="X73" s="86">
        <v>0</v>
      </c>
      <c r="Y73" s="86"/>
      <c r="Z73" s="86">
        <v>131666.43</v>
      </c>
      <c r="AA73" s="86"/>
      <c r="AB73" s="86">
        <v>23408.61</v>
      </c>
      <c r="AC73" s="86"/>
      <c r="AD73" s="86">
        <v>0</v>
      </c>
      <c r="AE73" s="77"/>
      <c r="AF73" s="86">
        <v>11039.289999999999</v>
      </c>
      <c r="AG73" s="77"/>
      <c r="AH73" s="86">
        <v>38162.249999999993</v>
      </c>
      <c r="AI73" s="77"/>
      <c r="AJ73" s="86">
        <v>4267497.74</v>
      </c>
    </row>
    <row r="74" spans="1:36" x14ac:dyDescent="0.25">
      <c r="A74" s="31" t="s">
        <v>81</v>
      </c>
      <c r="B74" s="86">
        <v>41458.31</v>
      </c>
      <c r="C74" s="86"/>
      <c r="D74" s="86">
        <v>2579.66</v>
      </c>
      <c r="E74" s="86"/>
      <c r="F74" s="86">
        <v>0</v>
      </c>
      <c r="G74" s="86"/>
      <c r="H74" s="86">
        <v>0</v>
      </c>
      <c r="I74" s="86"/>
      <c r="J74" s="86">
        <v>0</v>
      </c>
      <c r="K74" s="86"/>
      <c r="L74" s="86">
        <v>-6565.18</v>
      </c>
      <c r="M74" s="86"/>
      <c r="N74" s="86">
        <v>2622.07</v>
      </c>
      <c r="O74" s="86"/>
      <c r="P74" s="86">
        <v>0</v>
      </c>
      <c r="Q74" s="86"/>
      <c r="R74" s="86">
        <v>0</v>
      </c>
      <c r="S74" s="86"/>
      <c r="T74" s="86">
        <v>3718.93</v>
      </c>
      <c r="U74" s="86"/>
      <c r="V74" s="86">
        <v>214762.63</v>
      </c>
      <c r="W74" s="86"/>
      <c r="X74" s="86">
        <v>0</v>
      </c>
      <c r="Y74" s="86"/>
      <c r="Z74" s="86">
        <v>3324.5499999999997</v>
      </c>
      <c r="AA74" s="86"/>
      <c r="AB74" s="86">
        <v>2428.8000000000011</v>
      </c>
      <c r="AC74" s="86"/>
      <c r="AD74" s="86">
        <v>24099.239999999998</v>
      </c>
      <c r="AE74" s="77"/>
      <c r="AF74" s="86">
        <v>0</v>
      </c>
      <c r="AG74" s="77"/>
      <c r="AH74" s="86">
        <v>1168.3600000000001</v>
      </c>
      <c r="AI74" s="77"/>
      <c r="AJ74" s="86">
        <v>289597.37</v>
      </c>
    </row>
    <row r="75" spans="1:36" x14ac:dyDescent="0.25">
      <c r="A75" s="31" t="s">
        <v>82</v>
      </c>
      <c r="B75" s="86">
        <v>0</v>
      </c>
      <c r="C75" s="86"/>
      <c r="D75" s="86">
        <v>168265.2</v>
      </c>
      <c r="E75" s="86"/>
      <c r="F75" s="86">
        <v>0</v>
      </c>
      <c r="G75" s="86"/>
      <c r="H75" s="86">
        <v>0</v>
      </c>
      <c r="I75" s="86"/>
      <c r="J75" s="86">
        <v>0</v>
      </c>
      <c r="K75" s="86"/>
      <c r="L75" s="86">
        <v>0</v>
      </c>
      <c r="M75" s="86"/>
      <c r="N75" s="86">
        <v>49776.59</v>
      </c>
      <c r="O75" s="86"/>
      <c r="P75" s="86">
        <v>0</v>
      </c>
      <c r="Q75" s="86"/>
      <c r="R75" s="86">
        <v>0</v>
      </c>
      <c r="S75" s="86"/>
      <c r="T75" s="86">
        <v>110461.47</v>
      </c>
      <c r="U75" s="86"/>
      <c r="V75" s="86">
        <v>224247.92</v>
      </c>
      <c r="W75" s="86"/>
      <c r="X75" s="86">
        <v>0</v>
      </c>
      <c r="Y75" s="86"/>
      <c r="Z75" s="86">
        <v>192194.84</v>
      </c>
      <c r="AA75" s="86"/>
      <c r="AB75" s="86">
        <v>29901.89</v>
      </c>
      <c r="AC75" s="86"/>
      <c r="AD75" s="86">
        <v>0</v>
      </c>
      <c r="AE75" s="77"/>
      <c r="AF75" s="86">
        <v>0</v>
      </c>
      <c r="AG75" s="77"/>
      <c r="AH75" s="86">
        <v>67473.73</v>
      </c>
      <c r="AI75" s="77"/>
      <c r="AJ75" s="86">
        <v>842321.64</v>
      </c>
    </row>
    <row r="76" spans="1:36" x14ac:dyDescent="0.25">
      <c r="A76" s="31" t="s">
        <v>83</v>
      </c>
      <c r="B76" s="86">
        <v>0</v>
      </c>
      <c r="C76" s="86"/>
      <c r="D76" s="86">
        <v>130839.06</v>
      </c>
      <c r="E76" s="86"/>
      <c r="F76" s="86">
        <v>0</v>
      </c>
      <c r="G76" s="86"/>
      <c r="H76" s="86">
        <v>0</v>
      </c>
      <c r="I76" s="86"/>
      <c r="J76" s="86">
        <v>0</v>
      </c>
      <c r="K76" s="86"/>
      <c r="L76" s="86">
        <v>0</v>
      </c>
      <c r="M76" s="86"/>
      <c r="N76" s="86">
        <v>48758.94</v>
      </c>
      <c r="O76" s="86"/>
      <c r="P76" s="86">
        <v>0</v>
      </c>
      <c r="Q76" s="86"/>
      <c r="R76" s="86">
        <v>0</v>
      </c>
      <c r="S76" s="86"/>
      <c r="T76" s="86">
        <v>102304.56000000001</v>
      </c>
      <c r="U76" s="86"/>
      <c r="V76" s="86">
        <v>-91774.97</v>
      </c>
      <c r="W76" s="86"/>
      <c r="X76" s="86">
        <v>0</v>
      </c>
      <c r="Y76" s="86"/>
      <c r="Z76" s="86">
        <v>184656.91</v>
      </c>
      <c r="AA76" s="86"/>
      <c r="AB76" s="86">
        <v>21073.85</v>
      </c>
      <c r="AC76" s="86"/>
      <c r="AD76" s="86">
        <v>0</v>
      </c>
      <c r="AE76" s="77"/>
      <c r="AF76" s="86">
        <v>0</v>
      </c>
      <c r="AG76" s="77"/>
      <c r="AH76" s="86">
        <v>60056.69</v>
      </c>
      <c r="AI76" s="77"/>
      <c r="AJ76" s="86">
        <v>455915.04</v>
      </c>
    </row>
    <row r="77" spans="1:36" x14ac:dyDescent="0.25">
      <c r="A77" s="31" t="s">
        <v>84</v>
      </c>
      <c r="B77" s="86">
        <v>0</v>
      </c>
      <c r="C77" s="86"/>
      <c r="D77" s="86">
        <v>29287.040000000001</v>
      </c>
      <c r="E77" s="86"/>
      <c r="F77" s="86">
        <v>0</v>
      </c>
      <c r="G77" s="86"/>
      <c r="H77" s="86">
        <v>0</v>
      </c>
      <c r="I77" s="86"/>
      <c r="J77" s="86">
        <v>0</v>
      </c>
      <c r="K77" s="86"/>
      <c r="L77" s="86">
        <v>92681.98</v>
      </c>
      <c r="M77" s="86"/>
      <c r="N77" s="86">
        <v>29375.7</v>
      </c>
      <c r="O77" s="86"/>
      <c r="P77" s="86">
        <v>0</v>
      </c>
      <c r="Q77" s="86"/>
      <c r="R77" s="86">
        <v>1272.1400000000001</v>
      </c>
      <c r="S77" s="86"/>
      <c r="T77" s="86">
        <v>42834</v>
      </c>
      <c r="U77" s="86"/>
      <c r="V77" s="86">
        <v>13888.689999999999</v>
      </c>
      <c r="W77" s="86"/>
      <c r="X77" s="86">
        <v>0</v>
      </c>
      <c r="Y77" s="86"/>
      <c r="Z77" s="86">
        <v>53097.159999999996</v>
      </c>
      <c r="AA77" s="86"/>
      <c r="AB77" s="86">
        <v>10307.790000000001</v>
      </c>
      <c r="AC77" s="86"/>
      <c r="AD77" s="86">
        <v>0</v>
      </c>
      <c r="AE77" s="77"/>
      <c r="AF77" s="86">
        <v>11843.48</v>
      </c>
      <c r="AG77" s="77"/>
      <c r="AH77" s="86">
        <v>14969.43</v>
      </c>
      <c r="AI77" s="77"/>
      <c r="AJ77" s="86">
        <v>299557.40999999997</v>
      </c>
    </row>
    <row r="78" spans="1:36" x14ac:dyDescent="0.25">
      <c r="A78" s="31" t="s">
        <v>85</v>
      </c>
      <c r="B78" s="86">
        <v>0</v>
      </c>
      <c r="C78" s="86"/>
      <c r="D78" s="86">
        <v>28216.23</v>
      </c>
      <c r="E78" s="86"/>
      <c r="F78" s="86">
        <v>0</v>
      </c>
      <c r="G78" s="86"/>
      <c r="H78" s="86">
        <v>0</v>
      </c>
      <c r="I78" s="86"/>
      <c r="J78" s="86">
        <v>0</v>
      </c>
      <c r="K78" s="86"/>
      <c r="L78" s="86">
        <v>0</v>
      </c>
      <c r="M78" s="86"/>
      <c r="N78" s="86">
        <v>16114.35</v>
      </c>
      <c r="O78" s="86"/>
      <c r="P78" s="86">
        <v>0</v>
      </c>
      <c r="Q78" s="86"/>
      <c r="R78" s="86">
        <v>0</v>
      </c>
      <c r="S78" s="86"/>
      <c r="T78" s="86">
        <v>27410.11</v>
      </c>
      <c r="U78" s="86"/>
      <c r="V78" s="86">
        <v>-100091.92</v>
      </c>
      <c r="W78" s="86"/>
      <c r="X78" s="86">
        <v>0</v>
      </c>
      <c r="Y78" s="86"/>
      <c r="Z78" s="86">
        <v>34161.279999999999</v>
      </c>
      <c r="AA78" s="86"/>
      <c r="AB78" s="86">
        <v>3910.73</v>
      </c>
      <c r="AC78" s="86"/>
      <c r="AD78" s="86">
        <v>0</v>
      </c>
      <c r="AE78" s="77"/>
      <c r="AF78" s="86">
        <v>0</v>
      </c>
      <c r="AG78" s="77"/>
      <c r="AH78" s="86">
        <v>11588.229999999998</v>
      </c>
      <c r="AI78" s="77"/>
      <c r="AJ78" s="86">
        <v>21309.010000000002</v>
      </c>
    </row>
    <row r="79" spans="1:36" x14ac:dyDescent="0.25">
      <c r="A79" s="31" t="s">
        <v>86</v>
      </c>
      <c r="B79" s="86">
        <v>0</v>
      </c>
      <c r="C79" s="86"/>
      <c r="D79" s="86">
        <v>648.17000000000007</v>
      </c>
      <c r="E79" s="86"/>
      <c r="F79" s="86">
        <v>0</v>
      </c>
      <c r="G79" s="86"/>
      <c r="H79" s="86">
        <v>0</v>
      </c>
      <c r="I79" s="86"/>
      <c r="J79" s="86">
        <v>0</v>
      </c>
      <c r="K79" s="86"/>
      <c r="L79" s="86">
        <v>0</v>
      </c>
      <c r="M79" s="86"/>
      <c r="N79" s="86">
        <v>180.77999999999997</v>
      </c>
      <c r="O79" s="86"/>
      <c r="P79" s="86">
        <v>0</v>
      </c>
      <c r="Q79" s="86"/>
      <c r="R79" s="86">
        <v>0</v>
      </c>
      <c r="S79" s="86"/>
      <c r="T79" s="86">
        <v>380.98</v>
      </c>
      <c r="U79" s="86"/>
      <c r="V79" s="86">
        <v>0</v>
      </c>
      <c r="W79" s="86"/>
      <c r="X79" s="86">
        <v>0</v>
      </c>
      <c r="Y79" s="86"/>
      <c r="Z79" s="86">
        <v>665.69</v>
      </c>
      <c r="AA79" s="86"/>
      <c r="AB79" s="86">
        <v>100.24000000000001</v>
      </c>
      <c r="AC79" s="86"/>
      <c r="AD79" s="86">
        <v>0</v>
      </c>
      <c r="AE79" s="77"/>
      <c r="AF79" s="86">
        <v>0</v>
      </c>
      <c r="AG79" s="77"/>
      <c r="AH79" s="86">
        <v>237.17</v>
      </c>
      <c r="AI79" s="77"/>
      <c r="AJ79" s="86">
        <v>2213.0300000000002</v>
      </c>
    </row>
    <row r="80" spans="1:36" x14ac:dyDescent="0.25">
      <c r="A80" s="31" t="s">
        <v>87</v>
      </c>
      <c r="B80" s="86">
        <v>55661.42</v>
      </c>
      <c r="C80" s="86"/>
      <c r="D80" s="86">
        <v>4328.76</v>
      </c>
      <c r="E80" s="86"/>
      <c r="F80" s="86">
        <v>0</v>
      </c>
      <c r="G80" s="86"/>
      <c r="H80" s="86">
        <v>0</v>
      </c>
      <c r="I80" s="86"/>
      <c r="J80" s="86">
        <v>0</v>
      </c>
      <c r="K80" s="86"/>
      <c r="L80" s="86">
        <v>0</v>
      </c>
      <c r="M80" s="86"/>
      <c r="N80" s="86">
        <v>18494.760000000002</v>
      </c>
      <c r="O80" s="86"/>
      <c r="P80" s="86">
        <v>0</v>
      </c>
      <c r="Q80" s="86"/>
      <c r="R80" s="86">
        <v>163.41</v>
      </c>
      <c r="S80" s="86"/>
      <c r="T80" s="86">
        <v>7525.42</v>
      </c>
      <c r="U80" s="86"/>
      <c r="V80" s="86">
        <v>288420.79000000004</v>
      </c>
      <c r="W80" s="86"/>
      <c r="X80" s="86">
        <v>0</v>
      </c>
      <c r="Y80" s="86"/>
      <c r="Z80" s="86">
        <v>7761.76</v>
      </c>
      <c r="AA80" s="86"/>
      <c r="AB80" s="86">
        <v>6580.59</v>
      </c>
      <c r="AC80" s="86"/>
      <c r="AD80" s="86">
        <v>32428</v>
      </c>
      <c r="AE80" s="77"/>
      <c r="AF80" s="86">
        <v>2789.45</v>
      </c>
      <c r="AG80" s="77"/>
      <c r="AH80" s="86">
        <v>2427.36</v>
      </c>
      <c r="AI80" s="77"/>
      <c r="AJ80" s="86">
        <v>426581.72000000009</v>
      </c>
    </row>
    <row r="81" spans="1:36" x14ac:dyDescent="0.25">
      <c r="A81" s="31" t="s">
        <v>88</v>
      </c>
      <c r="B81" s="86">
        <v>22001.02</v>
      </c>
      <c r="C81" s="86"/>
      <c r="D81" s="86">
        <v>7568.83</v>
      </c>
      <c r="E81" s="86"/>
      <c r="F81" s="86">
        <v>0</v>
      </c>
      <c r="G81" s="86"/>
      <c r="H81" s="86">
        <v>0</v>
      </c>
      <c r="I81" s="86"/>
      <c r="J81" s="86">
        <v>0</v>
      </c>
      <c r="K81" s="86"/>
      <c r="L81" s="86">
        <v>84639.46</v>
      </c>
      <c r="M81" s="86"/>
      <c r="N81" s="86">
        <v>7479.11</v>
      </c>
      <c r="O81" s="86"/>
      <c r="P81" s="86">
        <v>753193.87999999989</v>
      </c>
      <c r="Q81" s="86"/>
      <c r="R81" s="86">
        <v>0</v>
      </c>
      <c r="S81" s="86"/>
      <c r="T81" s="86">
        <v>10861.09</v>
      </c>
      <c r="U81" s="86"/>
      <c r="V81" s="86">
        <v>1159458.9000000001</v>
      </c>
      <c r="W81" s="86"/>
      <c r="X81" s="86">
        <v>716743.52</v>
      </c>
      <c r="Y81" s="86"/>
      <c r="Z81" s="86">
        <v>10271.06</v>
      </c>
      <c r="AA81" s="86"/>
      <c r="AB81" s="86">
        <v>6292.2499999999991</v>
      </c>
      <c r="AC81" s="86"/>
      <c r="AD81" s="86">
        <v>0</v>
      </c>
      <c r="AE81" s="77"/>
      <c r="AF81" s="86">
        <v>81.99</v>
      </c>
      <c r="AG81" s="77"/>
      <c r="AH81" s="86">
        <v>3807.19</v>
      </c>
      <c r="AI81" s="77"/>
      <c r="AJ81" s="86">
        <v>2782398.3000000003</v>
      </c>
    </row>
    <row r="82" spans="1:36" x14ac:dyDescent="0.25">
      <c r="A82" s="31" t="s">
        <v>89</v>
      </c>
      <c r="B82" s="86">
        <v>0</v>
      </c>
      <c r="C82" s="86"/>
      <c r="D82" s="86">
        <v>73763.349999999991</v>
      </c>
      <c r="E82" s="86"/>
      <c r="F82" s="86">
        <v>0</v>
      </c>
      <c r="G82" s="86"/>
      <c r="H82" s="86">
        <v>0</v>
      </c>
      <c r="I82" s="86"/>
      <c r="J82" s="86">
        <v>0</v>
      </c>
      <c r="K82" s="86"/>
      <c r="L82" s="86">
        <v>7774.9500000000007</v>
      </c>
      <c r="M82" s="86"/>
      <c r="N82" s="86">
        <v>31839.829999999998</v>
      </c>
      <c r="O82" s="86"/>
      <c r="P82" s="86">
        <v>0</v>
      </c>
      <c r="Q82" s="86"/>
      <c r="R82" s="86">
        <v>0</v>
      </c>
      <c r="S82" s="86"/>
      <c r="T82" s="86">
        <v>60847.99</v>
      </c>
      <c r="U82" s="86"/>
      <c r="V82" s="86">
        <v>195995.27000000002</v>
      </c>
      <c r="W82" s="86"/>
      <c r="X82" s="86">
        <v>0</v>
      </c>
      <c r="Y82" s="86"/>
      <c r="Z82" s="86">
        <v>99039.2</v>
      </c>
      <c r="AA82" s="86"/>
      <c r="AB82" s="86">
        <v>12460.349999999999</v>
      </c>
      <c r="AC82" s="86"/>
      <c r="AD82" s="86">
        <v>0</v>
      </c>
      <c r="AE82" s="77"/>
      <c r="AF82" s="86">
        <v>0</v>
      </c>
      <c r="AG82" s="77"/>
      <c r="AH82" s="86">
        <v>34077.089999999997</v>
      </c>
      <c r="AI82" s="77"/>
      <c r="AJ82" s="86">
        <v>515798.03</v>
      </c>
    </row>
    <row r="83" spans="1:36" x14ac:dyDescent="0.25">
      <c r="A83" s="31" t="s">
        <v>90</v>
      </c>
      <c r="B83" s="86">
        <v>0</v>
      </c>
      <c r="C83" s="86"/>
      <c r="D83" s="86">
        <v>15445.42</v>
      </c>
      <c r="E83" s="86"/>
      <c r="F83" s="86">
        <v>0</v>
      </c>
      <c r="G83" s="86"/>
      <c r="H83" s="86">
        <v>0</v>
      </c>
      <c r="I83" s="86"/>
      <c r="J83" s="86">
        <v>0</v>
      </c>
      <c r="K83" s="86"/>
      <c r="L83" s="86">
        <v>0</v>
      </c>
      <c r="M83" s="86"/>
      <c r="N83" s="86">
        <v>21943.47</v>
      </c>
      <c r="O83" s="86"/>
      <c r="P83" s="86">
        <v>0</v>
      </c>
      <c r="Q83" s="86"/>
      <c r="R83" s="86">
        <v>324.27</v>
      </c>
      <c r="S83" s="86"/>
      <c r="T83" s="86">
        <v>28881.149999999998</v>
      </c>
      <c r="U83" s="86"/>
      <c r="V83" s="86">
        <v>7643.3499999999985</v>
      </c>
      <c r="W83" s="86"/>
      <c r="X83" s="86">
        <v>0</v>
      </c>
      <c r="Y83" s="86"/>
      <c r="Z83" s="86">
        <v>24903.600000000002</v>
      </c>
      <c r="AA83" s="86"/>
      <c r="AB83" s="86">
        <v>20142.22</v>
      </c>
      <c r="AC83" s="86"/>
      <c r="AD83" s="86">
        <v>0</v>
      </c>
      <c r="AE83" s="77"/>
      <c r="AF83" s="86">
        <v>0</v>
      </c>
      <c r="AG83" s="77"/>
      <c r="AH83" s="86">
        <v>8179.76</v>
      </c>
      <c r="AI83" s="77"/>
      <c r="AJ83" s="86">
        <v>127463.24</v>
      </c>
    </row>
    <row r="84" spans="1:36" x14ac:dyDescent="0.25">
      <c r="A84" s="31" t="s">
        <v>91</v>
      </c>
      <c r="B84" s="86">
        <v>0</v>
      </c>
      <c r="C84" s="86"/>
      <c r="D84" s="86">
        <v>23487.870000000003</v>
      </c>
      <c r="E84" s="86"/>
      <c r="F84" s="86">
        <v>0</v>
      </c>
      <c r="G84" s="86"/>
      <c r="H84" s="86">
        <v>0</v>
      </c>
      <c r="I84" s="86"/>
      <c r="J84" s="86">
        <v>0</v>
      </c>
      <c r="K84" s="86"/>
      <c r="L84" s="86">
        <v>23324.86</v>
      </c>
      <c r="M84" s="86"/>
      <c r="N84" s="86">
        <v>20023.099999999999</v>
      </c>
      <c r="O84" s="86"/>
      <c r="P84" s="86">
        <v>0</v>
      </c>
      <c r="Q84" s="86"/>
      <c r="R84" s="86">
        <v>273.56</v>
      </c>
      <c r="S84" s="86"/>
      <c r="T84" s="86">
        <v>29792.83</v>
      </c>
      <c r="U84" s="86"/>
      <c r="V84" s="86">
        <v>7112.57</v>
      </c>
      <c r="W84" s="86"/>
      <c r="X84" s="86">
        <v>0</v>
      </c>
      <c r="Y84" s="86"/>
      <c r="Z84" s="86">
        <v>45563.09</v>
      </c>
      <c r="AA84" s="86"/>
      <c r="AB84" s="86">
        <v>7431.77</v>
      </c>
      <c r="AC84" s="86"/>
      <c r="AD84" s="86">
        <v>0</v>
      </c>
      <c r="AE84" s="77"/>
      <c r="AF84" s="86">
        <v>15782.439999999999</v>
      </c>
      <c r="AG84" s="77"/>
      <c r="AH84" s="86">
        <v>11931.089999999998</v>
      </c>
      <c r="AI84" s="77"/>
      <c r="AJ84" s="86">
        <v>184723.18</v>
      </c>
    </row>
    <row r="85" spans="1:36" x14ac:dyDescent="0.25">
      <c r="A85" s="31" t="s">
        <v>92</v>
      </c>
      <c r="B85" s="86">
        <v>0</v>
      </c>
      <c r="C85" s="86"/>
      <c r="D85" s="86">
        <v>60719.75</v>
      </c>
      <c r="E85" s="86"/>
      <c r="F85" s="86">
        <v>0</v>
      </c>
      <c r="G85" s="86"/>
      <c r="H85" s="86">
        <v>0</v>
      </c>
      <c r="I85" s="86"/>
      <c r="J85" s="86">
        <v>0</v>
      </c>
      <c r="K85" s="86"/>
      <c r="L85" s="86">
        <v>11640.6</v>
      </c>
      <c r="M85" s="86"/>
      <c r="N85" s="86">
        <v>42759.549999999996</v>
      </c>
      <c r="O85" s="86"/>
      <c r="P85" s="86">
        <v>2327009.5599999996</v>
      </c>
      <c r="Q85" s="86"/>
      <c r="R85" s="86">
        <v>0</v>
      </c>
      <c r="S85" s="86"/>
      <c r="T85" s="86">
        <v>66304</v>
      </c>
      <c r="U85" s="86"/>
      <c r="V85" s="86">
        <v>3539265.25</v>
      </c>
      <c r="W85" s="86"/>
      <c r="X85" s="86">
        <v>2214395.42</v>
      </c>
      <c r="Y85" s="86"/>
      <c r="Z85" s="86">
        <v>73156.829999999987</v>
      </c>
      <c r="AA85" s="86"/>
      <c r="AB85" s="86">
        <v>2429.9800000000005</v>
      </c>
      <c r="AC85" s="86"/>
      <c r="AD85" s="86">
        <v>0</v>
      </c>
      <c r="AE85" s="77"/>
      <c r="AF85" s="86">
        <v>0</v>
      </c>
      <c r="AG85" s="77"/>
      <c r="AH85" s="86">
        <v>26813.359999999997</v>
      </c>
      <c r="AI85" s="77"/>
      <c r="AJ85" s="86">
        <v>8364494.2999999998</v>
      </c>
    </row>
    <row r="86" spans="1:36" x14ac:dyDescent="0.25">
      <c r="A86" s="31" t="s">
        <v>215</v>
      </c>
      <c r="B86" s="86">
        <v>0</v>
      </c>
      <c r="C86" s="86"/>
      <c r="D86" s="86">
        <v>6620.91</v>
      </c>
      <c r="E86" s="86"/>
      <c r="F86" s="86">
        <v>0</v>
      </c>
      <c r="G86" s="86"/>
      <c r="H86" s="86">
        <v>0</v>
      </c>
      <c r="I86" s="86"/>
      <c r="J86" s="86">
        <v>0</v>
      </c>
      <c r="K86" s="86"/>
      <c r="L86" s="86">
        <v>6401.6</v>
      </c>
      <c r="M86" s="86"/>
      <c r="N86" s="86">
        <v>29422.320000000003</v>
      </c>
      <c r="O86" s="86"/>
      <c r="P86" s="86">
        <v>0</v>
      </c>
      <c r="Q86" s="86"/>
      <c r="R86" s="86">
        <v>4.4000000000000004</v>
      </c>
      <c r="S86" s="86"/>
      <c r="T86" s="86">
        <v>11404.779999999999</v>
      </c>
      <c r="U86" s="86"/>
      <c r="V86" s="86">
        <v>13888.689999999999</v>
      </c>
      <c r="W86" s="86"/>
      <c r="X86" s="86">
        <v>0</v>
      </c>
      <c r="Y86" s="86"/>
      <c r="Z86" s="86">
        <v>10862.99</v>
      </c>
      <c r="AA86" s="86"/>
      <c r="AB86" s="86">
        <v>4794.2800000000007</v>
      </c>
      <c r="AC86" s="86"/>
      <c r="AD86" s="86">
        <v>0</v>
      </c>
      <c r="AE86" s="77"/>
      <c r="AF86" s="86">
        <v>0</v>
      </c>
      <c r="AG86" s="77"/>
      <c r="AH86" s="86">
        <v>3582.1099999999997</v>
      </c>
      <c r="AI86" s="77"/>
      <c r="AJ86" s="86">
        <v>86982.080000000002</v>
      </c>
    </row>
    <row r="87" spans="1:36" x14ac:dyDescent="0.25">
      <c r="A87" s="31" t="s">
        <v>93</v>
      </c>
      <c r="B87" s="86">
        <v>0</v>
      </c>
      <c r="C87" s="86"/>
      <c r="D87" s="86">
        <v>19160.11</v>
      </c>
      <c r="E87" s="86"/>
      <c r="F87" s="86">
        <v>0</v>
      </c>
      <c r="G87" s="86"/>
      <c r="H87" s="86">
        <v>0</v>
      </c>
      <c r="I87" s="86"/>
      <c r="J87" s="86">
        <v>0</v>
      </c>
      <c r="K87" s="86"/>
      <c r="L87" s="86">
        <v>0</v>
      </c>
      <c r="M87" s="86"/>
      <c r="N87" s="86">
        <v>13666.37</v>
      </c>
      <c r="O87" s="86"/>
      <c r="P87" s="86">
        <v>0</v>
      </c>
      <c r="Q87" s="86"/>
      <c r="R87" s="86">
        <v>0</v>
      </c>
      <c r="S87" s="86"/>
      <c r="T87" s="86">
        <v>21724.680000000004</v>
      </c>
      <c r="U87" s="86"/>
      <c r="V87" s="86">
        <v>25943.06</v>
      </c>
      <c r="W87" s="86"/>
      <c r="X87" s="86">
        <v>0</v>
      </c>
      <c r="Y87" s="86"/>
      <c r="Z87" s="86">
        <v>26396.780000000002</v>
      </c>
      <c r="AA87" s="86"/>
      <c r="AB87" s="86">
        <v>7944.82</v>
      </c>
      <c r="AC87" s="86"/>
      <c r="AD87" s="86">
        <v>0</v>
      </c>
      <c r="AE87" s="77"/>
      <c r="AF87" s="86">
        <v>0</v>
      </c>
      <c r="AG87" s="77"/>
      <c r="AH87" s="86">
        <v>9408.07</v>
      </c>
      <c r="AI87" s="77"/>
      <c r="AJ87" s="86">
        <v>124243.89000000001</v>
      </c>
    </row>
    <row r="88" spans="1:36" x14ac:dyDescent="0.25">
      <c r="A88" s="31" t="s">
        <v>94</v>
      </c>
      <c r="B88" s="86">
        <v>0</v>
      </c>
      <c r="C88" s="86"/>
      <c r="D88" s="86">
        <v>44.33</v>
      </c>
      <c r="E88" s="86"/>
      <c r="F88" s="86">
        <v>0</v>
      </c>
      <c r="G88" s="86"/>
      <c r="H88" s="86">
        <v>0</v>
      </c>
      <c r="I88" s="86"/>
      <c r="J88" s="86">
        <v>0</v>
      </c>
      <c r="K88" s="86"/>
      <c r="L88" s="86">
        <v>0</v>
      </c>
      <c r="M88" s="86"/>
      <c r="N88" s="86">
        <v>29.009999999999998</v>
      </c>
      <c r="O88" s="86"/>
      <c r="P88" s="86">
        <v>0</v>
      </c>
      <c r="Q88" s="86"/>
      <c r="R88" s="86">
        <v>0</v>
      </c>
      <c r="S88" s="86"/>
      <c r="T88" s="86">
        <v>44.33</v>
      </c>
      <c r="U88" s="86"/>
      <c r="V88" s="86">
        <v>0</v>
      </c>
      <c r="W88" s="86"/>
      <c r="X88" s="86">
        <v>0</v>
      </c>
      <c r="Y88" s="86"/>
      <c r="Z88" s="86">
        <v>66.02000000000001</v>
      </c>
      <c r="AA88" s="86"/>
      <c r="AB88" s="86">
        <v>105.01999999999998</v>
      </c>
      <c r="AC88" s="86"/>
      <c r="AD88" s="86">
        <v>0</v>
      </c>
      <c r="AE88" s="77"/>
      <c r="AF88" s="86">
        <v>0</v>
      </c>
      <c r="AG88" s="77"/>
      <c r="AH88" s="86">
        <v>23.35</v>
      </c>
      <c r="AI88" s="77"/>
      <c r="AJ88" s="86">
        <v>312.06</v>
      </c>
    </row>
    <row r="89" spans="1:36" x14ac:dyDescent="0.25">
      <c r="A89" s="31" t="s">
        <v>95</v>
      </c>
      <c r="B89" s="86">
        <v>84611.839999999997</v>
      </c>
      <c r="C89" s="86"/>
      <c r="D89" s="86">
        <v>8460.8799999999992</v>
      </c>
      <c r="E89" s="86"/>
      <c r="F89" s="86">
        <v>0</v>
      </c>
      <c r="G89" s="86"/>
      <c r="H89" s="86">
        <v>0</v>
      </c>
      <c r="I89" s="86"/>
      <c r="J89" s="86">
        <v>0</v>
      </c>
      <c r="K89" s="86"/>
      <c r="L89" s="86">
        <v>-7818.34</v>
      </c>
      <c r="M89" s="86"/>
      <c r="N89" s="86">
        <v>6642.8000000000011</v>
      </c>
      <c r="O89" s="86"/>
      <c r="P89" s="86">
        <v>0</v>
      </c>
      <c r="Q89" s="86"/>
      <c r="R89" s="86">
        <v>0</v>
      </c>
      <c r="S89" s="86"/>
      <c r="T89" s="86">
        <v>10360.27</v>
      </c>
      <c r="U89" s="86"/>
      <c r="V89" s="86">
        <v>438306.87</v>
      </c>
      <c r="W89" s="86"/>
      <c r="X89" s="86">
        <v>0</v>
      </c>
      <c r="Y89" s="86"/>
      <c r="Z89" s="86">
        <v>11827.98</v>
      </c>
      <c r="AA89" s="86"/>
      <c r="AB89" s="86">
        <v>13790.25</v>
      </c>
      <c r="AC89" s="86"/>
      <c r="AD89" s="86">
        <v>49184.090000000004</v>
      </c>
      <c r="AE89" s="77"/>
      <c r="AF89" s="86">
        <v>0</v>
      </c>
      <c r="AG89" s="77"/>
      <c r="AH89" s="86">
        <v>4163.51</v>
      </c>
      <c r="AI89" s="77"/>
      <c r="AJ89" s="86">
        <v>619530.15</v>
      </c>
    </row>
    <row r="90" spans="1:36" x14ac:dyDescent="0.25">
      <c r="A90" s="31" t="s">
        <v>96</v>
      </c>
      <c r="B90" s="86">
        <v>175644.96</v>
      </c>
      <c r="C90" s="86"/>
      <c r="D90" s="86">
        <v>40841.279999999999</v>
      </c>
      <c r="E90" s="86"/>
      <c r="F90" s="86">
        <v>0</v>
      </c>
      <c r="G90" s="86"/>
      <c r="H90" s="86">
        <v>0</v>
      </c>
      <c r="I90" s="86"/>
      <c r="J90" s="86">
        <v>0</v>
      </c>
      <c r="K90" s="86"/>
      <c r="L90" s="86">
        <v>16364.890000000001</v>
      </c>
      <c r="M90" s="86"/>
      <c r="N90" s="86">
        <v>146938.5</v>
      </c>
      <c r="O90" s="86"/>
      <c r="P90" s="86">
        <v>0</v>
      </c>
      <c r="Q90" s="86"/>
      <c r="R90" s="86">
        <v>897.28</v>
      </c>
      <c r="S90" s="86"/>
      <c r="T90" s="86">
        <v>171975.28</v>
      </c>
      <c r="U90" s="86"/>
      <c r="V90" s="86">
        <v>817140.06</v>
      </c>
      <c r="W90" s="86"/>
      <c r="X90" s="86">
        <v>0</v>
      </c>
      <c r="Y90" s="86"/>
      <c r="Z90" s="86">
        <v>70885.509999999995</v>
      </c>
      <c r="AA90" s="86"/>
      <c r="AB90" s="86">
        <v>44257.620000000024</v>
      </c>
      <c r="AC90" s="86"/>
      <c r="AD90" s="86">
        <v>99051.319999999992</v>
      </c>
      <c r="AE90" s="77"/>
      <c r="AF90" s="86">
        <v>170889.01</v>
      </c>
      <c r="AG90" s="77"/>
      <c r="AH90" s="86">
        <v>34909.990000000005</v>
      </c>
      <c r="AI90" s="77"/>
      <c r="AJ90" s="86">
        <v>1789795.7000000002</v>
      </c>
    </row>
    <row r="91" spans="1:36" x14ac:dyDescent="0.25">
      <c r="A91" s="31" t="s">
        <v>97</v>
      </c>
      <c r="B91" s="86">
        <v>0</v>
      </c>
      <c r="C91" s="86"/>
      <c r="D91" s="86">
        <v>2191.16</v>
      </c>
      <c r="E91" s="86"/>
      <c r="F91" s="86">
        <v>0</v>
      </c>
      <c r="G91" s="86"/>
      <c r="H91" s="86">
        <v>0</v>
      </c>
      <c r="I91" s="86"/>
      <c r="J91" s="86">
        <v>0</v>
      </c>
      <c r="K91" s="86"/>
      <c r="L91" s="86">
        <v>0</v>
      </c>
      <c r="M91" s="86"/>
      <c r="N91" s="86">
        <v>4856.6200000000008</v>
      </c>
      <c r="O91" s="86"/>
      <c r="P91" s="86">
        <v>0</v>
      </c>
      <c r="Q91" s="86"/>
      <c r="R91" s="86">
        <v>0</v>
      </c>
      <c r="S91" s="86"/>
      <c r="T91" s="86">
        <v>5961.9400000000005</v>
      </c>
      <c r="U91" s="86"/>
      <c r="V91" s="86">
        <v>0</v>
      </c>
      <c r="W91" s="86"/>
      <c r="X91" s="86">
        <v>0</v>
      </c>
      <c r="Y91" s="86"/>
      <c r="Z91" s="86">
        <v>4074.0599999999995</v>
      </c>
      <c r="AA91" s="86"/>
      <c r="AB91" s="86">
        <v>6852.4700000000012</v>
      </c>
      <c r="AC91" s="86"/>
      <c r="AD91" s="86">
        <v>0</v>
      </c>
      <c r="AE91" s="77"/>
      <c r="AF91" s="86">
        <v>0</v>
      </c>
      <c r="AG91" s="77"/>
      <c r="AH91" s="86">
        <v>1296.48</v>
      </c>
      <c r="AI91" s="77"/>
      <c r="AJ91" s="86">
        <v>25232.73</v>
      </c>
    </row>
    <row r="92" spans="1:36" x14ac:dyDescent="0.25">
      <c r="A92" s="31" t="s">
        <v>98</v>
      </c>
      <c r="B92" s="86">
        <v>0</v>
      </c>
      <c r="C92" s="86"/>
      <c r="D92" s="86">
        <v>1228.08</v>
      </c>
      <c r="E92" s="86"/>
      <c r="F92" s="86">
        <v>0</v>
      </c>
      <c r="G92" s="86"/>
      <c r="H92" s="86">
        <v>0</v>
      </c>
      <c r="I92" s="86"/>
      <c r="J92" s="86">
        <v>0</v>
      </c>
      <c r="K92" s="86"/>
      <c r="L92" s="86">
        <v>0</v>
      </c>
      <c r="M92" s="86"/>
      <c r="N92" s="86">
        <v>3202.9300000000003</v>
      </c>
      <c r="O92" s="86"/>
      <c r="P92" s="86">
        <v>0</v>
      </c>
      <c r="Q92" s="86"/>
      <c r="R92" s="86">
        <v>13.309999999999999</v>
      </c>
      <c r="S92" s="86"/>
      <c r="T92" s="86">
        <v>1524.9300000000003</v>
      </c>
      <c r="U92" s="86"/>
      <c r="V92" s="86">
        <v>0</v>
      </c>
      <c r="W92" s="86"/>
      <c r="X92" s="86">
        <v>0</v>
      </c>
      <c r="Y92" s="86"/>
      <c r="Z92" s="86">
        <v>2458.0600000000004</v>
      </c>
      <c r="AA92" s="86"/>
      <c r="AB92" s="86">
        <v>633.46</v>
      </c>
      <c r="AC92" s="86"/>
      <c r="AD92" s="86">
        <v>0</v>
      </c>
      <c r="AE92" s="77"/>
      <c r="AF92" s="86">
        <v>4.5999999999999996</v>
      </c>
      <c r="AG92" s="77"/>
      <c r="AH92" s="86">
        <v>661.16000000000008</v>
      </c>
      <c r="AI92" s="77"/>
      <c r="AJ92" s="86">
        <v>9726.5300000000007</v>
      </c>
    </row>
    <row r="93" spans="1:36" x14ac:dyDescent="0.25">
      <c r="A93" s="31" t="s">
        <v>99</v>
      </c>
      <c r="B93" s="86">
        <v>0</v>
      </c>
      <c r="C93" s="86"/>
      <c r="D93" s="86">
        <v>15150.300000000003</v>
      </c>
      <c r="E93" s="86"/>
      <c r="F93" s="86">
        <v>0</v>
      </c>
      <c r="G93" s="86"/>
      <c r="H93" s="86">
        <v>0</v>
      </c>
      <c r="I93" s="86"/>
      <c r="J93" s="86">
        <v>0</v>
      </c>
      <c r="K93" s="86"/>
      <c r="L93" s="86">
        <v>44808.729999999996</v>
      </c>
      <c r="M93" s="86"/>
      <c r="N93" s="86">
        <v>71319.42</v>
      </c>
      <c r="O93" s="86"/>
      <c r="P93" s="86">
        <v>0</v>
      </c>
      <c r="Q93" s="86"/>
      <c r="R93" s="86">
        <v>0</v>
      </c>
      <c r="S93" s="86"/>
      <c r="T93" s="86">
        <v>87247.569999999992</v>
      </c>
      <c r="U93" s="86"/>
      <c r="V93" s="86">
        <v>98620.08</v>
      </c>
      <c r="W93" s="86"/>
      <c r="X93" s="86">
        <v>0</v>
      </c>
      <c r="Y93" s="86"/>
      <c r="Z93" s="86">
        <v>43891.69</v>
      </c>
      <c r="AA93" s="86"/>
      <c r="AB93" s="86">
        <v>35764.919999999991</v>
      </c>
      <c r="AC93" s="86"/>
      <c r="AD93" s="86">
        <v>0</v>
      </c>
      <c r="AE93" s="77"/>
      <c r="AF93" s="86">
        <v>0</v>
      </c>
      <c r="AG93" s="77"/>
      <c r="AH93" s="86">
        <v>20402.939999999999</v>
      </c>
      <c r="AI93" s="77"/>
      <c r="AJ93" s="86">
        <v>417205.65</v>
      </c>
    </row>
    <row r="94" spans="1:36" x14ac:dyDescent="0.25">
      <c r="A94" s="31" t="s">
        <v>100</v>
      </c>
      <c r="B94" s="86">
        <v>0</v>
      </c>
      <c r="C94" s="86"/>
      <c r="D94" s="86">
        <v>0</v>
      </c>
      <c r="E94" s="86"/>
      <c r="F94" s="86">
        <v>0</v>
      </c>
      <c r="G94" s="86"/>
      <c r="H94" s="86">
        <v>0</v>
      </c>
      <c r="I94" s="86"/>
      <c r="J94" s="86">
        <v>0</v>
      </c>
      <c r="K94" s="86"/>
      <c r="L94" s="86">
        <v>0</v>
      </c>
      <c r="M94" s="86"/>
      <c r="N94" s="86">
        <v>0</v>
      </c>
      <c r="O94" s="86"/>
      <c r="P94" s="86">
        <v>0</v>
      </c>
      <c r="Q94" s="86"/>
      <c r="R94" s="86">
        <v>0</v>
      </c>
      <c r="S94" s="86"/>
      <c r="T94" s="86">
        <v>0</v>
      </c>
      <c r="U94" s="86"/>
      <c r="V94" s="86">
        <v>0</v>
      </c>
      <c r="W94" s="86"/>
      <c r="X94" s="86">
        <v>0</v>
      </c>
      <c r="Y94" s="86"/>
      <c r="Z94" s="86">
        <v>0</v>
      </c>
      <c r="AA94" s="86"/>
      <c r="AB94" s="86">
        <v>0</v>
      </c>
      <c r="AC94" s="86"/>
      <c r="AD94" s="86">
        <v>0</v>
      </c>
      <c r="AE94" s="77"/>
      <c r="AF94" s="86">
        <v>0</v>
      </c>
      <c r="AG94" s="77"/>
      <c r="AH94" s="86">
        <v>0</v>
      </c>
      <c r="AI94" s="77"/>
      <c r="AJ94" s="86">
        <v>0</v>
      </c>
    </row>
    <row r="95" spans="1:36" x14ac:dyDescent="0.25">
      <c r="A95" s="31" t="s">
        <v>101</v>
      </c>
      <c r="B95" s="86">
        <v>0</v>
      </c>
      <c r="C95" s="86"/>
      <c r="D95" s="86">
        <v>60422.94</v>
      </c>
      <c r="E95" s="86"/>
      <c r="F95" s="86">
        <v>0</v>
      </c>
      <c r="G95" s="86"/>
      <c r="H95" s="86">
        <v>0</v>
      </c>
      <c r="I95" s="86"/>
      <c r="J95" s="86">
        <v>0</v>
      </c>
      <c r="K95" s="86"/>
      <c r="L95" s="86">
        <v>11684.12</v>
      </c>
      <c r="M95" s="86"/>
      <c r="N95" s="86">
        <v>29140.640000000003</v>
      </c>
      <c r="O95" s="86"/>
      <c r="P95" s="86">
        <v>0</v>
      </c>
      <c r="Q95" s="86"/>
      <c r="R95" s="86">
        <v>0</v>
      </c>
      <c r="S95" s="86"/>
      <c r="T95" s="86">
        <v>51976.47</v>
      </c>
      <c r="U95" s="86"/>
      <c r="V95" s="86">
        <v>106880.48</v>
      </c>
      <c r="W95" s="86"/>
      <c r="X95" s="86">
        <v>0</v>
      </c>
      <c r="Y95" s="86"/>
      <c r="Z95" s="86">
        <v>77481.51999999999</v>
      </c>
      <c r="AA95" s="86"/>
      <c r="AB95" s="86">
        <v>9587.5600000000013</v>
      </c>
      <c r="AC95" s="86"/>
      <c r="AD95" s="86">
        <v>0</v>
      </c>
      <c r="AE95" s="77"/>
      <c r="AF95" s="86">
        <v>0</v>
      </c>
      <c r="AG95" s="77"/>
      <c r="AH95" s="86">
        <v>26881.230000000003</v>
      </c>
      <c r="AI95" s="77"/>
      <c r="AJ95" s="86">
        <v>374054.9599999999</v>
      </c>
    </row>
    <row r="96" spans="1:36" x14ac:dyDescent="0.25">
      <c r="A96" s="31" t="s">
        <v>102</v>
      </c>
      <c r="B96" s="86">
        <v>0</v>
      </c>
      <c r="C96" s="86"/>
      <c r="D96" s="86">
        <v>127300.3</v>
      </c>
      <c r="E96" s="86"/>
      <c r="F96" s="86">
        <v>0</v>
      </c>
      <c r="G96" s="86"/>
      <c r="H96" s="86">
        <v>0</v>
      </c>
      <c r="I96" s="86"/>
      <c r="J96" s="86">
        <v>0</v>
      </c>
      <c r="K96" s="86"/>
      <c r="L96" s="86">
        <v>7774.9500000000007</v>
      </c>
      <c r="M96" s="86"/>
      <c r="N96" s="86">
        <v>27099.310000000005</v>
      </c>
      <c r="O96" s="86"/>
      <c r="P96" s="86">
        <v>0</v>
      </c>
      <c r="Q96" s="86"/>
      <c r="R96" s="86">
        <v>0</v>
      </c>
      <c r="S96" s="86"/>
      <c r="T96" s="86">
        <v>73487.520000000004</v>
      </c>
      <c r="U96" s="86"/>
      <c r="V96" s="86">
        <v>-12991.799999999988</v>
      </c>
      <c r="W96" s="86"/>
      <c r="X96" s="86">
        <v>0</v>
      </c>
      <c r="Y96" s="86"/>
      <c r="Z96" s="86">
        <v>160218.29</v>
      </c>
      <c r="AA96" s="86"/>
      <c r="AB96" s="86">
        <v>20389.260000000002</v>
      </c>
      <c r="AC96" s="86"/>
      <c r="AD96" s="86">
        <v>0</v>
      </c>
      <c r="AE96" s="77"/>
      <c r="AF96" s="86">
        <v>0</v>
      </c>
      <c r="AG96" s="77"/>
      <c r="AH96" s="86">
        <v>52659.67</v>
      </c>
      <c r="AI96" s="77"/>
      <c r="AJ96" s="86">
        <v>455937.50000000006</v>
      </c>
    </row>
    <row r="97" spans="1:36" x14ac:dyDescent="0.25">
      <c r="A97" s="31" t="s">
        <v>239</v>
      </c>
      <c r="B97" s="86">
        <v>0</v>
      </c>
      <c r="C97" s="86"/>
      <c r="D97" s="86">
        <v>648812.18999999994</v>
      </c>
      <c r="E97" s="86"/>
      <c r="F97" s="86">
        <v>0</v>
      </c>
      <c r="G97" s="86"/>
      <c r="H97" s="86">
        <v>0</v>
      </c>
      <c r="I97" s="86"/>
      <c r="J97" s="86">
        <v>0</v>
      </c>
      <c r="K97" s="86"/>
      <c r="L97" s="86">
        <v>-8285.92</v>
      </c>
      <c r="M97" s="86"/>
      <c r="N97" s="86">
        <v>0</v>
      </c>
      <c r="O97" s="86"/>
      <c r="P97" s="86">
        <v>0</v>
      </c>
      <c r="Q97" s="86"/>
      <c r="R97" s="86">
        <v>903.46</v>
      </c>
      <c r="S97" s="86"/>
      <c r="T97" s="86">
        <v>966724.84</v>
      </c>
      <c r="U97" s="86"/>
      <c r="V97" s="86">
        <v>0</v>
      </c>
      <c r="W97" s="86"/>
      <c r="X97" s="86">
        <v>0</v>
      </c>
      <c r="Y97" s="86"/>
      <c r="Z97" s="86">
        <v>874864.37000000011</v>
      </c>
      <c r="AA97" s="86"/>
      <c r="AB97" s="86">
        <v>103782.26</v>
      </c>
      <c r="AC97" s="86"/>
      <c r="AD97" s="86">
        <v>0</v>
      </c>
      <c r="AE97" s="77"/>
      <c r="AF97" s="86">
        <v>0</v>
      </c>
      <c r="AG97" s="77"/>
      <c r="AH97" s="86">
        <v>327906.95</v>
      </c>
      <c r="AI97" s="77"/>
      <c r="AJ97" s="86">
        <v>2914708.15</v>
      </c>
    </row>
    <row r="98" spans="1:36" x14ac:dyDescent="0.25">
      <c r="A98" s="31" t="s">
        <v>103</v>
      </c>
      <c r="B98" s="86">
        <v>0</v>
      </c>
      <c r="C98" s="86"/>
      <c r="D98" s="86">
        <v>141403.25</v>
      </c>
      <c r="E98" s="86"/>
      <c r="F98" s="86">
        <v>0</v>
      </c>
      <c r="G98" s="86"/>
      <c r="H98" s="86">
        <v>0</v>
      </c>
      <c r="I98" s="86"/>
      <c r="J98" s="86">
        <v>0</v>
      </c>
      <c r="K98" s="86"/>
      <c r="L98" s="86">
        <v>-3909.17</v>
      </c>
      <c r="M98" s="86"/>
      <c r="N98" s="86">
        <v>34047.229999999996</v>
      </c>
      <c r="O98" s="86"/>
      <c r="P98" s="86">
        <v>0</v>
      </c>
      <c r="Q98" s="86"/>
      <c r="R98" s="86">
        <v>0</v>
      </c>
      <c r="S98" s="86"/>
      <c r="T98" s="86">
        <v>88296.569999999992</v>
      </c>
      <c r="U98" s="86"/>
      <c r="V98" s="86">
        <v>19147.849999999999</v>
      </c>
      <c r="W98" s="86"/>
      <c r="X98" s="86">
        <v>0</v>
      </c>
      <c r="Y98" s="86"/>
      <c r="Z98" s="86">
        <v>199160.19</v>
      </c>
      <c r="AA98" s="86"/>
      <c r="AB98" s="86">
        <v>25572.75</v>
      </c>
      <c r="AC98" s="86"/>
      <c r="AD98" s="86">
        <v>0</v>
      </c>
      <c r="AE98" s="77"/>
      <c r="AF98" s="86">
        <v>0</v>
      </c>
      <c r="AG98" s="77"/>
      <c r="AH98" s="86">
        <v>64215.72</v>
      </c>
      <c r="AI98" s="77"/>
      <c r="AJ98" s="86">
        <v>567934.39</v>
      </c>
    </row>
    <row r="99" spans="1:36" x14ac:dyDescent="0.25">
      <c r="A99" s="31" t="s">
        <v>104</v>
      </c>
      <c r="B99" s="86">
        <v>69001.2</v>
      </c>
      <c r="C99" s="86"/>
      <c r="D99" s="86">
        <v>8666.18</v>
      </c>
      <c r="E99" s="86"/>
      <c r="F99" s="86">
        <v>0</v>
      </c>
      <c r="G99" s="86"/>
      <c r="H99" s="86">
        <v>0</v>
      </c>
      <c r="I99" s="86"/>
      <c r="J99" s="86">
        <v>0</v>
      </c>
      <c r="K99" s="86"/>
      <c r="L99" s="86">
        <v>-2188.34</v>
      </c>
      <c r="M99" s="86"/>
      <c r="N99" s="86">
        <v>21009.489999999998</v>
      </c>
      <c r="O99" s="86"/>
      <c r="P99" s="86">
        <v>0</v>
      </c>
      <c r="Q99" s="86"/>
      <c r="R99" s="86">
        <v>504.75</v>
      </c>
      <c r="S99" s="86"/>
      <c r="T99" s="86">
        <v>26260.29</v>
      </c>
      <c r="U99" s="86"/>
      <c r="V99" s="86">
        <v>30681.48</v>
      </c>
      <c r="W99" s="86"/>
      <c r="X99" s="86">
        <v>0</v>
      </c>
      <c r="Y99" s="86"/>
      <c r="Z99" s="86">
        <v>13651.5</v>
      </c>
      <c r="AA99" s="86"/>
      <c r="AB99" s="86">
        <v>10337.189999999997</v>
      </c>
      <c r="AC99" s="86"/>
      <c r="AD99" s="86">
        <v>1884.41</v>
      </c>
      <c r="AE99" s="77"/>
      <c r="AF99" s="86">
        <v>13803.32</v>
      </c>
      <c r="AG99" s="77"/>
      <c r="AH99" s="86">
        <v>6670.3700000000008</v>
      </c>
      <c r="AI99" s="77"/>
      <c r="AJ99" s="86">
        <v>200281.84000000003</v>
      </c>
    </row>
    <row r="100" spans="1:36" x14ac:dyDescent="0.25">
      <c r="A100" s="31" t="s">
        <v>105</v>
      </c>
      <c r="B100" s="86">
        <v>0</v>
      </c>
      <c r="C100" s="86"/>
      <c r="D100" s="86">
        <v>73015.049999999988</v>
      </c>
      <c r="E100" s="86"/>
      <c r="F100" s="86">
        <v>0</v>
      </c>
      <c r="G100" s="86"/>
      <c r="H100" s="86">
        <v>0</v>
      </c>
      <c r="I100" s="86"/>
      <c r="J100" s="86">
        <v>0</v>
      </c>
      <c r="K100" s="86"/>
      <c r="L100" s="86">
        <v>15549.84</v>
      </c>
      <c r="M100" s="86"/>
      <c r="N100" s="86">
        <v>34979.629999999997</v>
      </c>
      <c r="O100" s="86"/>
      <c r="P100" s="86">
        <v>0</v>
      </c>
      <c r="Q100" s="86"/>
      <c r="R100" s="86">
        <v>0</v>
      </c>
      <c r="S100" s="86"/>
      <c r="T100" s="86">
        <v>63297.930000000008</v>
      </c>
      <c r="U100" s="86"/>
      <c r="V100" s="86">
        <v>-27364.159999999996</v>
      </c>
      <c r="W100" s="86"/>
      <c r="X100" s="86">
        <v>0</v>
      </c>
      <c r="Y100" s="86"/>
      <c r="Z100" s="86">
        <v>94867.819999999992</v>
      </c>
      <c r="AA100" s="86"/>
      <c r="AB100" s="86">
        <v>14158.1</v>
      </c>
      <c r="AC100" s="86"/>
      <c r="AD100" s="86">
        <v>0</v>
      </c>
      <c r="AE100" s="77"/>
      <c r="AF100" s="86">
        <v>0</v>
      </c>
      <c r="AG100" s="77"/>
      <c r="AH100" s="86">
        <v>32193.679999999997</v>
      </c>
      <c r="AI100" s="77"/>
      <c r="AJ100" s="86">
        <v>300697.88999999996</v>
      </c>
    </row>
    <row r="101" spans="1:36" x14ac:dyDescent="0.25">
      <c r="A101" s="31" t="s">
        <v>106</v>
      </c>
      <c r="B101" s="86">
        <v>17990.5</v>
      </c>
      <c r="C101" s="86"/>
      <c r="D101" s="86">
        <v>2725.9</v>
      </c>
      <c r="E101" s="86"/>
      <c r="F101" s="86">
        <v>0</v>
      </c>
      <c r="G101" s="86"/>
      <c r="H101" s="86">
        <v>0</v>
      </c>
      <c r="I101" s="86"/>
      <c r="J101" s="86">
        <v>0</v>
      </c>
      <c r="K101" s="86"/>
      <c r="L101" s="86">
        <v>0</v>
      </c>
      <c r="M101" s="86"/>
      <c r="N101" s="86">
        <v>10282.48</v>
      </c>
      <c r="O101" s="86"/>
      <c r="P101" s="86">
        <v>0</v>
      </c>
      <c r="Q101" s="86"/>
      <c r="R101" s="86">
        <v>18.46</v>
      </c>
      <c r="S101" s="86"/>
      <c r="T101" s="86">
        <v>13357.470000000001</v>
      </c>
      <c r="U101" s="86"/>
      <c r="V101" s="86">
        <v>13888.689999999999</v>
      </c>
      <c r="W101" s="86"/>
      <c r="X101" s="86">
        <v>0</v>
      </c>
      <c r="Y101" s="86"/>
      <c r="Z101" s="86">
        <v>7082.22</v>
      </c>
      <c r="AA101" s="86"/>
      <c r="AB101" s="86">
        <v>8548.3499999999985</v>
      </c>
      <c r="AC101" s="86"/>
      <c r="AD101" s="86">
        <v>0</v>
      </c>
      <c r="AE101" s="77"/>
      <c r="AF101" s="86">
        <v>5506.94</v>
      </c>
      <c r="AG101" s="77"/>
      <c r="AH101" s="86">
        <v>3068.77</v>
      </c>
      <c r="AI101" s="77"/>
      <c r="AJ101" s="86">
        <v>82469.780000000013</v>
      </c>
    </row>
    <row r="102" spans="1:36" x14ac:dyDescent="0.25">
      <c r="A102" s="31" t="s">
        <v>213</v>
      </c>
      <c r="B102" s="86">
        <v>0</v>
      </c>
      <c r="C102" s="86"/>
      <c r="D102" s="86">
        <v>10610.91</v>
      </c>
      <c r="E102" s="86"/>
      <c r="F102" s="86">
        <v>0</v>
      </c>
      <c r="G102" s="86"/>
      <c r="H102" s="86">
        <v>0</v>
      </c>
      <c r="I102" s="86"/>
      <c r="J102" s="86">
        <v>0</v>
      </c>
      <c r="K102" s="86"/>
      <c r="L102" s="86">
        <v>0</v>
      </c>
      <c r="M102" s="86"/>
      <c r="N102" s="86">
        <v>27820.939999999995</v>
      </c>
      <c r="O102" s="86"/>
      <c r="P102" s="86">
        <v>0</v>
      </c>
      <c r="Q102" s="86"/>
      <c r="R102" s="86">
        <v>0</v>
      </c>
      <c r="S102" s="86"/>
      <c r="T102" s="86">
        <v>35151.570000000007</v>
      </c>
      <c r="U102" s="86"/>
      <c r="V102" s="86">
        <v>13888.689999999999</v>
      </c>
      <c r="W102" s="86"/>
      <c r="X102" s="86">
        <v>0</v>
      </c>
      <c r="Y102" s="86"/>
      <c r="Z102" s="86">
        <v>20756.150000000001</v>
      </c>
      <c r="AA102" s="86"/>
      <c r="AB102" s="86">
        <v>-3585.119999999999</v>
      </c>
      <c r="AC102" s="86"/>
      <c r="AD102" s="86">
        <v>0</v>
      </c>
      <c r="AE102" s="77"/>
      <c r="AF102" s="86">
        <v>12996.619999999999</v>
      </c>
      <c r="AG102" s="77"/>
      <c r="AH102" s="86">
        <v>7682.869999999999</v>
      </c>
      <c r="AI102" s="77"/>
      <c r="AJ102" s="86">
        <v>125322.63</v>
      </c>
    </row>
    <row r="103" spans="1:36" x14ac:dyDescent="0.25">
      <c r="A103" s="31" t="s">
        <v>107</v>
      </c>
      <c r="B103" s="86">
        <v>0</v>
      </c>
      <c r="C103" s="86"/>
      <c r="D103" s="86">
        <v>2018.15</v>
      </c>
      <c r="E103" s="86"/>
      <c r="F103" s="86">
        <v>0</v>
      </c>
      <c r="G103" s="86"/>
      <c r="H103" s="86">
        <v>0</v>
      </c>
      <c r="I103" s="86"/>
      <c r="J103" s="86">
        <v>0</v>
      </c>
      <c r="K103" s="86"/>
      <c r="L103" s="86">
        <v>0</v>
      </c>
      <c r="M103" s="86"/>
      <c r="N103" s="86">
        <v>2529.73</v>
      </c>
      <c r="O103" s="86"/>
      <c r="P103" s="86">
        <v>0</v>
      </c>
      <c r="Q103" s="86"/>
      <c r="R103" s="86">
        <v>0</v>
      </c>
      <c r="S103" s="86"/>
      <c r="T103" s="86">
        <v>3601.56</v>
      </c>
      <c r="U103" s="86"/>
      <c r="V103" s="86">
        <v>13888.689999999999</v>
      </c>
      <c r="W103" s="86"/>
      <c r="X103" s="86">
        <v>0</v>
      </c>
      <c r="Y103" s="86"/>
      <c r="Z103" s="86">
        <v>3177.08</v>
      </c>
      <c r="AA103" s="86"/>
      <c r="AB103" s="86">
        <v>3932.9700000000012</v>
      </c>
      <c r="AC103" s="86"/>
      <c r="AD103" s="86">
        <v>0</v>
      </c>
      <c r="AE103" s="77"/>
      <c r="AF103" s="86">
        <v>0</v>
      </c>
      <c r="AG103" s="77"/>
      <c r="AH103" s="86">
        <v>1166.56</v>
      </c>
      <c r="AI103" s="77"/>
      <c r="AJ103" s="86">
        <v>30314.74</v>
      </c>
    </row>
    <row r="104" spans="1:36" x14ac:dyDescent="0.25">
      <c r="A104" s="31" t="s">
        <v>108</v>
      </c>
      <c r="B104" s="86">
        <v>0</v>
      </c>
      <c r="C104" s="86"/>
      <c r="D104" s="86">
        <v>15831.740000000002</v>
      </c>
      <c r="E104" s="86"/>
      <c r="F104" s="86">
        <v>0</v>
      </c>
      <c r="G104" s="86"/>
      <c r="H104" s="86">
        <v>0</v>
      </c>
      <c r="I104" s="86"/>
      <c r="J104" s="86">
        <v>0</v>
      </c>
      <c r="K104" s="86"/>
      <c r="L104" s="86">
        <v>9495.7800000000007</v>
      </c>
      <c r="M104" s="86"/>
      <c r="N104" s="86">
        <v>13759.740000000002</v>
      </c>
      <c r="O104" s="86"/>
      <c r="P104" s="86">
        <v>0</v>
      </c>
      <c r="Q104" s="86"/>
      <c r="R104" s="86">
        <v>0</v>
      </c>
      <c r="S104" s="86"/>
      <c r="T104" s="86">
        <v>20364.949999999997</v>
      </c>
      <c r="U104" s="86"/>
      <c r="V104" s="86">
        <v>13888.689999999999</v>
      </c>
      <c r="W104" s="86"/>
      <c r="X104" s="86">
        <v>0</v>
      </c>
      <c r="Y104" s="86"/>
      <c r="Z104" s="86">
        <v>20527.989999999998</v>
      </c>
      <c r="AA104" s="86"/>
      <c r="AB104" s="86">
        <v>6186.93</v>
      </c>
      <c r="AC104" s="86"/>
      <c r="AD104" s="86">
        <v>0</v>
      </c>
      <c r="AE104" s="77"/>
      <c r="AF104" s="86">
        <v>0</v>
      </c>
      <c r="AG104" s="77"/>
      <c r="AH104" s="86">
        <v>7607.12</v>
      </c>
      <c r="AI104" s="77"/>
      <c r="AJ104" s="86">
        <v>107662.94</v>
      </c>
    </row>
    <row r="105" spans="1:36" x14ac:dyDescent="0.25">
      <c r="A105" s="31" t="s">
        <v>109</v>
      </c>
      <c r="B105" s="86">
        <v>0</v>
      </c>
      <c r="C105" s="86"/>
      <c r="D105" s="86">
        <v>83795.100000000006</v>
      </c>
      <c r="E105" s="86"/>
      <c r="F105" s="86">
        <v>0</v>
      </c>
      <c r="G105" s="86"/>
      <c r="H105" s="86">
        <v>0</v>
      </c>
      <c r="I105" s="86"/>
      <c r="J105" s="86">
        <v>0</v>
      </c>
      <c r="K105" s="86"/>
      <c r="L105" s="86">
        <v>3865.7800000000007</v>
      </c>
      <c r="M105" s="86"/>
      <c r="N105" s="86">
        <v>50073.85</v>
      </c>
      <c r="O105" s="86"/>
      <c r="P105" s="86">
        <v>0</v>
      </c>
      <c r="Q105" s="86"/>
      <c r="R105" s="86">
        <v>549.27</v>
      </c>
      <c r="S105" s="86"/>
      <c r="T105" s="86">
        <v>86525.31</v>
      </c>
      <c r="U105" s="86"/>
      <c r="V105" s="86">
        <v>523571.70999999996</v>
      </c>
      <c r="W105" s="86"/>
      <c r="X105" s="86">
        <v>0</v>
      </c>
      <c r="Y105" s="86"/>
      <c r="Z105" s="86">
        <v>135439.26000000004</v>
      </c>
      <c r="AA105" s="86"/>
      <c r="AB105" s="86">
        <v>14033.759999999998</v>
      </c>
      <c r="AC105" s="86"/>
      <c r="AD105" s="86">
        <v>0</v>
      </c>
      <c r="AE105" s="77"/>
      <c r="AF105" s="86">
        <v>20806.57</v>
      </c>
      <c r="AG105" s="77"/>
      <c r="AH105" s="86">
        <v>41904.31</v>
      </c>
      <c r="AI105" s="77"/>
      <c r="AJ105" s="86">
        <v>960564.91999999993</v>
      </c>
    </row>
    <row r="106" spans="1:36" x14ac:dyDescent="0.25">
      <c r="A106" s="31" t="s">
        <v>110</v>
      </c>
      <c r="B106" s="86">
        <v>0</v>
      </c>
      <c r="C106" s="86"/>
      <c r="D106" s="86">
        <v>40235.340000000004</v>
      </c>
      <c r="E106" s="86"/>
      <c r="F106" s="86">
        <v>0</v>
      </c>
      <c r="G106" s="86"/>
      <c r="H106" s="86">
        <v>0</v>
      </c>
      <c r="I106" s="86"/>
      <c r="J106" s="86">
        <v>0</v>
      </c>
      <c r="K106" s="86"/>
      <c r="L106" s="86">
        <v>-3909.17</v>
      </c>
      <c r="M106" s="86"/>
      <c r="N106" s="86">
        <v>21556.07</v>
      </c>
      <c r="O106" s="86"/>
      <c r="P106" s="86">
        <v>0</v>
      </c>
      <c r="Q106" s="86"/>
      <c r="R106" s="86">
        <v>0</v>
      </c>
      <c r="S106" s="86"/>
      <c r="T106" s="86">
        <v>37319.310000000005</v>
      </c>
      <c r="U106" s="86"/>
      <c r="V106" s="86">
        <v>12256.64</v>
      </c>
      <c r="W106" s="86"/>
      <c r="X106" s="86">
        <v>0</v>
      </c>
      <c r="Y106" s="86"/>
      <c r="Z106" s="86">
        <v>52720.04</v>
      </c>
      <c r="AA106" s="86"/>
      <c r="AB106" s="86">
        <v>6435.55</v>
      </c>
      <c r="AC106" s="86"/>
      <c r="AD106" s="86">
        <v>0</v>
      </c>
      <c r="AE106" s="77"/>
      <c r="AF106" s="86">
        <v>0</v>
      </c>
      <c r="AG106" s="77"/>
      <c r="AH106" s="86">
        <v>18045.560000000001</v>
      </c>
      <c r="AI106" s="77"/>
      <c r="AJ106" s="86">
        <v>184659.34</v>
      </c>
    </row>
    <row r="107" spans="1:36" x14ac:dyDescent="0.25">
      <c r="A107" s="31" t="s">
        <v>210</v>
      </c>
      <c r="B107" s="86">
        <v>0</v>
      </c>
      <c r="C107" s="86"/>
      <c r="D107" s="86">
        <v>1211.05</v>
      </c>
      <c r="E107" s="86"/>
      <c r="F107" s="86">
        <v>0</v>
      </c>
      <c r="G107" s="86"/>
      <c r="H107" s="86">
        <v>0</v>
      </c>
      <c r="I107" s="86"/>
      <c r="J107" s="86">
        <v>0</v>
      </c>
      <c r="K107" s="86"/>
      <c r="L107" s="86">
        <v>0</v>
      </c>
      <c r="M107" s="86"/>
      <c r="N107" s="86">
        <v>5575.329999999999</v>
      </c>
      <c r="O107" s="86"/>
      <c r="P107" s="86">
        <v>0</v>
      </c>
      <c r="Q107" s="86"/>
      <c r="R107" s="86">
        <v>-2.6</v>
      </c>
      <c r="S107" s="86"/>
      <c r="T107" s="86">
        <v>6612.75</v>
      </c>
      <c r="U107" s="86"/>
      <c r="V107" s="86">
        <v>0</v>
      </c>
      <c r="W107" s="86"/>
      <c r="X107" s="86">
        <v>0</v>
      </c>
      <c r="Y107" s="86"/>
      <c r="Z107" s="86">
        <v>3170.2000000000003</v>
      </c>
      <c r="AA107" s="86"/>
      <c r="AB107" s="86">
        <v>-707.12999999999965</v>
      </c>
      <c r="AC107" s="86"/>
      <c r="AD107" s="86">
        <v>0</v>
      </c>
      <c r="AE107" s="77"/>
      <c r="AF107" s="86">
        <v>18962.419999999998</v>
      </c>
      <c r="AG107" s="77"/>
      <c r="AH107" s="86">
        <v>633.48</v>
      </c>
      <c r="AI107" s="77"/>
      <c r="AJ107" s="86">
        <v>35455.5</v>
      </c>
    </row>
    <row r="108" spans="1:36" x14ac:dyDescent="0.25">
      <c r="A108" s="31" t="s">
        <v>111</v>
      </c>
      <c r="B108" s="86">
        <v>0</v>
      </c>
      <c r="C108" s="86"/>
      <c r="D108" s="86">
        <v>-7173.2100000000064</v>
      </c>
      <c r="E108" s="86"/>
      <c r="F108" s="86">
        <v>0</v>
      </c>
      <c r="G108" s="86"/>
      <c r="H108" s="86">
        <v>0</v>
      </c>
      <c r="I108" s="86"/>
      <c r="J108" s="86">
        <v>0</v>
      </c>
      <c r="K108" s="86"/>
      <c r="L108" s="86">
        <v>-163.64999999999964</v>
      </c>
      <c r="M108" s="86"/>
      <c r="N108" s="86">
        <v>144926.72000000003</v>
      </c>
      <c r="O108" s="86"/>
      <c r="P108" s="86">
        <v>0</v>
      </c>
      <c r="Q108" s="86"/>
      <c r="R108" s="86">
        <v>3351.69</v>
      </c>
      <c r="S108" s="86"/>
      <c r="T108" s="86">
        <v>183774.63</v>
      </c>
      <c r="U108" s="86"/>
      <c r="V108" s="86">
        <v>-112418.99</v>
      </c>
      <c r="W108" s="86"/>
      <c r="X108" s="86">
        <v>0</v>
      </c>
      <c r="Y108" s="86"/>
      <c r="Z108" s="86">
        <v>115537.94</v>
      </c>
      <c r="AA108" s="86"/>
      <c r="AB108" s="86">
        <v>425515.90000000026</v>
      </c>
      <c r="AC108" s="86"/>
      <c r="AD108" s="86">
        <v>0</v>
      </c>
      <c r="AE108" s="77"/>
      <c r="AF108" s="86">
        <v>80884.110000000015</v>
      </c>
      <c r="AG108" s="77"/>
      <c r="AH108" s="86">
        <v>43996.960000000006</v>
      </c>
      <c r="AI108" s="77"/>
      <c r="AJ108" s="86">
        <v>878232.10000000021</v>
      </c>
    </row>
    <row r="109" spans="1:36" x14ac:dyDescent="0.25">
      <c r="A109" s="31" t="s">
        <v>246</v>
      </c>
      <c r="B109" s="86">
        <v>0</v>
      </c>
      <c r="C109" s="86"/>
      <c r="D109" s="86">
        <v>0</v>
      </c>
      <c r="E109" s="86"/>
      <c r="F109" s="86">
        <v>0</v>
      </c>
      <c r="G109" s="86"/>
      <c r="H109" s="86">
        <v>0</v>
      </c>
      <c r="I109" s="86"/>
      <c r="J109" s="86">
        <v>0</v>
      </c>
      <c r="K109" s="86"/>
      <c r="L109" s="86">
        <v>-2188.34</v>
      </c>
      <c r="M109" s="86"/>
      <c r="N109" s="86">
        <v>0</v>
      </c>
      <c r="O109" s="86"/>
      <c r="P109" s="86">
        <v>0</v>
      </c>
      <c r="Q109" s="86"/>
      <c r="R109" s="86">
        <v>0</v>
      </c>
      <c r="S109" s="86"/>
      <c r="T109" s="86">
        <v>0</v>
      </c>
      <c r="U109" s="86"/>
      <c r="V109" s="86">
        <v>47912.43</v>
      </c>
      <c r="W109" s="86"/>
      <c r="X109" s="86">
        <v>0</v>
      </c>
      <c r="Y109" s="86"/>
      <c r="Z109" s="86">
        <v>0</v>
      </c>
      <c r="AA109" s="86"/>
      <c r="AB109" s="86">
        <v>0</v>
      </c>
      <c r="AC109" s="86"/>
      <c r="AD109" s="86">
        <v>0</v>
      </c>
      <c r="AE109" s="77"/>
      <c r="AF109" s="86">
        <v>0</v>
      </c>
      <c r="AG109" s="77"/>
      <c r="AH109" s="86">
        <v>0</v>
      </c>
      <c r="AI109" s="77"/>
      <c r="AJ109" s="86">
        <v>45724.09</v>
      </c>
    </row>
    <row r="110" spans="1:36" x14ac:dyDescent="0.25">
      <c r="A110" s="31" t="s">
        <v>112</v>
      </c>
      <c r="B110" s="86">
        <v>0</v>
      </c>
      <c r="C110" s="86"/>
      <c r="D110" s="86">
        <v>68988.760000000009</v>
      </c>
      <c r="E110" s="86"/>
      <c r="F110" s="86">
        <v>0</v>
      </c>
      <c r="G110" s="86"/>
      <c r="H110" s="86">
        <v>0</v>
      </c>
      <c r="I110" s="86"/>
      <c r="J110" s="86">
        <v>0</v>
      </c>
      <c r="K110" s="86"/>
      <c r="L110" s="86">
        <v>3865.7800000000007</v>
      </c>
      <c r="M110" s="86"/>
      <c r="N110" s="86">
        <v>33442.22</v>
      </c>
      <c r="O110" s="86"/>
      <c r="P110" s="86">
        <v>0</v>
      </c>
      <c r="Q110" s="86"/>
      <c r="R110" s="86">
        <v>0</v>
      </c>
      <c r="S110" s="86"/>
      <c r="T110" s="86">
        <v>63939.62999999999</v>
      </c>
      <c r="U110" s="86"/>
      <c r="V110" s="86">
        <v>-134300.53999999998</v>
      </c>
      <c r="W110" s="86"/>
      <c r="X110" s="86">
        <v>0</v>
      </c>
      <c r="Y110" s="86"/>
      <c r="Z110" s="86">
        <v>100369.09</v>
      </c>
      <c r="AA110" s="86"/>
      <c r="AB110" s="86">
        <v>11244.210000000001</v>
      </c>
      <c r="AC110" s="86"/>
      <c r="AD110" s="86">
        <v>0</v>
      </c>
      <c r="AE110" s="77"/>
      <c r="AF110" s="86">
        <v>0</v>
      </c>
      <c r="AG110" s="77"/>
      <c r="AH110" s="86">
        <v>32183.469999999998</v>
      </c>
      <c r="AI110" s="77"/>
      <c r="AJ110" s="86">
        <v>179732.62000000002</v>
      </c>
    </row>
    <row r="111" spans="1:36" x14ac:dyDescent="0.25">
      <c r="A111" s="31" t="s">
        <v>113</v>
      </c>
      <c r="B111" s="86">
        <v>0</v>
      </c>
      <c r="C111" s="86"/>
      <c r="D111" s="86">
        <v>56425.100000000006</v>
      </c>
      <c r="E111" s="86"/>
      <c r="F111" s="86">
        <v>0</v>
      </c>
      <c r="G111" s="86"/>
      <c r="H111" s="86">
        <v>0</v>
      </c>
      <c r="I111" s="86"/>
      <c r="J111" s="86">
        <v>0</v>
      </c>
      <c r="K111" s="86"/>
      <c r="L111" s="86">
        <v>0</v>
      </c>
      <c r="M111" s="86"/>
      <c r="N111" s="86">
        <v>20154.25</v>
      </c>
      <c r="O111" s="86"/>
      <c r="P111" s="86">
        <v>0</v>
      </c>
      <c r="Q111" s="86"/>
      <c r="R111" s="86">
        <v>0</v>
      </c>
      <c r="S111" s="86"/>
      <c r="T111" s="86">
        <v>40989.19</v>
      </c>
      <c r="U111" s="86"/>
      <c r="V111" s="86">
        <v>187699.40000000002</v>
      </c>
      <c r="W111" s="86"/>
      <c r="X111" s="86">
        <v>0</v>
      </c>
      <c r="Y111" s="86"/>
      <c r="Z111" s="86">
        <v>69855.569999999978</v>
      </c>
      <c r="AA111" s="86"/>
      <c r="AB111" s="86">
        <v>10498.029999999999</v>
      </c>
      <c r="AC111" s="86"/>
      <c r="AD111" s="86">
        <v>0</v>
      </c>
      <c r="AE111" s="77"/>
      <c r="AF111" s="86">
        <v>0</v>
      </c>
      <c r="AG111" s="77"/>
      <c r="AH111" s="86">
        <v>23959.399999999998</v>
      </c>
      <c r="AI111" s="77"/>
      <c r="AJ111" s="86">
        <v>409580.94000000006</v>
      </c>
    </row>
    <row r="112" spans="1:36" x14ac:dyDescent="0.25">
      <c r="A112" s="31" t="s">
        <v>114</v>
      </c>
      <c r="B112" s="86">
        <v>0</v>
      </c>
      <c r="C112" s="86"/>
      <c r="D112" s="86">
        <v>62193.599999999999</v>
      </c>
      <c r="E112" s="86"/>
      <c r="F112" s="86">
        <v>0</v>
      </c>
      <c r="G112" s="86"/>
      <c r="H112" s="86">
        <v>0</v>
      </c>
      <c r="I112" s="86"/>
      <c r="J112" s="86">
        <v>0</v>
      </c>
      <c r="K112" s="86"/>
      <c r="L112" s="86">
        <v>11684.12</v>
      </c>
      <c r="M112" s="86"/>
      <c r="N112" s="86">
        <v>36291.370000000003</v>
      </c>
      <c r="O112" s="86"/>
      <c r="P112" s="86">
        <v>0</v>
      </c>
      <c r="Q112" s="86"/>
      <c r="R112" s="86">
        <v>0</v>
      </c>
      <c r="S112" s="86"/>
      <c r="T112" s="86">
        <v>61079.28</v>
      </c>
      <c r="U112" s="86"/>
      <c r="V112" s="86">
        <v>25711.869999999995</v>
      </c>
      <c r="W112" s="86"/>
      <c r="X112" s="86">
        <v>0</v>
      </c>
      <c r="Y112" s="86"/>
      <c r="Z112" s="86">
        <v>68682.260000000009</v>
      </c>
      <c r="AA112" s="86"/>
      <c r="AB112" s="86">
        <v>10759.61</v>
      </c>
      <c r="AC112" s="86"/>
      <c r="AD112" s="86">
        <v>0</v>
      </c>
      <c r="AE112" s="77"/>
      <c r="AF112" s="86">
        <v>0</v>
      </c>
      <c r="AG112" s="77"/>
      <c r="AH112" s="86">
        <v>25399.170000000002</v>
      </c>
      <c r="AI112" s="77"/>
      <c r="AJ112" s="86">
        <v>301801.27999999997</v>
      </c>
    </row>
    <row r="113" spans="1:36" x14ac:dyDescent="0.25">
      <c r="A113" s="31" t="s">
        <v>115</v>
      </c>
      <c r="B113" s="86">
        <v>0</v>
      </c>
      <c r="C113" s="86"/>
      <c r="D113" s="86">
        <v>11565.539999999999</v>
      </c>
      <c r="E113" s="86"/>
      <c r="F113" s="86">
        <v>0</v>
      </c>
      <c r="G113" s="86"/>
      <c r="H113" s="86">
        <v>0</v>
      </c>
      <c r="I113" s="86"/>
      <c r="J113" s="86">
        <v>0</v>
      </c>
      <c r="K113" s="86"/>
      <c r="L113" s="86">
        <v>-3909.17</v>
      </c>
      <c r="M113" s="86"/>
      <c r="N113" s="86">
        <v>11227.810000000001</v>
      </c>
      <c r="O113" s="86"/>
      <c r="P113" s="86">
        <v>0</v>
      </c>
      <c r="Q113" s="86"/>
      <c r="R113" s="86">
        <v>0</v>
      </c>
      <c r="S113" s="86"/>
      <c r="T113" s="86">
        <v>16034.28</v>
      </c>
      <c r="U113" s="86"/>
      <c r="V113" s="86">
        <v>13888.689999999999</v>
      </c>
      <c r="W113" s="86"/>
      <c r="X113" s="86">
        <v>0</v>
      </c>
      <c r="Y113" s="86"/>
      <c r="Z113" s="86">
        <v>14510.699999999999</v>
      </c>
      <c r="AA113" s="86"/>
      <c r="AB113" s="86">
        <v>6915.0600000000031</v>
      </c>
      <c r="AC113" s="86"/>
      <c r="AD113" s="86">
        <v>0</v>
      </c>
      <c r="AE113" s="77"/>
      <c r="AF113" s="86">
        <v>0</v>
      </c>
      <c r="AG113" s="77"/>
      <c r="AH113" s="86">
        <v>5536.869999999999</v>
      </c>
      <c r="AI113" s="77"/>
      <c r="AJ113" s="86">
        <v>75769.779999999984</v>
      </c>
    </row>
    <row r="114" spans="1:36" x14ac:dyDescent="0.25">
      <c r="A114" s="31" t="s">
        <v>116</v>
      </c>
      <c r="B114" s="86">
        <v>0</v>
      </c>
      <c r="C114" s="86"/>
      <c r="D114" s="86">
        <v>21620.82</v>
      </c>
      <c r="E114" s="86"/>
      <c r="F114" s="86">
        <v>0</v>
      </c>
      <c r="G114" s="86"/>
      <c r="H114" s="86">
        <v>0</v>
      </c>
      <c r="I114" s="86"/>
      <c r="J114" s="86">
        <v>0</v>
      </c>
      <c r="K114" s="86"/>
      <c r="L114" s="86">
        <v>-13915.92</v>
      </c>
      <c r="M114" s="86"/>
      <c r="N114" s="86">
        <v>19390.419999999998</v>
      </c>
      <c r="O114" s="86"/>
      <c r="P114" s="86">
        <v>0</v>
      </c>
      <c r="Q114" s="86"/>
      <c r="R114" s="86">
        <v>0</v>
      </c>
      <c r="S114" s="86"/>
      <c r="T114" s="86">
        <v>28256.55</v>
      </c>
      <c r="U114" s="86"/>
      <c r="V114" s="86">
        <v>41666.660000000003</v>
      </c>
      <c r="W114" s="86"/>
      <c r="X114" s="86">
        <v>0</v>
      </c>
      <c r="Y114" s="86"/>
      <c r="Z114" s="86">
        <v>26722.23</v>
      </c>
      <c r="AA114" s="86"/>
      <c r="AB114" s="86">
        <v>-5079.32</v>
      </c>
      <c r="AC114" s="86"/>
      <c r="AD114" s="86">
        <v>0</v>
      </c>
      <c r="AE114" s="77"/>
      <c r="AF114" s="86">
        <v>0</v>
      </c>
      <c r="AG114" s="77"/>
      <c r="AH114" s="86">
        <v>10078.32</v>
      </c>
      <c r="AI114" s="77"/>
      <c r="AJ114" s="86">
        <v>128739.76000000001</v>
      </c>
    </row>
    <row r="115" spans="1:36" x14ac:dyDescent="0.25">
      <c r="A115" s="31" t="s">
        <v>117</v>
      </c>
      <c r="B115" s="86">
        <v>0</v>
      </c>
      <c r="C115" s="86"/>
      <c r="D115" s="86">
        <v>89639.97</v>
      </c>
      <c r="E115" s="86"/>
      <c r="F115" s="86">
        <v>0</v>
      </c>
      <c r="G115" s="86"/>
      <c r="H115" s="86">
        <v>0</v>
      </c>
      <c r="I115" s="86"/>
      <c r="J115" s="86">
        <v>0</v>
      </c>
      <c r="K115" s="86"/>
      <c r="L115" s="86">
        <v>3865.7800000000007</v>
      </c>
      <c r="M115" s="86"/>
      <c r="N115" s="86">
        <v>37240.68</v>
      </c>
      <c r="O115" s="86"/>
      <c r="P115" s="86">
        <v>0</v>
      </c>
      <c r="Q115" s="86"/>
      <c r="R115" s="86">
        <v>0</v>
      </c>
      <c r="S115" s="86"/>
      <c r="T115" s="86">
        <v>72242.740000000005</v>
      </c>
      <c r="U115" s="86"/>
      <c r="V115" s="86">
        <v>-119052.1</v>
      </c>
      <c r="W115" s="86"/>
      <c r="X115" s="86">
        <v>0</v>
      </c>
      <c r="Y115" s="86"/>
      <c r="Z115" s="86">
        <v>110267.26000000001</v>
      </c>
      <c r="AA115" s="86"/>
      <c r="AB115" s="86">
        <v>14136.83</v>
      </c>
      <c r="AC115" s="86"/>
      <c r="AD115" s="86">
        <v>0</v>
      </c>
      <c r="AE115" s="77"/>
      <c r="AF115" s="86">
        <v>0</v>
      </c>
      <c r="AG115" s="77"/>
      <c r="AH115" s="86">
        <v>37348.18</v>
      </c>
      <c r="AI115" s="77"/>
      <c r="AJ115" s="86">
        <v>245689.33999999997</v>
      </c>
    </row>
    <row r="116" spans="1:36" x14ac:dyDescent="0.25">
      <c r="A116" s="31" t="s">
        <v>203</v>
      </c>
      <c r="B116" s="86">
        <v>0</v>
      </c>
      <c r="C116" s="86"/>
      <c r="D116" s="86">
        <v>588.32000000000005</v>
      </c>
      <c r="E116" s="86"/>
      <c r="F116" s="86">
        <v>0</v>
      </c>
      <c r="G116" s="86"/>
      <c r="H116" s="86">
        <v>0</v>
      </c>
      <c r="I116" s="86"/>
      <c r="J116" s="86">
        <v>0</v>
      </c>
      <c r="K116" s="86"/>
      <c r="L116" s="86">
        <v>0</v>
      </c>
      <c r="M116" s="86"/>
      <c r="N116" s="86">
        <v>414.9</v>
      </c>
      <c r="O116" s="86"/>
      <c r="P116" s="86">
        <v>0</v>
      </c>
      <c r="Q116" s="86"/>
      <c r="R116" s="86">
        <v>0</v>
      </c>
      <c r="S116" s="86"/>
      <c r="T116" s="86">
        <v>690.85000000000014</v>
      </c>
      <c r="U116" s="86"/>
      <c r="V116" s="86">
        <v>13888.689999999999</v>
      </c>
      <c r="W116" s="86"/>
      <c r="X116" s="86">
        <v>0</v>
      </c>
      <c r="Y116" s="86"/>
      <c r="Z116" s="86">
        <v>988.78000000000009</v>
      </c>
      <c r="AA116" s="86"/>
      <c r="AB116" s="86">
        <v>-5766.18</v>
      </c>
      <c r="AC116" s="86"/>
      <c r="AD116" s="86">
        <v>0</v>
      </c>
      <c r="AE116" s="77"/>
      <c r="AF116" s="86">
        <v>0</v>
      </c>
      <c r="AG116" s="77"/>
      <c r="AH116" s="86">
        <v>333.71000000000004</v>
      </c>
      <c r="AI116" s="77"/>
      <c r="AJ116" s="86">
        <v>11139.069999999996</v>
      </c>
    </row>
    <row r="117" spans="1:36" x14ac:dyDescent="0.25">
      <c r="A117" s="31" t="s">
        <v>118</v>
      </c>
      <c r="B117" s="86">
        <v>0</v>
      </c>
      <c r="C117" s="86"/>
      <c r="D117" s="86">
        <v>7656.24</v>
      </c>
      <c r="E117" s="86"/>
      <c r="F117" s="86">
        <v>0</v>
      </c>
      <c r="G117" s="86"/>
      <c r="H117" s="86">
        <v>0</v>
      </c>
      <c r="I117" s="86"/>
      <c r="J117" s="86">
        <v>0</v>
      </c>
      <c r="K117" s="86"/>
      <c r="L117" s="86">
        <v>-3909.17</v>
      </c>
      <c r="M117" s="86"/>
      <c r="N117" s="86">
        <v>7642.5100000000011</v>
      </c>
      <c r="O117" s="86"/>
      <c r="P117" s="86">
        <v>0</v>
      </c>
      <c r="Q117" s="86"/>
      <c r="R117" s="86">
        <v>0</v>
      </c>
      <c r="S117" s="86"/>
      <c r="T117" s="86">
        <v>10910.63</v>
      </c>
      <c r="U117" s="86"/>
      <c r="V117" s="86">
        <v>27777.89</v>
      </c>
      <c r="W117" s="86"/>
      <c r="X117" s="86">
        <v>0</v>
      </c>
      <c r="Y117" s="86"/>
      <c r="Z117" s="86">
        <v>9586.8999999999978</v>
      </c>
      <c r="AA117" s="86"/>
      <c r="AB117" s="86">
        <v>1647.0599999999995</v>
      </c>
      <c r="AC117" s="86"/>
      <c r="AD117" s="86">
        <v>0</v>
      </c>
      <c r="AE117" s="77"/>
      <c r="AF117" s="86">
        <v>0</v>
      </c>
      <c r="AG117" s="77"/>
      <c r="AH117" s="86">
        <v>3691.29</v>
      </c>
      <c r="AI117" s="77"/>
      <c r="AJ117" s="86">
        <v>65003.35</v>
      </c>
    </row>
    <row r="118" spans="1:36" x14ac:dyDescent="0.25">
      <c r="A118" s="31" t="s">
        <v>235</v>
      </c>
      <c r="B118" s="86">
        <v>17606.399999999998</v>
      </c>
      <c r="C118" s="86"/>
      <c r="D118" s="86">
        <v>2077.09</v>
      </c>
      <c r="E118" s="86"/>
      <c r="F118" s="86">
        <v>0</v>
      </c>
      <c r="G118" s="86"/>
      <c r="H118" s="86">
        <v>0</v>
      </c>
      <c r="I118" s="86"/>
      <c r="J118" s="86">
        <v>0</v>
      </c>
      <c r="K118" s="86"/>
      <c r="L118" s="86">
        <v>0</v>
      </c>
      <c r="M118" s="86"/>
      <c r="N118" s="86">
        <v>4447.3999999999996</v>
      </c>
      <c r="O118" s="86"/>
      <c r="P118" s="86">
        <v>0</v>
      </c>
      <c r="Q118" s="86"/>
      <c r="R118" s="86">
        <v>0</v>
      </c>
      <c r="S118" s="86"/>
      <c r="T118" s="86">
        <v>5898.35</v>
      </c>
      <c r="U118" s="86"/>
      <c r="V118" s="86">
        <v>91204.91</v>
      </c>
      <c r="W118" s="86"/>
      <c r="X118" s="86">
        <v>0</v>
      </c>
      <c r="Y118" s="86"/>
      <c r="Z118" s="86">
        <v>3368.88</v>
      </c>
      <c r="AA118" s="86"/>
      <c r="AB118" s="86">
        <v>-1309.1099999999997</v>
      </c>
      <c r="AC118" s="86"/>
      <c r="AD118" s="86">
        <v>10234.179999999998</v>
      </c>
      <c r="AE118" s="77"/>
      <c r="AF118" s="86">
        <v>0</v>
      </c>
      <c r="AG118" s="77"/>
      <c r="AH118" s="86">
        <v>1372.6799999999998</v>
      </c>
      <c r="AI118" s="77"/>
      <c r="AJ118" s="86">
        <v>134900.78</v>
      </c>
    </row>
    <row r="119" spans="1:36" x14ac:dyDescent="0.25">
      <c r="A119" s="31" t="s">
        <v>119</v>
      </c>
      <c r="B119" s="86">
        <v>0</v>
      </c>
      <c r="C119" s="86"/>
      <c r="D119" s="86">
        <v>30385.260000000002</v>
      </c>
      <c r="E119" s="86"/>
      <c r="F119" s="86">
        <v>0</v>
      </c>
      <c r="G119" s="86"/>
      <c r="H119" s="86">
        <v>0</v>
      </c>
      <c r="I119" s="86"/>
      <c r="J119" s="86">
        <v>0</v>
      </c>
      <c r="K119" s="86"/>
      <c r="L119" s="86">
        <v>91747.45</v>
      </c>
      <c r="M119" s="86"/>
      <c r="N119" s="86">
        <v>696264.94</v>
      </c>
      <c r="O119" s="86"/>
      <c r="P119" s="86">
        <v>0</v>
      </c>
      <c r="Q119" s="86"/>
      <c r="R119" s="86">
        <v>1578.85</v>
      </c>
      <c r="S119" s="86"/>
      <c r="T119" s="86">
        <v>824650.6399999999</v>
      </c>
      <c r="U119" s="86"/>
      <c r="V119" s="86">
        <v>20134.14</v>
      </c>
      <c r="W119" s="86"/>
      <c r="X119" s="86">
        <v>0</v>
      </c>
      <c r="Y119" s="86"/>
      <c r="Z119" s="86">
        <v>75140.38</v>
      </c>
      <c r="AA119" s="86"/>
      <c r="AB119" s="86">
        <v>27111.839999999997</v>
      </c>
      <c r="AC119" s="86"/>
      <c r="AD119" s="86">
        <v>0</v>
      </c>
      <c r="AE119" s="77"/>
      <c r="AF119" s="86">
        <v>314454.86</v>
      </c>
      <c r="AG119" s="77"/>
      <c r="AH119" s="86">
        <v>107107.48999999999</v>
      </c>
      <c r="AI119" s="77"/>
      <c r="AJ119" s="86">
        <v>2188575.8499999996</v>
      </c>
    </row>
    <row r="120" spans="1:36" x14ac:dyDescent="0.25">
      <c r="A120" s="31" t="s">
        <v>120</v>
      </c>
      <c r="B120" s="86">
        <v>24394.7</v>
      </c>
      <c r="C120" s="86"/>
      <c r="D120" s="86">
        <v>1152.8000000000002</v>
      </c>
      <c r="E120" s="86"/>
      <c r="F120" s="86">
        <v>0</v>
      </c>
      <c r="G120" s="86"/>
      <c r="H120" s="86">
        <v>0</v>
      </c>
      <c r="I120" s="86"/>
      <c r="J120" s="86">
        <v>0</v>
      </c>
      <c r="K120" s="86"/>
      <c r="L120" s="86">
        <v>-6097.51</v>
      </c>
      <c r="M120" s="86"/>
      <c r="N120" s="86">
        <v>3555.3399999999997</v>
      </c>
      <c r="O120" s="86"/>
      <c r="P120" s="86">
        <v>0</v>
      </c>
      <c r="Q120" s="86"/>
      <c r="R120" s="86">
        <v>36.19</v>
      </c>
      <c r="S120" s="86"/>
      <c r="T120" s="86">
        <v>1487.92</v>
      </c>
      <c r="U120" s="86"/>
      <c r="V120" s="86">
        <v>569325.78</v>
      </c>
      <c r="W120" s="86"/>
      <c r="X120" s="86">
        <v>0</v>
      </c>
      <c r="Y120" s="86"/>
      <c r="Z120" s="86">
        <v>2027.8399999999997</v>
      </c>
      <c r="AA120" s="86"/>
      <c r="AB120" s="86">
        <v>-1676.7000000000007</v>
      </c>
      <c r="AC120" s="86"/>
      <c r="AD120" s="86">
        <v>14180.349999999999</v>
      </c>
      <c r="AE120" s="77"/>
      <c r="AF120" s="86">
        <v>5.9799999999999995</v>
      </c>
      <c r="AG120" s="77"/>
      <c r="AH120" s="86">
        <v>1307.3599999999999</v>
      </c>
      <c r="AI120" s="77"/>
      <c r="AJ120" s="86">
        <v>609700.04999999993</v>
      </c>
    </row>
    <row r="121" spans="1:36" x14ac:dyDescent="0.25">
      <c r="A121" s="31" t="s">
        <v>121</v>
      </c>
      <c r="B121" s="86">
        <v>0</v>
      </c>
      <c r="C121" s="86"/>
      <c r="D121" s="86">
        <v>-6049.9699999999993</v>
      </c>
      <c r="E121" s="86"/>
      <c r="F121" s="86">
        <v>0</v>
      </c>
      <c r="G121" s="86"/>
      <c r="H121" s="86">
        <v>0</v>
      </c>
      <c r="I121" s="86"/>
      <c r="J121" s="86">
        <v>0</v>
      </c>
      <c r="K121" s="86"/>
      <c r="L121" s="86">
        <v>0</v>
      </c>
      <c r="M121" s="86"/>
      <c r="N121" s="86">
        <v>22788.36</v>
      </c>
      <c r="O121" s="86"/>
      <c r="P121" s="86">
        <v>0</v>
      </c>
      <c r="Q121" s="86"/>
      <c r="R121" s="86">
        <v>53.339999999999996</v>
      </c>
      <c r="S121" s="86"/>
      <c r="T121" s="86">
        <v>25739.219999999998</v>
      </c>
      <c r="U121" s="86"/>
      <c r="V121" s="86">
        <v>13888.689999999999</v>
      </c>
      <c r="W121" s="86"/>
      <c r="X121" s="86">
        <v>0</v>
      </c>
      <c r="Y121" s="86"/>
      <c r="Z121" s="86">
        <v>4626.3700000000008</v>
      </c>
      <c r="AA121" s="86"/>
      <c r="AB121" s="86">
        <v>1144.47</v>
      </c>
      <c r="AC121" s="86"/>
      <c r="AD121" s="86">
        <v>0</v>
      </c>
      <c r="AE121" s="87"/>
      <c r="AF121" s="86">
        <v>2055.2400000000002</v>
      </c>
      <c r="AG121" s="87"/>
      <c r="AH121" s="86">
        <v>2847.4399999999996</v>
      </c>
      <c r="AI121" s="77"/>
      <c r="AJ121" s="86">
        <v>67093.16</v>
      </c>
    </row>
    <row r="122" spans="1:36" x14ac:dyDescent="0.25">
      <c r="A122" s="31" t="s">
        <v>122</v>
      </c>
      <c r="B122" s="86">
        <v>0</v>
      </c>
      <c r="C122" s="86"/>
      <c r="D122" s="86">
        <v>-290.68</v>
      </c>
      <c r="E122" s="86"/>
      <c r="F122" s="86">
        <v>0</v>
      </c>
      <c r="G122" s="86"/>
      <c r="H122" s="86">
        <v>0</v>
      </c>
      <c r="I122" s="86"/>
      <c r="J122" s="86">
        <v>0</v>
      </c>
      <c r="K122" s="86"/>
      <c r="L122" s="86">
        <v>34152.75</v>
      </c>
      <c r="M122" s="86"/>
      <c r="N122" s="86">
        <v>0</v>
      </c>
      <c r="O122" s="86"/>
      <c r="P122" s="86">
        <v>0</v>
      </c>
      <c r="Q122" s="86"/>
      <c r="R122" s="86">
        <v>0</v>
      </c>
      <c r="S122" s="86"/>
      <c r="T122" s="86">
        <v>0</v>
      </c>
      <c r="U122" s="86"/>
      <c r="V122" s="86">
        <v>0</v>
      </c>
      <c r="W122" s="86"/>
      <c r="X122" s="86">
        <v>0</v>
      </c>
      <c r="Y122" s="86"/>
      <c r="Z122" s="86">
        <v>0</v>
      </c>
      <c r="AA122" s="86"/>
      <c r="AB122" s="86">
        <v>0</v>
      </c>
      <c r="AC122" s="86"/>
      <c r="AD122" s="86">
        <v>0</v>
      </c>
      <c r="AE122" s="87"/>
      <c r="AF122" s="86">
        <v>0</v>
      </c>
      <c r="AG122" s="87"/>
      <c r="AH122" s="86">
        <v>0</v>
      </c>
      <c r="AI122" s="77"/>
      <c r="AJ122" s="86">
        <v>33862.07</v>
      </c>
    </row>
    <row r="123" spans="1:36" x14ac:dyDescent="0.25">
      <c r="A123" s="31" t="s">
        <v>260</v>
      </c>
      <c r="B123" s="86">
        <v>0</v>
      </c>
      <c r="C123" s="86"/>
      <c r="D123" s="86">
        <v>331.52</v>
      </c>
      <c r="E123" s="86"/>
      <c r="F123" s="86">
        <v>0</v>
      </c>
      <c r="G123" s="86"/>
      <c r="H123" s="86">
        <v>0</v>
      </c>
      <c r="I123" s="86"/>
      <c r="J123" s="86">
        <v>0</v>
      </c>
      <c r="K123" s="86"/>
      <c r="L123" s="86">
        <v>0</v>
      </c>
      <c r="M123" s="86"/>
      <c r="N123" s="86">
        <v>223.9</v>
      </c>
      <c r="O123" s="86"/>
      <c r="P123" s="86">
        <v>0</v>
      </c>
      <c r="Q123" s="86"/>
      <c r="R123" s="86">
        <v>0</v>
      </c>
      <c r="S123" s="86"/>
      <c r="T123" s="86">
        <v>437.32</v>
      </c>
      <c r="U123" s="86"/>
      <c r="V123" s="86">
        <v>0</v>
      </c>
      <c r="W123" s="86"/>
      <c r="X123" s="86">
        <v>0</v>
      </c>
      <c r="Y123" s="86"/>
      <c r="Z123" s="86">
        <v>926.54</v>
      </c>
      <c r="AA123" s="86"/>
      <c r="AB123" s="86">
        <v>-645.32000000000005</v>
      </c>
      <c r="AC123" s="86"/>
      <c r="AD123" s="86">
        <v>0</v>
      </c>
      <c r="AE123" s="87"/>
      <c r="AF123" s="86">
        <v>0</v>
      </c>
      <c r="AG123" s="87"/>
      <c r="AH123" s="86">
        <v>234.3</v>
      </c>
      <c r="AI123" s="77"/>
      <c r="AJ123" s="86">
        <v>1508.26</v>
      </c>
    </row>
    <row r="124" spans="1:36" s="9" customFormat="1" x14ac:dyDescent="0.25">
      <c r="A124" s="31" t="s">
        <v>124</v>
      </c>
      <c r="B124" s="86">
        <v>65223.66</v>
      </c>
      <c r="C124" s="85"/>
      <c r="D124" s="86">
        <v>17075.169999999998</v>
      </c>
      <c r="E124" s="85"/>
      <c r="F124" s="86">
        <v>0</v>
      </c>
      <c r="G124" s="85"/>
      <c r="H124" s="86">
        <v>0</v>
      </c>
      <c r="I124" s="85"/>
      <c r="J124" s="86">
        <v>0</v>
      </c>
      <c r="K124" s="85"/>
      <c r="L124" s="86">
        <v>6401.6</v>
      </c>
      <c r="M124" s="86"/>
      <c r="N124" s="86">
        <v>18291.04</v>
      </c>
      <c r="O124" s="86"/>
      <c r="P124" s="86">
        <v>0</v>
      </c>
      <c r="Q124" s="86"/>
      <c r="R124" s="86">
        <v>548.62</v>
      </c>
      <c r="S124" s="86"/>
      <c r="T124" s="86">
        <v>25613.440000000002</v>
      </c>
      <c r="U124" s="86"/>
      <c r="V124" s="86">
        <v>63198.87000000001</v>
      </c>
      <c r="W124" s="86"/>
      <c r="X124" s="86">
        <v>0</v>
      </c>
      <c r="Y124" s="86"/>
      <c r="Z124" s="86">
        <v>29447.119999999999</v>
      </c>
      <c r="AA124" s="86"/>
      <c r="AB124" s="86">
        <v>2356.63</v>
      </c>
      <c r="AC124" s="86"/>
      <c r="AD124" s="86">
        <v>0</v>
      </c>
      <c r="AE124" s="87"/>
      <c r="AF124" s="86">
        <v>679.77</v>
      </c>
      <c r="AG124" s="87"/>
      <c r="AH124" s="86">
        <v>8438.51</v>
      </c>
      <c r="AI124" s="77"/>
      <c r="AJ124" s="86">
        <v>237274.43000000002</v>
      </c>
    </row>
    <row r="125" spans="1:36" x14ac:dyDescent="0.25">
      <c r="A125" s="31" t="s">
        <v>125</v>
      </c>
      <c r="B125" s="86">
        <v>0</v>
      </c>
      <c r="C125" s="76"/>
      <c r="D125" s="86">
        <v>3142.8</v>
      </c>
      <c r="E125" s="76"/>
      <c r="F125" s="86">
        <v>0</v>
      </c>
      <c r="G125" s="76"/>
      <c r="H125" s="86">
        <v>0</v>
      </c>
      <c r="I125" s="76"/>
      <c r="J125" s="86">
        <v>0</v>
      </c>
      <c r="K125" s="76"/>
      <c r="L125" s="86">
        <v>36525.01</v>
      </c>
      <c r="M125" s="86"/>
      <c r="N125" s="86">
        <v>17329.259999999998</v>
      </c>
      <c r="O125" s="86"/>
      <c r="P125" s="86">
        <v>0</v>
      </c>
      <c r="Q125" s="86"/>
      <c r="R125" s="86">
        <v>0</v>
      </c>
      <c r="S125" s="86"/>
      <c r="T125" s="86">
        <v>7285.3099999999995</v>
      </c>
      <c r="U125" s="86"/>
      <c r="V125" s="86">
        <v>13888.689999999999</v>
      </c>
      <c r="W125" s="86"/>
      <c r="X125" s="86">
        <v>0</v>
      </c>
      <c r="Y125" s="86"/>
      <c r="Z125" s="86">
        <v>6198.98</v>
      </c>
      <c r="AA125" s="86"/>
      <c r="AB125" s="86">
        <v>1915.3999999999996</v>
      </c>
      <c r="AC125" s="86"/>
      <c r="AD125" s="86">
        <v>0</v>
      </c>
      <c r="AE125" s="87"/>
      <c r="AF125" s="86">
        <v>1557.06</v>
      </c>
      <c r="AG125" s="87"/>
      <c r="AH125" s="86">
        <v>2196.06</v>
      </c>
      <c r="AI125" s="77"/>
      <c r="AJ125" s="86">
        <v>90038.569999999992</v>
      </c>
    </row>
    <row r="126" spans="1:36" x14ac:dyDescent="0.25">
      <c r="A126" s="31" t="s">
        <v>126</v>
      </c>
      <c r="B126" s="86">
        <v>0</v>
      </c>
      <c r="C126" s="76"/>
      <c r="D126" s="86">
        <v>11881.61</v>
      </c>
      <c r="E126" s="76"/>
      <c r="F126" s="86">
        <v>0</v>
      </c>
      <c r="G126" s="76"/>
      <c r="H126" s="86">
        <v>0</v>
      </c>
      <c r="I126" s="76"/>
      <c r="J126" s="86">
        <v>0</v>
      </c>
      <c r="K126" s="76"/>
      <c r="L126" s="86">
        <v>28864.02</v>
      </c>
      <c r="M126" s="86"/>
      <c r="N126" s="86">
        <v>10284.950000000001</v>
      </c>
      <c r="O126" s="86"/>
      <c r="P126" s="86">
        <v>0</v>
      </c>
      <c r="Q126" s="86"/>
      <c r="R126" s="86">
        <v>0</v>
      </c>
      <c r="S126" s="86"/>
      <c r="T126" s="86">
        <v>15288.449999999999</v>
      </c>
      <c r="U126" s="86"/>
      <c r="V126" s="86">
        <v>13888.689999999999</v>
      </c>
      <c r="W126" s="86"/>
      <c r="X126" s="86">
        <v>0</v>
      </c>
      <c r="Y126" s="86"/>
      <c r="Z126" s="86">
        <v>16457.309999999998</v>
      </c>
      <c r="AA126" s="86"/>
      <c r="AB126" s="86">
        <v>3697.119999999999</v>
      </c>
      <c r="AC126" s="86"/>
      <c r="AD126" s="86">
        <v>0</v>
      </c>
      <c r="AE126" s="87"/>
      <c r="AF126" s="86">
        <v>0</v>
      </c>
      <c r="AG126" s="87"/>
      <c r="AH126" s="86">
        <v>5759.6299999999992</v>
      </c>
      <c r="AI126" s="77"/>
      <c r="AJ126" s="86">
        <v>106121.78</v>
      </c>
    </row>
    <row r="127" spans="1:36" x14ac:dyDescent="0.25">
      <c r="A127" s="31" t="s">
        <v>127</v>
      </c>
      <c r="B127" s="86">
        <v>0</v>
      </c>
      <c r="C127" s="76"/>
      <c r="D127" s="86">
        <v>0</v>
      </c>
      <c r="E127" s="76"/>
      <c r="F127" s="86">
        <v>0</v>
      </c>
      <c r="G127" s="76"/>
      <c r="H127" s="86">
        <v>0</v>
      </c>
      <c r="I127" s="76"/>
      <c r="J127" s="86">
        <v>0</v>
      </c>
      <c r="K127" s="76"/>
      <c r="L127" s="86">
        <v>0</v>
      </c>
      <c r="M127" s="86"/>
      <c r="N127" s="86">
        <v>0</v>
      </c>
      <c r="O127" s="86"/>
      <c r="P127" s="86">
        <v>0</v>
      </c>
      <c r="Q127" s="86"/>
      <c r="R127" s="86">
        <v>0</v>
      </c>
      <c r="S127" s="86"/>
      <c r="T127" s="86">
        <v>0</v>
      </c>
      <c r="U127" s="86"/>
      <c r="V127" s="86">
        <v>0</v>
      </c>
      <c r="W127" s="86"/>
      <c r="X127" s="86">
        <v>0</v>
      </c>
      <c r="Y127" s="86"/>
      <c r="Z127" s="86">
        <v>0</v>
      </c>
      <c r="AA127" s="86"/>
      <c r="AB127" s="86">
        <v>0</v>
      </c>
      <c r="AC127" s="86"/>
      <c r="AD127" s="86">
        <v>1175309.8800000004</v>
      </c>
      <c r="AE127" s="87"/>
      <c r="AF127" s="86">
        <v>0</v>
      </c>
      <c r="AG127" s="87"/>
      <c r="AH127" s="86">
        <v>0</v>
      </c>
      <c r="AI127" s="77"/>
      <c r="AJ127" s="86">
        <v>1175309.8800000004</v>
      </c>
    </row>
    <row r="128" spans="1:36" x14ac:dyDescent="0.25">
      <c r="A128" s="31" t="s">
        <v>229</v>
      </c>
      <c r="B128" s="86">
        <v>0</v>
      </c>
      <c r="C128" s="76"/>
      <c r="D128" s="86">
        <v>0</v>
      </c>
      <c r="E128" s="76"/>
      <c r="F128" s="86">
        <v>0</v>
      </c>
      <c r="G128" s="76"/>
      <c r="H128" s="86">
        <v>0</v>
      </c>
      <c r="I128" s="76"/>
      <c r="J128" s="86">
        <v>0</v>
      </c>
      <c r="K128" s="76"/>
      <c r="L128" s="86">
        <v>0</v>
      </c>
      <c r="M128" s="86"/>
      <c r="N128" s="86">
        <v>0</v>
      </c>
      <c r="O128" s="86"/>
      <c r="P128" s="86">
        <v>0</v>
      </c>
      <c r="Q128" s="86"/>
      <c r="R128" s="86">
        <v>0</v>
      </c>
      <c r="S128" s="86"/>
      <c r="T128" s="86">
        <v>0</v>
      </c>
      <c r="U128" s="86"/>
      <c r="V128" s="86">
        <v>13888.689999999999</v>
      </c>
      <c r="W128" s="86"/>
      <c r="X128" s="86">
        <v>0</v>
      </c>
      <c r="Y128" s="86"/>
      <c r="Z128" s="86">
        <v>0</v>
      </c>
      <c r="AA128" s="86"/>
      <c r="AB128" s="86">
        <v>0</v>
      </c>
      <c r="AC128" s="86"/>
      <c r="AD128" s="86">
        <v>0</v>
      </c>
      <c r="AE128" s="87"/>
      <c r="AF128" s="86">
        <v>0</v>
      </c>
      <c r="AG128" s="87"/>
      <c r="AH128" s="86">
        <v>0</v>
      </c>
      <c r="AI128" s="77"/>
      <c r="AJ128" s="86">
        <v>13888.689999999999</v>
      </c>
    </row>
    <row r="129" spans="1:36" x14ac:dyDescent="0.25">
      <c r="A129" s="31" t="s">
        <v>250</v>
      </c>
      <c r="B129" s="86">
        <v>0</v>
      </c>
      <c r="C129" s="76"/>
      <c r="D129" s="86">
        <v>3727.76</v>
      </c>
      <c r="E129" s="76"/>
      <c r="F129" s="86">
        <v>0</v>
      </c>
      <c r="G129" s="76"/>
      <c r="H129" s="86">
        <v>0</v>
      </c>
      <c r="I129" s="76"/>
      <c r="J129" s="86">
        <v>0</v>
      </c>
      <c r="K129" s="76"/>
      <c r="L129" s="86">
        <v>25769.88</v>
      </c>
      <c r="M129" s="86"/>
      <c r="N129" s="86">
        <v>7760.02</v>
      </c>
      <c r="O129" s="86"/>
      <c r="P129" s="86">
        <v>0</v>
      </c>
      <c r="Q129" s="86"/>
      <c r="R129" s="86">
        <v>0</v>
      </c>
      <c r="S129" s="86"/>
      <c r="T129" s="86">
        <v>10963</v>
      </c>
      <c r="U129" s="86"/>
      <c r="V129" s="86">
        <v>13888.689999999999</v>
      </c>
      <c r="W129" s="86"/>
      <c r="X129" s="86">
        <v>0</v>
      </c>
      <c r="Y129" s="86"/>
      <c r="Z129" s="86">
        <v>9439.2900000000009</v>
      </c>
      <c r="AA129" s="86"/>
      <c r="AB129" s="86">
        <v>-4778.8099999999995</v>
      </c>
      <c r="AC129" s="86"/>
      <c r="AD129" s="86">
        <v>0</v>
      </c>
      <c r="AE129" s="87"/>
      <c r="AF129" s="86">
        <v>0</v>
      </c>
      <c r="AG129" s="87"/>
      <c r="AH129" s="86">
        <v>2890.44</v>
      </c>
      <c r="AI129" s="77"/>
      <c r="AJ129" s="86">
        <v>69660.270000000019</v>
      </c>
    </row>
    <row r="130" spans="1:36" x14ac:dyDescent="0.25">
      <c r="A130" s="31" t="s">
        <v>128</v>
      </c>
      <c r="B130" s="86">
        <v>0</v>
      </c>
      <c r="C130" s="76"/>
      <c r="D130" s="86">
        <v>113229.03</v>
      </c>
      <c r="E130" s="76"/>
      <c r="F130" s="86">
        <v>0</v>
      </c>
      <c r="G130" s="76"/>
      <c r="H130" s="86">
        <v>0</v>
      </c>
      <c r="I130" s="76"/>
      <c r="J130" s="86">
        <v>0</v>
      </c>
      <c r="K130" s="76"/>
      <c r="L130" s="86">
        <v>0</v>
      </c>
      <c r="M130" s="86"/>
      <c r="N130" s="86">
        <v>49439.07</v>
      </c>
      <c r="O130" s="86"/>
      <c r="P130" s="86">
        <v>0</v>
      </c>
      <c r="Q130" s="86"/>
      <c r="R130" s="86">
        <v>0</v>
      </c>
      <c r="S130" s="86"/>
      <c r="T130" s="86">
        <v>95898.789999999979</v>
      </c>
      <c r="U130" s="86"/>
      <c r="V130" s="86">
        <v>250126.58</v>
      </c>
      <c r="W130" s="86"/>
      <c r="X130" s="86">
        <v>0</v>
      </c>
      <c r="Y130" s="86"/>
      <c r="Z130" s="86">
        <v>146510.16</v>
      </c>
      <c r="AA130" s="86"/>
      <c r="AB130" s="86">
        <v>18497.809999999998</v>
      </c>
      <c r="AC130" s="86"/>
      <c r="AD130" s="86">
        <v>0</v>
      </c>
      <c r="AE130" s="87"/>
      <c r="AF130" s="86">
        <v>0</v>
      </c>
      <c r="AG130" s="87"/>
      <c r="AH130" s="86">
        <v>50558.720000000001</v>
      </c>
      <c r="AI130" s="77"/>
      <c r="AJ130" s="86">
        <v>724260.15999999992</v>
      </c>
    </row>
    <row r="131" spans="1:36" x14ac:dyDescent="0.25">
      <c r="A131" s="31" t="s">
        <v>129</v>
      </c>
      <c r="B131" s="86">
        <v>0</v>
      </c>
      <c r="C131" s="76"/>
      <c r="D131" s="86">
        <v>56302.85</v>
      </c>
      <c r="E131" s="76"/>
      <c r="F131" s="86">
        <v>0</v>
      </c>
      <c r="G131" s="76"/>
      <c r="H131" s="86">
        <v>0</v>
      </c>
      <c r="I131" s="76"/>
      <c r="J131" s="86">
        <v>0</v>
      </c>
      <c r="K131" s="76"/>
      <c r="L131" s="86">
        <v>11640.6</v>
      </c>
      <c r="M131" s="86"/>
      <c r="N131" s="86">
        <v>19724.07</v>
      </c>
      <c r="O131" s="86"/>
      <c r="P131" s="86">
        <v>0</v>
      </c>
      <c r="Q131" s="86"/>
      <c r="R131" s="86">
        <v>0</v>
      </c>
      <c r="S131" s="86"/>
      <c r="T131" s="86">
        <v>46147.11</v>
      </c>
      <c r="U131" s="86"/>
      <c r="V131" s="86">
        <v>24579.05</v>
      </c>
      <c r="W131" s="86"/>
      <c r="X131" s="86">
        <v>0</v>
      </c>
      <c r="Y131" s="86"/>
      <c r="Z131" s="86">
        <v>101707.32</v>
      </c>
      <c r="AA131" s="86"/>
      <c r="AB131" s="86">
        <v>5047</v>
      </c>
      <c r="AC131" s="86"/>
      <c r="AD131" s="86">
        <v>0</v>
      </c>
      <c r="AE131" s="87"/>
      <c r="AF131" s="86">
        <v>0</v>
      </c>
      <c r="AG131" s="87"/>
      <c r="AH131" s="86">
        <v>31372.1</v>
      </c>
      <c r="AI131" s="77"/>
      <c r="AJ131" s="86">
        <v>296520.09999999998</v>
      </c>
    </row>
    <row r="132" spans="1:36" x14ac:dyDescent="0.25">
      <c r="A132" s="31" t="s">
        <v>130</v>
      </c>
      <c r="B132" s="86">
        <v>7501.44</v>
      </c>
      <c r="C132" s="76"/>
      <c r="D132" s="86">
        <v>22387.75</v>
      </c>
      <c r="E132" s="76"/>
      <c r="F132" s="86">
        <v>0</v>
      </c>
      <c r="G132" s="76"/>
      <c r="H132" s="86">
        <v>0</v>
      </c>
      <c r="I132" s="76"/>
      <c r="J132" s="86">
        <v>0</v>
      </c>
      <c r="K132" s="76"/>
      <c r="L132" s="86">
        <v>110014</v>
      </c>
      <c r="M132" s="86"/>
      <c r="N132" s="86">
        <v>25858.02</v>
      </c>
      <c r="O132" s="86"/>
      <c r="P132" s="86">
        <v>0</v>
      </c>
      <c r="Q132" s="86"/>
      <c r="R132" s="86">
        <v>827.63000000000011</v>
      </c>
      <c r="S132" s="86"/>
      <c r="T132" s="86">
        <v>35178.460000000006</v>
      </c>
      <c r="U132" s="86"/>
      <c r="V132" s="86">
        <v>13888.689999999999</v>
      </c>
      <c r="W132" s="86"/>
      <c r="X132" s="86">
        <v>0</v>
      </c>
      <c r="Y132" s="86"/>
      <c r="Z132" s="86">
        <v>35308.81</v>
      </c>
      <c r="AA132" s="86"/>
      <c r="AB132" s="86">
        <v>8602.7099999999991</v>
      </c>
      <c r="AC132" s="86"/>
      <c r="AD132" s="86">
        <v>0</v>
      </c>
      <c r="AE132" s="87"/>
      <c r="AF132" s="86">
        <v>3557.8900000000003</v>
      </c>
      <c r="AG132" s="87"/>
      <c r="AH132" s="86">
        <v>10916.63</v>
      </c>
      <c r="AI132" s="77"/>
      <c r="AJ132" s="86">
        <v>274042.02999999997</v>
      </c>
    </row>
    <row r="133" spans="1:36" x14ac:dyDescent="0.25">
      <c r="A133" s="31" t="s">
        <v>131</v>
      </c>
      <c r="B133" s="86">
        <v>52729.760000000002</v>
      </c>
      <c r="C133" s="76"/>
      <c r="D133" s="86">
        <v>3780.47</v>
      </c>
      <c r="E133" s="76"/>
      <c r="F133" s="86">
        <v>0</v>
      </c>
      <c r="G133" s="76"/>
      <c r="H133" s="86">
        <v>0</v>
      </c>
      <c r="I133" s="76"/>
      <c r="J133" s="86">
        <v>0</v>
      </c>
      <c r="K133" s="76"/>
      <c r="L133" s="86">
        <v>24356.769999999997</v>
      </c>
      <c r="M133" s="86"/>
      <c r="N133" s="86">
        <v>7856.5</v>
      </c>
      <c r="O133" s="86"/>
      <c r="P133" s="86">
        <v>0</v>
      </c>
      <c r="Q133" s="86"/>
      <c r="R133" s="86">
        <v>-4.55</v>
      </c>
      <c r="S133" s="86"/>
      <c r="T133" s="86">
        <v>10270.36</v>
      </c>
      <c r="U133" s="86"/>
      <c r="V133" s="86">
        <v>272139.99</v>
      </c>
      <c r="W133" s="86"/>
      <c r="X133" s="86">
        <v>0</v>
      </c>
      <c r="Y133" s="86"/>
      <c r="Z133" s="86">
        <v>7496.5300000000007</v>
      </c>
      <c r="AA133" s="86"/>
      <c r="AB133" s="86">
        <v>-787.86999999999898</v>
      </c>
      <c r="AC133" s="86"/>
      <c r="AD133" s="86">
        <v>29768.719999999998</v>
      </c>
      <c r="AE133" s="87"/>
      <c r="AF133" s="86">
        <v>599.03</v>
      </c>
      <c r="AG133" s="87"/>
      <c r="AH133" s="86">
        <v>2798.7299999999996</v>
      </c>
      <c r="AI133" s="77"/>
      <c r="AJ133" s="86">
        <v>411004.44</v>
      </c>
    </row>
    <row r="134" spans="1:36" x14ac:dyDescent="0.25">
      <c r="A134" s="31" t="s">
        <v>132</v>
      </c>
      <c r="B134" s="86">
        <v>101073.22999999998</v>
      </c>
      <c r="C134" s="76"/>
      <c r="D134" s="86">
        <v>18748.300000000003</v>
      </c>
      <c r="E134" s="76"/>
      <c r="F134" s="86">
        <v>0</v>
      </c>
      <c r="G134" s="76"/>
      <c r="H134" s="86">
        <v>0</v>
      </c>
      <c r="I134" s="76"/>
      <c r="J134" s="86">
        <v>0</v>
      </c>
      <c r="K134" s="76"/>
      <c r="L134" s="86">
        <v>14991.560000000001</v>
      </c>
      <c r="M134" s="86"/>
      <c r="N134" s="86">
        <v>16330.87</v>
      </c>
      <c r="O134" s="86"/>
      <c r="P134" s="86">
        <v>46849.359999999993</v>
      </c>
      <c r="Q134" s="86"/>
      <c r="R134" s="86">
        <v>0</v>
      </c>
      <c r="S134" s="86"/>
      <c r="T134" s="86">
        <v>23495.9</v>
      </c>
      <c r="U134" s="86"/>
      <c r="V134" s="86">
        <v>650390.97</v>
      </c>
      <c r="W134" s="86"/>
      <c r="X134" s="86">
        <v>44582.010000000009</v>
      </c>
      <c r="Y134" s="86"/>
      <c r="Z134" s="86">
        <v>22078.37</v>
      </c>
      <c r="AA134" s="86"/>
      <c r="AB134" s="86">
        <v>3800.7099999999991</v>
      </c>
      <c r="AC134" s="86"/>
      <c r="AD134" s="86">
        <v>58753.080000000009</v>
      </c>
      <c r="AE134" s="87"/>
      <c r="AF134" s="86">
        <v>0</v>
      </c>
      <c r="AG134" s="87"/>
      <c r="AH134" s="86">
        <v>8424.77</v>
      </c>
      <c r="AI134" s="77"/>
      <c r="AJ134" s="86">
        <v>1009519.1299999999</v>
      </c>
    </row>
    <row r="135" spans="1:36" x14ac:dyDescent="0.25">
      <c r="A135" s="31" t="s">
        <v>241</v>
      </c>
      <c r="B135" s="86">
        <v>0</v>
      </c>
      <c r="C135" s="76"/>
      <c r="D135" s="86">
        <v>7643.43</v>
      </c>
      <c r="E135" s="76"/>
      <c r="F135" s="86">
        <v>0</v>
      </c>
      <c r="G135" s="76"/>
      <c r="H135" s="86">
        <v>0</v>
      </c>
      <c r="I135" s="76"/>
      <c r="J135" s="86">
        <v>0</v>
      </c>
      <c r="K135" s="76"/>
      <c r="L135" s="86">
        <v>0</v>
      </c>
      <c r="M135" s="86"/>
      <c r="N135" s="86">
        <v>7202.06</v>
      </c>
      <c r="O135" s="86"/>
      <c r="P135" s="86">
        <v>0</v>
      </c>
      <c r="Q135" s="86"/>
      <c r="R135" s="86">
        <v>0</v>
      </c>
      <c r="S135" s="86"/>
      <c r="T135" s="86">
        <v>10389.98</v>
      </c>
      <c r="U135" s="86"/>
      <c r="V135" s="86">
        <v>0</v>
      </c>
      <c r="W135" s="86"/>
      <c r="X135" s="86">
        <v>0</v>
      </c>
      <c r="Y135" s="86"/>
      <c r="Z135" s="86">
        <v>11367.500000000002</v>
      </c>
      <c r="AA135" s="86"/>
      <c r="AB135" s="86">
        <v>1205.93</v>
      </c>
      <c r="AC135" s="86"/>
      <c r="AD135" s="86">
        <v>0</v>
      </c>
      <c r="AE135" s="87"/>
      <c r="AF135" s="86">
        <v>0</v>
      </c>
      <c r="AG135" s="87"/>
      <c r="AH135" s="86">
        <v>3689.97</v>
      </c>
      <c r="AI135" s="77"/>
      <c r="AJ135" s="86">
        <v>41498.870000000003</v>
      </c>
    </row>
    <row r="136" spans="1:36" x14ac:dyDescent="0.25">
      <c r="A136" s="31" t="s">
        <v>133</v>
      </c>
      <c r="B136" s="86">
        <v>0</v>
      </c>
      <c r="C136" s="76"/>
      <c r="D136" s="86">
        <v>2259.08</v>
      </c>
      <c r="E136" s="76"/>
      <c r="F136" s="86">
        <v>0</v>
      </c>
      <c r="G136" s="76"/>
      <c r="H136" s="86">
        <v>0</v>
      </c>
      <c r="I136" s="76"/>
      <c r="J136" s="86">
        <v>0</v>
      </c>
      <c r="K136" s="76"/>
      <c r="L136" s="86">
        <v>68392.75</v>
      </c>
      <c r="M136" s="86"/>
      <c r="N136" s="86">
        <v>1574.0700000000002</v>
      </c>
      <c r="O136" s="86"/>
      <c r="P136" s="86">
        <v>0</v>
      </c>
      <c r="Q136" s="86"/>
      <c r="R136" s="86">
        <v>19.11</v>
      </c>
      <c r="S136" s="86"/>
      <c r="T136" s="86">
        <v>2279.77</v>
      </c>
      <c r="U136" s="86"/>
      <c r="V136" s="86">
        <v>13888.689999999999</v>
      </c>
      <c r="W136" s="86"/>
      <c r="X136" s="86">
        <v>0</v>
      </c>
      <c r="Y136" s="86"/>
      <c r="Z136" s="86">
        <v>2808.5199999999995</v>
      </c>
      <c r="AA136" s="86"/>
      <c r="AB136" s="86">
        <v>-740.06999999999971</v>
      </c>
      <c r="AC136" s="86"/>
      <c r="AD136" s="86">
        <v>0</v>
      </c>
      <c r="AE136" s="87"/>
      <c r="AF136" s="86">
        <v>39.590000000000003</v>
      </c>
      <c r="AG136" s="87"/>
      <c r="AH136" s="86">
        <v>954.99</v>
      </c>
      <c r="AI136" s="77"/>
      <c r="AJ136" s="86">
        <v>91476.500000000015</v>
      </c>
    </row>
    <row r="137" spans="1:36" x14ac:dyDescent="0.25">
      <c r="A137" s="31" t="s">
        <v>134</v>
      </c>
      <c r="B137" s="86">
        <v>0</v>
      </c>
      <c r="C137" s="76"/>
      <c r="D137" s="86">
        <v>304.02999999999997</v>
      </c>
      <c r="E137" s="76"/>
      <c r="F137" s="86">
        <v>0</v>
      </c>
      <c r="G137" s="76"/>
      <c r="H137" s="86">
        <v>0</v>
      </c>
      <c r="I137" s="76"/>
      <c r="J137" s="86">
        <v>0</v>
      </c>
      <c r="K137" s="76"/>
      <c r="L137" s="86">
        <v>0</v>
      </c>
      <c r="M137" s="86"/>
      <c r="N137" s="86">
        <v>678.53000000000009</v>
      </c>
      <c r="O137" s="86"/>
      <c r="P137" s="86">
        <v>0</v>
      </c>
      <c r="Q137" s="86"/>
      <c r="R137" s="86">
        <v>4.37</v>
      </c>
      <c r="S137" s="86"/>
      <c r="T137" s="86">
        <v>881.18000000000006</v>
      </c>
      <c r="U137" s="86"/>
      <c r="V137" s="86">
        <v>20134.14</v>
      </c>
      <c r="W137" s="86"/>
      <c r="X137" s="86">
        <v>0</v>
      </c>
      <c r="Y137" s="86"/>
      <c r="Z137" s="86">
        <v>328.33000000000004</v>
      </c>
      <c r="AA137" s="86"/>
      <c r="AB137" s="86">
        <v>1054.48</v>
      </c>
      <c r="AC137" s="86"/>
      <c r="AD137" s="86">
        <v>0</v>
      </c>
      <c r="AE137" s="87"/>
      <c r="AF137" s="86">
        <v>0</v>
      </c>
      <c r="AG137" s="87"/>
      <c r="AH137" s="86">
        <v>174.1</v>
      </c>
      <c r="AI137" s="77"/>
      <c r="AJ137" s="86">
        <v>23559.16</v>
      </c>
    </row>
    <row r="138" spans="1:36" x14ac:dyDescent="0.25">
      <c r="A138" s="31" t="s">
        <v>135</v>
      </c>
      <c r="B138" s="86">
        <v>0</v>
      </c>
      <c r="C138" s="76"/>
      <c r="D138" s="86">
        <v>21196.379999999997</v>
      </c>
      <c r="E138" s="76"/>
      <c r="F138" s="86">
        <v>0</v>
      </c>
      <c r="G138" s="76"/>
      <c r="H138" s="86">
        <v>0</v>
      </c>
      <c r="I138" s="76"/>
      <c r="J138" s="86">
        <v>0</v>
      </c>
      <c r="K138" s="76"/>
      <c r="L138" s="86">
        <v>11597.220000000001</v>
      </c>
      <c r="M138" s="86"/>
      <c r="N138" s="86">
        <v>16780.62</v>
      </c>
      <c r="O138" s="86"/>
      <c r="P138" s="86">
        <v>0</v>
      </c>
      <c r="Q138" s="86"/>
      <c r="R138" s="86">
        <v>0</v>
      </c>
      <c r="S138" s="86"/>
      <c r="T138" s="86">
        <v>25356.59</v>
      </c>
      <c r="U138" s="86"/>
      <c r="V138" s="86">
        <v>82846.640000000014</v>
      </c>
      <c r="W138" s="86"/>
      <c r="X138" s="86">
        <v>0</v>
      </c>
      <c r="Y138" s="86"/>
      <c r="Z138" s="86">
        <v>27589.799999999996</v>
      </c>
      <c r="AA138" s="86"/>
      <c r="AB138" s="86">
        <v>10980.130000000003</v>
      </c>
      <c r="AC138" s="86"/>
      <c r="AD138" s="86">
        <v>0</v>
      </c>
      <c r="AE138" s="87"/>
      <c r="AF138" s="86">
        <v>0</v>
      </c>
      <c r="AG138" s="87"/>
      <c r="AH138" s="86">
        <v>10381.080000000002</v>
      </c>
      <c r="AI138" s="77"/>
      <c r="AJ138" s="86">
        <v>206728.46000000002</v>
      </c>
    </row>
    <row r="139" spans="1:36" x14ac:dyDescent="0.25">
      <c r="A139" s="31" t="s">
        <v>204</v>
      </c>
      <c r="B139" s="86">
        <v>0</v>
      </c>
      <c r="C139" s="76"/>
      <c r="D139" s="86">
        <v>24786.22</v>
      </c>
      <c r="E139" s="76"/>
      <c r="F139" s="86">
        <v>0</v>
      </c>
      <c r="G139" s="76"/>
      <c r="H139" s="86">
        <v>0</v>
      </c>
      <c r="I139" s="76"/>
      <c r="J139" s="86">
        <v>0</v>
      </c>
      <c r="K139" s="76"/>
      <c r="L139" s="86">
        <v>42783.97</v>
      </c>
      <c r="M139" s="86"/>
      <c r="N139" s="86">
        <v>23714.829999999998</v>
      </c>
      <c r="O139" s="86"/>
      <c r="P139" s="86">
        <v>0</v>
      </c>
      <c r="Q139" s="86"/>
      <c r="R139" s="86">
        <v>0</v>
      </c>
      <c r="S139" s="86"/>
      <c r="T139" s="86">
        <v>33968.119999999995</v>
      </c>
      <c r="U139" s="86"/>
      <c r="V139" s="86">
        <v>-28236.300000000003</v>
      </c>
      <c r="W139" s="86"/>
      <c r="X139" s="86">
        <v>0</v>
      </c>
      <c r="Y139" s="86"/>
      <c r="Z139" s="86">
        <v>32762.159999999996</v>
      </c>
      <c r="AA139" s="86"/>
      <c r="AB139" s="86">
        <v>3636.3199999999997</v>
      </c>
      <c r="AC139" s="86"/>
      <c r="AD139" s="86">
        <v>0</v>
      </c>
      <c r="AE139" s="87"/>
      <c r="AF139" s="86">
        <v>0</v>
      </c>
      <c r="AG139" s="87"/>
      <c r="AH139" s="86">
        <v>11970.109999999999</v>
      </c>
      <c r="AI139" s="77"/>
      <c r="AJ139" s="86">
        <v>145385.43</v>
      </c>
    </row>
    <row r="140" spans="1:36" x14ac:dyDescent="0.25">
      <c r="A140" s="31" t="s">
        <v>205</v>
      </c>
      <c r="B140" s="86">
        <v>0</v>
      </c>
      <c r="C140" s="76"/>
      <c r="D140" s="86">
        <v>3764.4</v>
      </c>
      <c r="E140" s="76"/>
      <c r="F140" s="86">
        <v>0</v>
      </c>
      <c r="G140" s="76"/>
      <c r="H140" s="86">
        <v>0</v>
      </c>
      <c r="I140" s="76"/>
      <c r="J140" s="86">
        <v>0</v>
      </c>
      <c r="K140" s="76"/>
      <c r="L140" s="86">
        <v>0</v>
      </c>
      <c r="M140" s="86"/>
      <c r="N140" s="86">
        <v>2865.8899999999994</v>
      </c>
      <c r="O140" s="86"/>
      <c r="P140" s="86">
        <v>0</v>
      </c>
      <c r="Q140" s="86"/>
      <c r="R140" s="86">
        <v>0</v>
      </c>
      <c r="S140" s="86"/>
      <c r="T140" s="86">
        <v>4575.07</v>
      </c>
      <c r="U140" s="86"/>
      <c r="V140" s="86">
        <v>0</v>
      </c>
      <c r="W140" s="86"/>
      <c r="X140" s="86">
        <v>0</v>
      </c>
      <c r="Y140" s="86"/>
      <c r="Z140" s="86">
        <v>5952.7899999999991</v>
      </c>
      <c r="AA140" s="86"/>
      <c r="AB140" s="86">
        <v>2164.3899999999994</v>
      </c>
      <c r="AC140" s="86"/>
      <c r="AD140" s="86">
        <v>0</v>
      </c>
      <c r="AE140" s="87"/>
      <c r="AF140" s="86">
        <v>0</v>
      </c>
      <c r="AG140" s="87"/>
      <c r="AH140" s="86">
        <v>2065.6499999999996</v>
      </c>
      <c r="AI140" s="77"/>
      <c r="AJ140" s="86">
        <v>21388.189999999995</v>
      </c>
    </row>
    <row r="141" spans="1:36" x14ac:dyDescent="0.25">
      <c r="A141" s="31" t="s">
        <v>136</v>
      </c>
      <c r="B141" s="86">
        <v>0</v>
      </c>
      <c r="C141" s="76"/>
      <c r="D141" s="86">
        <v>50319.619999999995</v>
      </c>
      <c r="E141" s="76"/>
      <c r="F141" s="86">
        <v>0</v>
      </c>
      <c r="G141" s="76"/>
      <c r="H141" s="86">
        <v>0</v>
      </c>
      <c r="I141" s="76"/>
      <c r="J141" s="86">
        <v>0</v>
      </c>
      <c r="K141" s="76"/>
      <c r="L141" s="86">
        <v>87930.239999999991</v>
      </c>
      <c r="M141" s="86"/>
      <c r="N141" s="86">
        <v>48328.710000000006</v>
      </c>
      <c r="O141" s="86"/>
      <c r="P141" s="86">
        <v>0</v>
      </c>
      <c r="Q141" s="86"/>
      <c r="R141" s="86">
        <v>0</v>
      </c>
      <c r="S141" s="86"/>
      <c r="T141" s="86">
        <v>68242.350000000006</v>
      </c>
      <c r="U141" s="86"/>
      <c r="V141" s="86">
        <v>111855.95999999999</v>
      </c>
      <c r="W141" s="86"/>
      <c r="X141" s="86">
        <v>0</v>
      </c>
      <c r="Y141" s="86"/>
      <c r="Z141" s="86">
        <v>60690.85</v>
      </c>
      <c r="AA141" s="86"/>
      <c r="AB141" s="86">
        <v>5282.6800000000021</v>
      </c>
      <c r="AC141" s="86"/>
      <c r="AD141" s="86">
        <v>0</v>
      </c>
      <c r="AE141" s="87"/>
      <c r="AF141" s="86">
        <v>0</v>
      </c>
      <c r="AG141" s="87"/>
      <c r="AH141" s="86">
        <v>23537.329999999998</v>
      </c>
      <c r="AI141" s="77"/>
      <c r="AJ141" s="86">
        <v>456187.74</v>
      </c>
    </row>
    <row r="142" spans="1:36" x14ac:dyDescent="0.25">
      <c r="A142" s="31" t="s">
        <v>137</v>
      </c>
      <c r="B142" s="86">
        <v>0</v>
      </c>
      <c r="C142" s="76"/>
      <c r="D142" s="86">
        <v>20382.47</v>
      </c>
      <c r="E142" s="76"/>
      <c r="F142" s="86">
        <v>0</v>
      </c>
      <c r="G142" s="76"/>
      <c r="H142" s="86">
        <v>0</v>
      </c>
      <c r="I142" s="76"/>
      <c r="J142" s="86">
        <v>0</v>
      </c>
      <c r="K142" s="76"/>
      <c r="L142" s="86">
        <v>19459.010000000002</v>
      </c>
      <c r="M142" s="86"/>
      <c r="N142" s="86">
        <v>16832.37</v>
      </c>
      <c r="O142" s="86"/>
      <c r="P142" s="86">
        <v>0</v>
      </c>
      <c r="Q142" s="86"/>
      <c r="R142" s="86">
        <v>0</v>
      </c>
      <c r="S142" s="86"/>
      <c r="T142" s="86">
        <v>25850.38</v>
      </c>
      <c r="U142" s="86"/>
      <c r="V142" s="86">
        <v>32667.72</v>
      </c>
      <c r="W142" s="86"/>
      <c r="X142" s="86">
        <v>0</v>
      </c>
      <c r="Y142" s="86"/>
      <c r="Z142" s="86">
        <v>30287.540000000005</v>
      </c>
      <c r="AA142" s="86"/>
      <c r="AB142" s="86">
        <v>4159.12</v>
      </c>
      <c r="AC142" s="86"/>
      <c r="AD142" s="86">
        <v>0</v>
      </c>
      <c r="AE142" s="87"/>
      <c r="AF142" s="86">
        <v>0</v>
      </c>
      <c r="AG142" s="87"/>
      <c r="AH142" s="86">
        <v>10695.759999999998</v>
      </c>
      <c r="AI142" s="77"/>
      <c r="AJ142" s="86">
        <v>160334.37000000002</v>
      </c>
    </row>
    <row r="143" spans="1:36" x14ac:dyDescent="0.25">
      <c r="A143" s="31" t="s">
        <v>138</v>
      </c>
      <c r="B143" s="86">
        <v>0</v>
      </c>
      <c r="C143" s="76"/>
      <c r="D143" s="86">
        <v>137669.79</v>
      </c>
      <c r="E143" s="76"/>
      <c r="F143" s="86">
        <v>0</v>
      </c>
      <c r="G143" s="76"/>
      <c r="H143" s="86">
        <v>0</v>
      </c>
      <c r="I143" s="76"/>
      <c r="J143" s="86">
        <v>0</v>
      </c>
      <c r="K143" s="76"/>
      <c r="L143" s="86">
        <v>85524.56</v>
      </c>
      <c r="M143" s="86"/>
      <c r="N143" s="86">
        <v>67140.33</v>
      </c>
      <c r="O143" s="86"/>
      <c r="P143" s="86">
        <v>0</v>
      </c>
      <c r="Q143" s="86"/>
      <c r="R143" s="86">
        <v>0</v>
      </c>
      <c r="S143" s="86"/>
      <c r="T143" s="86">
        <v>121072.79</v>
      </c>
      <c r="U143" s="86"/>
      <c r="V143" s="86">
        <v>-124110.79000000001</v>
      </c>
      <c r="W143" s="86"/>
      <c r="X143" s="86">
        <v>0</v>
      </c>
      <c r="Y143" s="86"/>
      <c r="Z143" s="86">
        <v>189986.68</v>
      </c>
      <c r="AA143" s="86"/>
      <c r="AB143" s="86">
        <v>28926.21</v>
      </c>
      <c r="AC143" s="86"/>
      <c r="AD143" s="86">
        <v>0</v>
      </c>
      <c r="AE143" s="87"/>
      <c r="AF143" s="86">
        <v>0</v>
      </c>
      <c r="AG143" s="87"/>
      <c r="AH143" s="86">
        <v>63058.51</v>
      </c>
      <c r="AI143" s="77"/>
      <c r="AJ143" s="86">
        <v>569268.07999999996</v>
      </c>
    </row>
    <row r="144" spans="1:36" x14ac:dyDescent="0.25">
      <c r="A144" s="31" t="s">
        <v>139</v>
      </c>
      <c r="B144" s="86">
        <v>0</v>
      </c>
      <c r="C144" s="76"/>
      <c r="D144" s="86">
        <v>62682.64</v>
      </c>
      <c r="E144" s="76"/>
      <c r="F144" s="86">
        <v>0</v>
      </c>
      <c r="G144" s="76"/>
      <c r="H144" s="86">
        <v>0</v>
      </c>
      <c r="I144" s="76"/>
      <c r="J144" s="86">
        <v>0</v>
      </c>
      <c r="K144" s="76"/>
      <c r="L144" s="86">
        <v>38744.439999999995</v>
      </c>
      <c r="M144" s="86"/>
      <c r="N144" s="86">
        <v>54593.04</v>
      </c>
      <c r="O144" s="86"/>
      <c r="P144" s="86">
        <v>0</v>
      </c>
      <c r="Q144" s="86"/>
      <c r="R144" s="86">
        <v>0</v>
      </c>
      <c r="S144" s="86"/>
      <c r="T144" s="86">
        <v>80186.300000000017</v>
      </c>
      <c r="U144" s="86"/>
      <c r="V144" s="86">
        <v>41666.660000000003</v>
      </c>
      <c r="W144" s="86"/>
      <c r="X144" s="86">
        <v>0</v>
      </c>
      <c r="Y144" s="86"/>
      <c r="Z144" s="86">
        <v>83312.53</v>
      </c>
      <c r="AA144" s="86"/>
      <c r="AB144" s="86">
        <v>5141.1599999999989</v>
      </c>
      <c r="AC144" s="86"/>
      <c r="AD144" s="86">
        <v>0</v>
      </c>
      <c r="AE144" s="87"/>
      <c r="AF144" s="86">
        <v>0</v>
      </c>
      <c r="AG144" s="87"/>
      <c r="AH144" s="86">
        <v>30531.54</v>
      </c>
      <c r="AI144" s="77"/>
      <c r="AJ144" s="86">
        <v>396858.30999999994</v>
      </c>
    </row>
    <row r="145" spans="1:36" x14ac:dyDescent="0.25">
      <c r="A145" s="31" t="s">
        <v>206</v>
      </c>
      <c r="B145" s="86">
        <v>0</v>
      </c>
      <c r="C145" s="76"/>
      <c r="D145" s="86">
        <v>32242.079999999998</v>
      </c>
      <c r="E145" s="76"/>
      <c r="F145" s="86">
        <v>0</v>
      </c>
      <c r="G145" s="76"/>
      <c r="H145" s="86">
        <v>0</v>
      </c>
      <c r="I145" s="76"/>
      <c r="J145" s="86">
        <v>0</v>
      </c>
      <c r="K145" s="76"/>
      <c r="L145" s="86">
        <v>93386.38</v>
      </c>
      <c r="M145" s="86"/>
      <c r="N145" s="86">
        <v>24412.790000000005</v>
      </c>
      <c r="O145" s="86"/>
      <c r="P145" s="86">
        <v>0</v>
      </c>
      <c r="Q145" s="86"/>
      <c r="R145" s="86">
        <v>0</v>
      </c>
      <c r="S145" s="86"/>
      <c r="T145" s="86">
        <v>36652.83</v>
      </c>
      <c r="U145" s="86"/>
      <c r="V145" s="86">
        <v>176674.88999999998</v>
      </c>
      <c r="W145" s="86"/>
      <c r="X145" s="86">
        <v>0</v>
      </c>
      <c r="Y145" s="86"/>
      <c r="Z145" s="86">
        <v>39522.58</v>
      </c>
      <c r="AA145" s="86"/>
      <c r="AB145" s="86">
        <v>5554.05</v>
      </c>
      <c r="AC145" s="86"/>
      <c r="AD145" s="86">
        <v>0</v>
      </c>
      <c r="AE145" s="87"/>
      <c r="AF145" s="86">
        <v>0</v>
      </c>
      <c r="AG145" s="87"/>
      <c r="AH145" s="86">
        <v>14939.310000000001</v>
      </c>
      <c r="AI145" s="77"/>
      <c r="AJ145" s="86">
        <v>423384.91</v>
      </c>
    </row>
    <row r="146" spans="1:36" x14ac:dyDescent="0.25">
      <c r="A146" s="31" t="s">
        <v>207</v>
      </c>
      <c r="B146" s="86">
        <v>0</v>
      </c>
      <c r="C146" s="76"/>
      <c r="D146" s="86">
        <v>66610.13</v>
      </c>
      <c r="E146" s="76"/>
      <c r="F146" s="86">
        <v>0</v>
      </c>
      <c r="G146" s="76"/>
      <c r="H146" s="86">
        <v>0</v>
      </c>
      <c r="I146" s="76"/>
      <c r="J146" s="86">
        <v>0</v>
      </c>
      <c r="K146" s="76"/>
      <c r="L146" s="86">
        <v>50515.320000000007</v>
      </c>
      <c r="M146" s="86"/>
      <c r="N146" s="86">
        <v>41452.19</v>
      </c>
      <c r="O146" s="86"/>
      <c r="P146" s="86">
        <v>0</v>
      </c>
      <c r="Q146" s="86"/>
      <c r="R146" s="86">
        <v>0</v>
      </c>
      <c r="S146" s="86"/>
      <c r="T146" s="86">
        <v>68056.62</v>
      </c>
      <c r="U146" s="86"/>
      <c r="V146" s="86">
        <v>0</v>
      </c>
      <c r="W146" s="86"/>
      <c r="X146" s="86">
        <v>0</v>
      </c>
      <c r="Y146" s="86"/>
      <c r="Z146" s="86">
        <v>92638.31</v>
      </c>
      <c r="AA146" s="86"/>
      <c r="AB146" s="86">
        <v>17400.34</v>
      </c>
      <c r="AC146" s="86"/>
      <c r="AD146" s="86">
        <v>0</v>
      </c>
      <c r="AE146" s="87"/>
      <c r="AF146" s="86">
        <v>0</v>
      </c>
      <c r="AG146" s="87"/>
      <c r="AH146" s="86">
        <v>32080.940000000002</v>
      </c>
      <c r="AI146" s="77"/>
      <c r="AJ146" s="86">
        <v>368753.85000000003</v>
      </c>
    </row>
    <row r="147" spans="1:36" x14ac:dyDescent="0.25">
      <c r="A147" s="31" t="s">
        <v>208</v>
      </c>
      <c r="B147" s="86">
        <v>0</v>
      </c>
      <c r="C147" s="76"/>
      <c r="D147" s="86">
        <v>79229.62999999999</v>
      </c>
      <c r="E147" s="76"/>
      <c r="F147" s="86">
        <v>0</v>
      </c>
      <c r="G147" s="76"/>
      <c r="H147" s="86">
        <v>0</v>
      </c>
      <c r="I147" s="76"/>
      <c r="J147" s="86">
        <v>0</v>
      </c>
      <c r="K147" s="76"/>
      <c r="L147" s="86">
        <v>58333.86</v>
      </c>
      <c r="M147" s="86"/>
      <c r="N147" s="86">
        <v>61519.64</v>
      </c>
      <c r="O147" s="86"/>
      <c r="P147" s="86">
        <v>0</v>
      </c>
      <c r="Q147" s="86"/>
      <c r="R147" s="86">
        <v>0</v>
      </c>
      <c r="S147" s="86"/>
      <c r="T147" s="86">
        <v>88360.09</v>
      </c>
      <c r="U147" s="86"/>
      <c r="V147" s="86">
        <v>7300.75</v>
      </c>
      <c r="W147" s="86"/>
      <c r="X147" s="86">
        <v>0</v>
      </c>
      <c r="Y147" s="86"/>
      <c r="Z147" s="86">
        <v>87114.339999999982</v>
      </c>
      <c r="AA147" s="86"/>
      <c r="AB147" s="86">
        <v>13218.580000000002</v>
      </c>
      <c r="AC147" s="86"/>
      <c r="AD147" s="86">
        <v>0</v>
      </c>
      <c r="AE147" s="87"/>
      <c r="AF147" s="86">
        <v>0</v>
      </c>
      <c r="AG147" s="87"/>
      <c r="AH147" s="86">
        <v>33423.17</v>
      </c>
      <c r="AI147" s="77"/>
      <c r="AJ147" s="86">
        <v>428500.05999999994</v>
      </c>
    </row>
    <row r="148" spans="1:36" x14ac:dyDescent="0.25">
      <c r="A148" s="31" t="s">
        <v>140</v>
      </c>
      <c r="B148" s="86">
        <v>0</v>
      </c>
      <c r="C148" s="76"/>
      <c r="D148" s="86">
        <v>50819.03</v>
      </c>
      <c r="E148" s="76"/>
      <c r="F148" s="86">
        <v>0</v>
      </c>
      <c r="G148" s="76"/>
      <c r="H148" s="86">
        <v>0</v>
      </c>
      <c r="I148" s="76"/>
      <c r="J148" s="86">
        <v>0</v>
      </c>
      <c r="K148" s="76"/>
      <c r="L148" s="86">
        <v>-10311.119999999995</v>
      </c>
      <c r="M148" s="86"/>
      <c r="N148" s="86">
        <v>33482.94</v>
      </c>
      <c r="O148" s="86"/>
      <c r="P148" s="86">
        <v>0</v>
      </c>
      <c r="Q148" s="86"/>
      <c r="R148" s="86">
        <v>0</v>
      </c>
      <c r="S148" s="86"/>
      <c r="T148" s="86">
        <v>52367.090000000004</v>
      </c>
      <c r="U148" s="86"/>
      <c r="V148" s="86">
        <v>192173.53999999998</v>
      </c>
      <c r="W148" s="86"/>
      <c r="X148" s="86">
        <v>0</v>
      </c>
      <c r="Y148" s="86"/>
      <c r="Z148" s="86">
        <v>62389.590000000004</v>
      </c>
      <c r="AA148" s="86"/>
      <c r="AB148" s="86">
        <v>1321.3100000000013</v>
      </c>
      <c r="AC148" s="86"/>
      <c r="AD148" s="86">
        <v>0</v>
      </c>
      <c r="AE148" s="87"/>
      <c r="AF148" s="86">
        <v>0</v>
      </c>
      <c r="AG148" s="87"/>
      <c r="AH148" s="86">
        <v>23179.35</v>
      </c>
      <c r="AI148" s="77"/>
      <c r="AJ148" s="86">
        <v>405421.73</v>
      </c>
    </row>
    <row r="149" spans="1:36" x14ac:dyDescent="0.25">
      <c r="A149" s="31" t="s">
        <v>141</v>
      </c>
      <c r="B149" s="86">
        <v>0</v>
      </c>
      <c r="C149" s="76"/>
      <c r="D149" s="86">
        <v>879.93000000000006</v>
      </c>
      <c r="E149" s="76"/>
      <c r="F149" s="86">
        <v>0</v>
      </c>
      <c r="G149" s="76"/>
      <c r="H149" s="86">
        <v>0</v>
      </c>
      <c r="I149" s="76"/>
      <c r="J149" s="86">
        <v>0</v>
      </c>
      <c r="K149" s="76"/>
      <c r="L149" s="86">
        <v>0</v>
      </c>
      <c r="M149" s="86"/>
      <c r="N149" s="86">
        <v>786.56000000000006</v>
      </c>
      <c r="O149" s="86"/>
      <c r="P149" s="86">
        <v>0</v>
      </c>
      <c r="Q149" s="86"/>
      <c r="R149" s="86">
        <v>0</v>
      </c>
      <c r="S149" s="86"/>
      <c r="T149" s="86">
        <v>1098.8</v>
      </c>
      <c r="U149" s="86"/>
      <c r="V149" s="86">
        <v>0</v>
      </c>
      <c r="W149" s="86"/>
      <c r="X149" s="86">
        <v>0</v>
      </c>
      <c r="Y149" s="86"/>
      <c r="Z149" s="86">
        <v>1193.2</v>
      </c>
      <c r="AA149" s="86"/>
      <c r="AB149" s="86">
        <v>429.07</v>
      </c>
      <c r="AC149" s="86"/>
      <c r="AD149" s="86">
        <v>0</v>
      </c>
      <c r="AE149" s="87"/>
      <c r="AF149" s="86">
        <v>2.94</v>
      </c>
      <c r="AG149" s="87"/>
      <c r="AH149" s="86">
        <v>395.3</v>
      </c>
      <c r="AI149" s="77"/>
      <c r="AJ149" s="86">
        <v>4785.7999999999993</v>
      </c>
    </row>
    <row r="150" spans="1:36" x14ac:dyDescent="0.25">
      <c r="A150" s="31" t="s">
        <v>142</v>
      </c>
      <c r="B150" s="86">
        <v>277748.82</v>
      </c>
      <c r="C150" s="76"/>
      <c r="D150" s="86">
        <v>38849.08</v>
      </c>
      <c r="E150" s="76"/>
      <c r="F150" s="86">
        <v>0</v>
      </c>
      <c r="G150" s="76"/>
      <c r="H150" s="86">
        <v>0</v>
      </c>
      <c r="I150" s="76"/>
      <c r="J150" s="86">
        <v>0</v>
      </c>
      <c r="K150" s="76"/>
      <c r="L150" s="86">
        <v>93736.11</v>
      </c>
      <c r="M150" s="86"/>
      <c r="N150" s="86">
        <v>48895.75</v>
      </c>
      <c r="O150" s="86"/>
      <c r="P150" s="86">
        <v>76596.790000000008</v>
      </c>
      <c r="Q150" s="86"/>
      <c r="R150" s="86">
        <v>0</v>
      </c>
      <c r="S150" s="86"/>
      <c r="T150" s="86">
        <v>66323.33</v>
      </c>
      <c r="U150" s="86"/>
      <c r="V150" s="86">
        <v>1405893.59</v>
      </c>
      <c r="W150" s="86"/>
      <c r="X150" s="86">
        <v>72890</v>
      </c>
      <c r="Y150" s="86"/>
      <c r="Z150" s="86">
        <v>46970.02</v>
      </c>
      <c r="AA150" s="86"/>
      <c r="AB150" s="86">
        <v>18627.719999999994</v>
      </c>
      <c r="AC150" s="86"/>
      <c r="AD150" s="86">
        <v>131949.94</v>
      </c>
      <c r="AE150" s="87"/>
      <c r="AF150" s="86">
        <v>0</v>
      </c>
      <c r="AG150" s="87"/>
      <c r="AH150" s="86">
        <v>19322.5</v>
      </c>
      <c r="AI150" s="77"/>
      <c r="AJ150" s="86">
        <v>2297803.6500000004</v>
      </c>
    </row>
    <row r="151" spans="1:36" x14ac:dyDescent="0.25">
      <c r="A151" s="31" t="s">
        <v>143</v>
      </c>
      <c r="B151" s="86">
        <v>0</v>
      </c>
      <c r="C151" s="76"/>
      <c r="D151" s="86">
        <v>27094.32</v>
      </c>
      <c r="E151" s="76"/>
      <c r="F151" s="86">
        <v>0</v>
      </c>
      <c r="G151" s="76"/>
      <c r="H151" s="86">
        <v>0</v>
      </c>
      <c r="I151" s="76"/>
      <c r="J151" s="86">
        <v>0</v>
      </c>
      <c r="K151" s="76"/>
      <c r="L151" s="86">
        <v>19459.010000000002</v>
      </c>
      <c r="M151" s="86"/>
      <c r="N151" s="86">
        <v>23016.860000000004</v>
      </c>
      <c r="O151" s="86"/>
      <c r="P151" s="86">
        <v>1462912.51</v>
      </c>
      <c r="Q151" s="86"/>
      <c r="R151" s="86">
        <v>0</v>
      </c>
      <c r="S151" s="86"/>
      <c r="T151" s="86">
        <v>34216.370000000003</v>
      </c>
      <c r="U151" s="86"/>
      <c r="V151" s="86">
        <v>2225016.71</v>
      </c>
      <c r="W151" s="86"/>
      <c r="X151" s="86">
        <v>1392115.7400000002</v>
      </c>
      <c r="Y151" s="86"/>
      <c r="Z151" s="86">
        <v>32815.4</v>
      </c>
      <c r="AA151" s="86"/>
      <c r="AB151" s="86">
        <v>7614.07</v>
      </c>
      <c r="AC151" s="86"/>
      <c r="AD151" s="86">
        <v>0</v>
      </c>
      <c r="AE151" s="87"/>
      <c r="AF151" s="86">
        <v>0</v>
      </c>
      <c r="AG151" s="87"/>
      <c r="AH151" s="86">
        <v>12333.33</v>
      </c>
      <c r="AI151" s="77"/>
      <c r="AJ151" s="86">
        <v>5236594.3200000012</v>
      </c>
    </row>
    <row r="152" spans="1:36" x14ac:dyDescent="0.25">
      <c r="A152" s="31" t="s">
        <v>144</v>
      </c>
      <c r="B152" s="86">
        <v>0</v>
      </c>
      <c r="C152" s="76"/>
      <c r="D152" s="86">
        <v>8125.3899999999994</v>
      </c>
      <c r="E152" s="76"/>
      <c r="F152" s="86">
        <v>0</v>
      </c>
      <c r="G152" s="76"/>
      <c r="H152" s="86">
        <v>0</v>
      </c>
      <c r="I152" s="76"/>
      <c r="J152" s="86">
        <v>0</v>
      </c>
      <c r="K152" s="76"/>
      <c r="L152" s="86">
        <v>21276.739999999998</v>
      </c>
      <c r="M152" s="86"/>
      <c r="N152" s="86">
        <v>10794.69</v>
      </c>
      <c r="O152" s="86"/>
      <c r="P152" s="86">
        <v>0</v>
      </c>
      <c r="Q152" s="86"/>
      <c r="R152" s="86">
        <v>0</v>
      </c>
      <c r="S152" s="86"/>
      <c r="T152" s="86">
        <v>14233.96</v>
      </c>
      <c r="U152" s="86"/>
      <c r="V152" s="86">
        <v>0</v>
      </c>
      <c r="W152" s="86"/>
      <c r="X152" s="86">
        <v>0</v>
      </c>
      <c r="Y152" s="86"/>
      <c r="Z152" s="86">
        <v>10563.5</v>
      </c>
      <c r="AA152" s="86"/>
      <c r="AB152" s="86">
        <v>4563.199999999998</v>
      </c>
      <c r="AC152" s="86"/>
      <c r="AD152" s="86">
        <v>0</v>
      </c>
      <c r="AE152" s="87"/>
      <c r="AF152" s="86">
        <v>0</v>
      </c>
      <c r="AG152" s="87"/>
      <c r="AH152" s="86">
        <v>4203.2299999999996</v>
      </c>
      <c r="AI152" s="77"/>
      <c r="AJ152" s="86">
        <v>73760.709999999992</v>
      </c>
    </row>
    <row r="153" spans="1:36" x14ac:dyDescent="0.25">
      <c r="A153" s="31" t="s">
        <v>244</v>
      </c>
      <c r="B153" s="86">
        <v>0</v>
      </c>
      <c r="C153" s="76"/>
      <c r="D153" s="86">
        <v>0</v>
      </c>
      <c r="E153" s="76"/>
      <c r="F153" s="86">
        <v>0</v>
      </c>
      <c r="G153" s="76"/>
      <c r="H153" s="86">
        <v>0</v>
      </c>
      <c r="I153" s="76"/>
      <c r="J153" s="86">
        <v>0</v>
      </c>
      <c r="K153" s="76"/>
      <c r="L153" s="86">
        <v>0</v>
      </c>
      <c r="M153" s="86"/>
      <c r="N153" s="86">
        <v>0</v>
      </c>
      <c r="O153" s="86"/>
      <c r="P153" s="86">
        <v>0</v>
      </c>
      <c r="Q153" s="86"/>
      <c r="R153" s="86">
        <v>0</v>
      </c>
      <c r="S153" s="86"/>
      <c r="T153" s="86">
        <v>0</v>
      </c>
      <c r="U153" s="86"/>
      <c r="V153" s="86">
        <v>-6245.45</v>
      </c>
      <c r="W153" s="86"/>
      <c r="X153" s="86">
        <v>0</v>
      </c>
      <c r="Y153" s="86"/>
      <c r="Z153" s="86">
        <v>0</v>
      </c>
      <c r="AA153" s="86"/>
      <c r="AB153" s="86">
        <v>0</v>
      </c>
      <c r="AC153" s="86"/>
      <c r="AD153" s="86">
        <v>0</v>
      </c>
      <c r="AE153" s="87"/>
      <c r="AF153" s="86">
        <v>0</v>
      </c>
      <c r="AG153" s="87"/>
      <c r="AH153" s="86">
        <v>0</v>
      </c>
      <c r="AI153" s="77"/>
      <c r="AJ153" s="86">
        <v>-6245.45</v>
      </c>
    </row>
    <row r="154" spans="1:36" x14ac:dyDescent="0.25">
      <c r="A154" s="31" t="s">
        <v>145</v>
      </c>
      <c r="B154" s="86">
        <v>0</v>
      </c>
      <c r="C154" s="76"/>
      <c r="D154" s="86">
        <v>5266.52</v>
      </c>
      <c r="E154" s="76"/>
      <c r="F154" s="86">
        <v>0</v>
      </c>
      <c r="G154" s="76"/>
      <c r="H154" s="86">
        <v>0</v>
      </c>
      <c r="I154" s="76"/>
      <c r="J154" s="86">
        <v>0</v>
      </c>
      <c r="K154" s="76"/>
      <c r="L154" s="86">
        <v>62446.929999999993</v>
      </c>
      <c r="M154" s="76"/>
      <c r="N154" s="86">
        <v>5767.5999999999995</v>
      </c>
      <c r="O154" s="76"/>
      <c r="P154" s="86">
        <v>0</v>
      </c>
      <c r="Q154" s="76"/>
      <c r="R154" s="86">
        <v>17.57</v>
      </c>
      <c r="S154" s="86"/>
      <c r="T154" s="86">
        <v>8059.0499999999993</v>
      </c>
      <c r="U154" s="76"/>
      <c r="V154" s="86">
        <v>13888.689999999999</v>
      </c>
      <c r="W154" s="76"/>
      <c r="X154" s="86">
        <v>0</v>
      </c>
      <c r="Y154" s="76"/>
      <c r="Z154" s="86">
        <v>9269.0699999999979</v>
      </c>
      <c r="AA154" s="76"/>
      <c r="AB154" s="86">
        <v>-764.00999999999976</v>
      </c>
      <c r="AC154" s="76"/>
      <c r="AD154" s="86">
        <v>0</v>
      </c>
      <c r="AE154" s="77"/>
      <c r="AF154" s="86">
        <v>1862.71</v>
      </c>
      <c r="AG154" s="77"/>
      <c r="AH154" s="86">
        <v>2608.1999999999998</v>
      </c>
      <c r="AI154" s="77"/>
      <c r="AJ154" s="86">
        <v>108422.33000000002</v>
      </c>
    </row>
    <row r="155" spans="1:36" x14ac:dyDescent="0.25">
      <c r="A155" s="31" t="s">
        <v>146</v>
      </c>
      <c r="B155" s="86">
        <v>0</v>
      </c>
      <c r="C155" s="76"/>
      <c r="D155" s="86">
        <v>9444.9599999999991</v>
      </c>
      <c r="E155" s="76"/>
      <c r="F155" s="86">
        <v>0</v>
      </c>
      <c r="G155" s="76"/>
      <c r="H155" s="86">
        <v>0</v>
      </c>
      <c r="I155" s="76"/>
      <c r="J155" s="86">
        <v>0</v>
      </c>
      <c r="K155" s="76"/>
      <c r="L155" s="86">
        <v>7774.9500000000007</v>
      </c>
      <c r="M155" s="76"/>
      <c r="N155" s="86">
        <v>8569.86</v>
      </c>
      <c r="O155" s="76"/>
      <c r="P155" s="86">
        <v>0</v>
      </c>
      <c r="Q155" s="76"/>
      <c r="R155" s="86">
        <v>29.82</v>
      </c>
      <c r="S155" s="86"/>
      <c r="T155" s="86">
        <v>12879.45</v>
      </c>
      <c r="U155" s="76"/>
      <c r="V155" s="86">
        <v>159023.18</v>
      </c>
      <c r="W155" s="76"/>
      <c r="X155" s="86">
        <v>0</v>
      </c>
      <c r="Y155" s="76"/>
      <c r="Z155" s="86">
        <v>15357.779999999999</v>
      </c>
      <c r="AA155" s="76"/>
      <c r="AB155" s="86">
        <v>7665.5</v>
      </c>
      <c r="AC155" s="76"/>
      <c r="AD155" s="86">
        <v>0</v>
      </c>
      <c r="AE155" s="77"/>
      <c r="AF155" s="86">
        <v>536.37</v>
      </c>
      <c r="AG155" s="77"/>
      <c r="AH155" s="86">
        <v>5019.7800000000007</v>
      </c>
      <c r="AI155" s="77"/>
      <c r="AJ155" s="86">
        <v>226301.65</v>
      </c>
    </row>
    <row r="156" spans="1:36" x14ac:dyDescent="0.25">
      <c r="A156" s="31" t="s">
        <v>147</v>
      </c>
      <c r="B156" s="86">
        <v>0</v>
      </c>
      <c r="C156" s="76"/>
      <c r="D156" s="86">
        <v>190796.08</v>
      </c>
      <c r="E156" s="76"/>
      <c r="F156" s="86">
        <v>0</v>
      </c>
      <c r="G156" s="76"/>
      <c r="H156" s="86">
        <v>0</v>
      </c>
      <c r="I156" s="76"/>
      <c r="J156" s="86">
        <v>0</v>
      </c>
      <c r="K156" s="76"/>
      <c r="L156" s="86">
        <v>3865.7800000000007</v>
      </c>
      <c r="M156" s="76"/>
      <c r="N156" s="86">
        <v>70423.5</v>
      </c>
      <c r="O156" s="76"/>
      <c r="P156" s="86">
        <v>0</v>
      </c>
      <c r="Q156" s="76"/>
      <c r="R156" s="86">
        <v>0</v>
      </c>
      <c r="S156" s="76"/>
      <c r="T156" s="86">
        <v>140880.03000000003</v>
      </c>
      <c r="U156" s="76"/>
      <c r="V156" s="86">
        <v>241319.2</v>
      </c>
      <c r="W156" s="76"/>
      <c r="X156" s="86">
        <v>0</v>
      </c>
      <c r="Y156" s="76"/>
      <c r="Z156" s="86">
        <v>245869.53</v>
      </c>
      <c r="AA156" s="76"/>
      <c r="AB156" s="86">
        <v>28286.55</v>
      </c>
      <c r="AC156" s="76"/>
      <c r="AD156" s="86">
        <v>0</v>
      </c>
      <c r="AE156" s="77"/>
      <c r="AF156" s="86">
        <v>0</v>
      </c>
      <c r="AG156" s="77"/>
      <c r="AH156" s="86">
        <v>83804.209999999992</v>
      </c>
      <c r="AI156" s="77"/>
      <c r="AJ156" s="86">
        <v>1005244.8800000001</v>
      </c>
    </row>
    <row r="157" spans="1:36" x14ac:dyDescent="0.25">
      <c r="A157" s="31" t="s">
        <v>148</v>
      </c>
      <c r="B157" s="86">
        <v>0</v>
      </c>
      <c r="C157" s="76"/>
      <c r="D157" s="86">
        <v>101815.15</v>
      </c>
      <c r="E157" s="76"/>
      <c r="F157" s="86">
        <v>0</v>
      </c>
      <c r="G157" s="76"/>
      <c r="H157" s="86">
        <v>0</v>
      </c>
      <c r="I157" s="76"/>
      <c r="J157" s="86">
        <v>0</v>
      </c>
      <c r="K157" s="76"/>
      <c r="L157" s="86">
        <v>17270.669999999998</v>
      </c>
      <c r="M157" s="76"/>
      <c r="N157" s="86">
        <v>29780.1</v>
      </c>
      <c r="O157" s="76"/>
      <c r="P157" s="86">
        <v>0</v>
      </c>
      <c r="Q157" s="76"/>
      <c r="R157" s="86">
        <v>0</v>
      </c>
      <c r="S157" s="76"/>
      <c r="T157" s="86">
        <v>67255.19</v>
      </c>
      <c r="U157" s="76"/>
      <c r="V157" s="86">
        <v>-51021.759999999995</v>
      </c>
      <c r="W157" s="76"/>
      <c r="X157" s="86">
        <v>0</v>
      </c>
      <c r="Y157" s="76"/>
      <c r="Z157" s="86">
        <v>130557.79</v>
      </c>
      <c r="AA157" s="76"/>
      <c r="AB157" s="86">
        <v>11950.5</v>
      </c>
      <c r="AC157" s="76"/>
      <c r="AD157" s="86">
        <v>0</v>
      </c>
      <c r="AE157" s="77"/>
      <c r="AF157" s="86">
        <v>0</v>
      </c>
      <c r="AG157" s="77"/>
      <c r="AH157" s="86">
        <v>43082.93</v>
      </c>
      <c r="AI157" s="77"/>
      <c r="AJ157" s="86">
        <v>350690.56999999995</v>
      </c>
    </row>
    <row r="158" spans="1:36" x14ac:dyDescent="0.25">
      <c r="A158" s="31" t="s">
        <v>149</v>
      </c>
      <c r="B158" s="86">
        <v>0</v>
      </c>
      <c r="C158" s="76"/>
      <c r="D158" s="86">
        <v>24552.300000000003</v>
      </c>
      <c r="E158" s="76"/>
      <c r="F158" s="86">
        <v>0</v>
      </c>
      <c r="G158" s="76"/>
      <c r="H158" s="86">
        <v>0</v>
      </c>
      <c r="I158" s="76"/>
      <c r="J158" s="86">
        <v>0</v>
      </c>
      <c r="K158" s="76"/>
      <c r="L158" s="86">
        <v>39222.129999999997</v>
      </c>
      <c r="M158" s="76"/>
      <c r="N158" s="86">
        <v>21757.060000000005</v>
      </c>
      <c r="O158" s="76"/>
      <c r="P158" s="86">
        <v>0</v>
      </c>
      <c r="Q158" s="76"/>
      <c r="R158" s="86">
        <v>0</v>
      </c>
      <c r="S158" s="76"/>
      <c r="T158" s="86">
        <v>31757.670000000002</v>
      </c>
      <c r="U158" s="76"/>
      <c r="V158" s="86">
        <v>13888.689999999999</v>
      </c>
      <c r="W158" s="76"/>
      <c r="X158" s="86">
        <v>0</v>
      </c>
      <c r="Y158" s="76"/>
      <c r="Z158" s="86">
        <v>30575.899999999998</v>
      </c>
      <c r="AA158" s="76"/>
      <c r="AB158" s="86">
        <v>7541.7000000000007</v>
      </c>
      <c r="AC158" s="76"/>
      <c r="AD158" s="86">
        <v>0</v>
      </c>
      <c r="AE158" s="77"/>
      <c r="AF158" s="86">
        <v>0</v>
      </c>
      <c r="AG158" s="77"/>
      <c r="AH158" s="86">
        <v>11484.670000000002</v>
      </c>
      <c r="AI158" s="77"/>
      <c r="AJ158" s="86">
        <v>180780.12000000002</v>
      </c>
    </row>
    <row r="159" spans="1:36" x14ac:dyDescent="0.25">
      <c r="A159" s="31" t="s">
        <v>150</v>
      </c>
      <c r="B159" s="86">
        <v>0</v>
      </c>
      <c r="C159" s="76"/>
      <c r="D159" s="86">
        <v>2186.5299999999997</v>
      </c>
      <c r="E159" s="76"/>
      <c r="F159" s="86">
        <v>0</v>
      </c>
      <c r="G159" s="76"/>
      <c r="H159" s="86">
        <v>0</v>
      </c>
      <c r="I159" s="76"/>
      <c r="J159" s="86">
        <v>0</v>
      </c>
      <c r="K159" s="76"/>
      <c r="L159" s="86">
        <v>0</v>
      </c>
      <c r="M159" s="76"/>
      <c r="N159" s="86">
        <v>2204.1499999999996</v>
      </c>
      <c r="O159" s="76"/>
      <c r="P159" s="86">
        <v>0</v>
      </c>
      <c r="Q159" s="76"/>
      <c r="R159" s="86">
        <v>70.27000000000001</v>
      </c>
      <c r="S159" s="76"/>
      <c r="T159" s="86">
        <v>3154.25</v>
      </c>
      <c r="U159" s="76"/>
      <c r="V159" s="86">
        <v>13888.689999999999</v>
      </c>
      <c r="W159" s="76"/>
      <c r="X159" s="86">
        <v>0</v>
      </c>
      <c r="Y159" s="76"/>
      <c r="Z159" s="86">
        <v>2633.1499999999996</v>
      </c>
      <c r="AA159" s="76"/>
      <c r="AB159" s="86">
        <v>528.82000000000016</v>
      </c>
      <c r="AC159" s="76"/>
      <c r="AD159" s="86">
        <v>0</v>
      </c>
      <c r="AE159" s="77"/>
      <c r="AF159" s="86">
        <v>139.58999999999997</v>
      </c>
      <c r="AG159" s="77"/>
      <c r="AH159" s="86">
        <v>1107.1300000000001</v>
      </c>
      <c r="AI159" s="77"/>
      <c r="AJ159" s="86">
        <v>25912.58</v>
      </c>
    </row>
    <row r="160" spans="1:36" x14ac:dyDescent="0.25">
      <c r="A160" s="31" t="s">
        <v>151</v>
      </c>
      <c r="B160" s="86">
        <v>0</v>
      </c>
      <c r="C160" s="76"/>
      <c r="D160" s="86">
        <v>10097.740000000002</v>
      </c>
      <c r="E160" s="76"/>
      <c r="F160" s="86">
        <v>0</v>
      </c>
      <c r="G160" s="76"/>
      <c r="H160" s="86">
        <v>0</v>
      </c>
      <c r="I160" s="76"/>
      <c r="J160" s="86">
        <v>0</v>
      </c>
      <c r="K160" s="76"/>
      <c r="L160" s="86">
        <v>138810.22</v>
      </c>
      <c r="M160" s="76"/>
      <c r="N160" s="86">
        <v>34143.949999999997</v>
      </c>
      <c r="O160" s="76"/>
      <c r="P160" s="86">
        <v>0</v>
      </c>
      <c r="Q160" s="76"/>
      <c r="R160" s="86">
        <v>74.650000000000006</v>
      </c>
      <c r="S160" s="76"/>
      <c r="T160" s="86">
        <v>14443.38</v>
      </c>
      <c r="U160" s="76"/>
      <c r="V160" s="86">
        <v>27777.89</v>
      </c>
      <c r="W160" s="76"/>
      <c r="X160" s="86">
        <v>0</v>
      </c>
      <c r="Y160" s="76"/>
      <c r="Z160" s="86">
        <v>14355.520000000002</v>
      </c>
      <c r="AA160" s="76"/>
      <c r="AB160" s="86">
        <v>4211.9500000000007</v>
      </c>
      <c r="AC160" s="76"/>
      <c r="AD160" s="86">
        <v>0</v>
      </c>
      <c r="AE160" s="77"/>
      <c r="AF160" s="86">
        <v>3874.8599999999997</v>
      </c>
      <c r="AG160" s="77"/>
      <c r="AH160" s="86">
        <v>770892.17000000016</v>
      </c>
      <c r="AI160" s="77"/>
      <c r="AJ160" s="86">
        <v>1018682.3300000001</v>
      </c>
    </row>
    <row r="161" spans="1:36" x14ac:dyDescent="0.25">
      <c r="A161" s="31" t="s">
        <v>152</v>
      </c>
      <c r="B161" s="86">
        <v>95251.510000000009</v>
      </c>
      <c r="C161" s="76"/>
      <c r="D161" s="86">
        <v>604316.09</v>
      </c>
      <c r="E161" s="76"/>
      <c r="F161" s="86">
        <v>0</v>
      </c>
      <c r="G161" s="76"/>
      <c r="H161" s="86">
        <v>0</v>
      </c>
      <c r="I161" s="76"/>
      <c r="J161" s="86">
        <v>0</v>
      </c>
      <c r="K161" s="76"/>
      <c r="L161" s="86">
        <v>553211.49</v>
      </c>
      <c r="M161" s="76"/>
      <c r="N161" s="86">
        <v>646213.54</v>
      </c>
      <c r="O161" s="76"/>
      <c r="P161" s="86">
        <v>0</v>
      </c>
      <c r="Q161" s="76"/>
      <c r="R161" s="86">
        <v>0</v>
      </c>
      <c r="S161" s="76"/>
      <c r="T161" s="86">
        <v>908111.06</v>
      </c>
      <c r="U161" s="76"/>
      <c r="V161" s="86">
        <v>1779715.6400000001</v>
      </c>
      <c r="W161" s="76"/>
      <c r="X161" s="86">
        <v>0</v>
      </c>
      <c r="Y161" s="76"/>
      <c r="Z161" s="86">
        <v>1049192.6200000001</v>
      </c>
      <c r="AA161" s="76"/>
      <c r="AB161" s="86">
        <v>118055.15000000005</v>
      </c>
      <c r="AC161" s="76"/>
      <c r="AD161" s="86">
        <v>55369.049999999996</v>
      </c>
      <c r="AE161" s="77"/>
      <c r="AF161" s="86">
        <v>0</v>
      </c>
      <c r="AG161" s="77"/>
      <c r="AH161" s="86">
        <v>382924.02</v>
      </c>
      <c r="AI161" s="77"/>
      <c r="AJ161" s="86">
        <v>6192360.1699999999</v>
      </c>
    </row>
    <row r="162" spans="1:36" x14ac:dyDescent="0.25">
      <c r="A162" s="31" t="s">
        <v>153</v>
      </c>
      <c r="B162" s="86">
        <v>0</v>
      </c>
      <c r="C162" s="76"/>
      <c r="D162" s="86">
        <v>-1365.35</v>
      </c>
      <c r="E162" s="76"/>
      <c r="F162" s="86">
        <v>0</v>
      </c>
      <c r="G162" s="76"/>
      <c r="H162" s="86">
        <v>0</v>
      </c>
      <c r="I162" s="76"/>
      <c r="J162" s="86">
        <v>0</v>
      </c>
      <c r="K162" s="76"/>
      <c r="L162" s="86">
        <v>177454.42</v>
      </c>
      <c r="M162" s="76"/>
      <c r="N162" s="86">
        <v>912061.31999999983</v>
      </c>
      <c r="O162" s="76"/>
      <c r="P162" s="86">
        <v>0</v>
      </c>
      <c r="Q162" s="76"/>
      <c r="R162" s="86">
        <v>0</v>
      </c>
      <c r="S162" s="76"/>
      <c r="T162" s="86">
        <v>1016057.94</v>
      </c>
      <c r="U162" s="76"/>
      <c r="V162" s="86">
        <v>784301.83000000007</v>
      </c>
      <c r="W162" s="76"/>
      <c r="X162" s="86">
        <v>0</v>
      </c>
      <c r="Y162" s="76"/>
      <c r="Z162" s="86">
        <v>0</v>
      </c>
      <c r="AA162" s="76"/>
      <c r="AB162" s="86">
        <v>4907.3899999999994</v>
      </c>
      <c r="AC162" s="76"/>
      <c r="AD162" s="86">
        <v>0</v>
      </c>
      <c r="AE162" s="77"/>
      <c r="AF162" s="86">
        <v>0</v>
      </c>
      <c r="AG162" s="77"/>
      <c r="AH162" s="86">
        <v>72204.26999999999</v>
      </c>
      <c r="AI162" s="77"/>
      <c r="AJ162" s="86">
        <v>2965621.8200000003</v>
      </c>
    </row>
    <row r="163" spans="1:36" x14ac:dyDescent="0.25">
      <c r="A163" s="31" t="s">
        <v>154</v>
      </c>
      <c r="B163" s="86">
        <v>0</v>
      </c>
      <c r="C163" s="76"/>
      <c r="D163" s="86">
        <v>-2633.1399999999994</v>
      </c>
      <c r="E163" s="76"/>
      <c r="F163" s="86">
        <v>0</v>
      </c>
      <c r="G163" s="76"/>
      <c r="H163" s="86">
        <v>0</v>
      </c>
      <c r="I163" s="76"/>
      <c r="J163" s="86">
        <v>0</v>
      </c>
      <c r="K163" s="76"/>
      <c r="L163" s="86">
        <v>23672.199999999997</v>
      </c>
      <c r="M163" s="76"/>
      <c r="N163" s="86">
        <v>33812.600000000006</v>
      </c>
      <c r="O163" s="76"/>
      <c r="P163" s="86">
        <v>0</v>
      </c>
      <c r="Q163" s="76"/>
      <c r="R163" s="86">
        <v>371.24</v>
      </c>
      <c r="S163" s="76"/>
      <c r="T163" s="86">
        <v>43283.19</v>
      </c>
      <c r="U163" s="76"/>
      <c r="V163" s="86">
        <v>13888.689999999999</v>
      </c>
      <c r="W163" s="76"/>
      <c r="X163" s="86">
        <v>0</v>
      </c>
      <c r="Y163" s="76"/>
      <c r="Z163" s="86">
        <v>23739.03</v>
      </c>
      <c r="AA163" s="76"/>
      <c r="AB163" s="86">
        <v>-1939.8700000000008</v>
      </c>
      <c r="AC163" s="76"/>
      <c r="AD163" s="86">
        <v>0</v>
      </c>
      <c r="AE163" s="77"/>
      <c r="AF163" s="86">
        <v>4237.24</v>
      </c>
      <c r="AG163" s="77"/>
      <c r="AH163" s="86">
        <v>9020.3499999999985</v>
      </c>
      <c r="AI163" s="77"/>
      <c r="AJ163" s="86">
        <v>147451.53</v>
      </c>
    </row>
    <row r="164" spans="1:36" x14ac:dyDescent="0.25">
      <c r="A164" s="31" t="s">
        <v>155</v>
      </c>
      <c r="B164" s="86">
        <v>22327.72</v>
      </c>
      <c r="C164" s="76"/>
      <c r="D164" s="86">
        <v>1247.3899999999999</v>
      </c>
      <c r="E164" s="76"/>
      <c r="F164" s="86">
        <v>0</v>
      </c>
      <c r="G164" s="76"/>
      <c r="H164" s="86">
        <v>0</v>
      </c>
      <c r="I164" s="76"/>
      <c r="J164" s="86">
        <v>0</v>
      </c>
      <c r="K164" s="76"/>
      <c r="L164" s="86">
        <v>0</v>
      </c>
      <c r="M164" s="76"/>
      <c r="N164" s="86">
        <v>1825.3899999999999</v>
      </c>
      <c r="O164" s="76"/>
      <c r="P164" s="86">
        <v>0</v>
      </c>
      <c r="Q164" s="76"/>
      <c r="R164" s="86">
        <v>8.59</v>
      </c>
      <c r="S164" s="76"/>
      <c r="T164" s="86">
        <v>2808.7500000000005</v>
      </c>
      <c r="U164" s="76"/>
      <c r="V164" s="86">
        <v>129550.90000000001</v>
      </c>
      <c r="W164" s="76"/>
      <c r="X164" s="86">
        <v>0</v>
      </c>
      <c r="Y164" s="76"/>
      <c r="Z164" s="86">
        <v>3888.4400000000005</v>
      </c>
      <c r="AA164" s="76"/>
      <c r="AB164" s="86">
        <v>6820.3100000000013</v>
      </c>
      <c r="AC164" s="76"/>
      <c r="AD164" s="86">
        <v>12978.8</v>
      </c>
      <c r="AE164" s="77"/>
      <c r="AF164" s="86">
        <v>0</v>
      </c>
      <c r="AG164" s="77"/>
      <c r="AH164" s="86">
        <v>1220.4099999999999</v>
      </c>
      <c r="AI164" s="77"/>
      <c r="AJ164" s="86">
        <v>182676.7</v>
      </c>
    </row>
    <row r="165" spans="1:36" x14ac:dyDescent="0.25">
      <c r="A165" s="31" t="s">
        <v>156</v>
      </c>
      <c r="B165" s="86">
        <v>0</v>
      </c>
      <c r="C165" s="76"/>
      <c r="D165" s="86">
        <v>162893.21</v>
      </c>
      <c r="E165" s="76"/>
      <c r="F165" s="86">
        <v>0</v>
      </c>
      <c r="G165" s="76"/>
      <c r="H165" s="86">
        <v>0</v>
      </c>
      <c r="I165" s="76"/>
      <c r="J165" s="86">
        <v>0</v>
      </c>
      <c r="K165" s="76"/>
      <c r="L165" s="86">
        <v>51861.61</v>
      </c>
      <c r="M165" s="76"/>
      <c r="N165" s="86">
        <v>194022.98000000004</v>
      </c>
      <c r="O165" s="76"/>
      <c r="P165" s="86">
        <v>0</v>
      </c>
      <c r="Q165" s="76"/>
      <c r="R165" s="86">
        <v>7944.0500000000011</v>
      </c>
      <c r="S165" s="76"/>
      <c r="T165" s="86">
        <v>272195.78000000003</v>
      </c>
      <c r="U165" s="76"/>
      <c r="V165" s="86">
        <v>313198.40000000002</v>
      </c>
      <c r="W165" s="76"/>
      <c r="X165" s="86">
        <v>0</v>
      </c>
      <c r="Y165" s="76"/>
      <c r="Z165" s="86">
        <v>296630.74999999994</v>
      </c>
      <c r="AA165" s="76"/>
      <c r="AB165" s="86">
        <v>27129.399999999998</v>
      </c>
      <c r="AC165" s="76"/>
      <c r="AD165" s="86">
        <v>0</v>
      </c>
      <c r="AE165" s="77"/>
      <c r="AF165" s="86">
        <v>24262.609999999997</v>
      </c>
      <c r="AG165" s="77"/>
      <c r="AH165" s="86">
        <v>85882.78</v>
      </c>
      <c r="AI165" s="77"/>
      <c r="AJ165" s="86">
        <v>1436021.57</v>
      </c>
    </row>
    <row r="166" spans="1:36" x14ac:dyDescent="0.25">
      <c r="A166" s="31" t="s">
        <v>157</v>
      </c>
      <c r="B166" s="86">
        <v>0</v>
      </c>
      <c r="C166" s="76"/>
      <c r="D166" s="86">
        <v>15300.23</v>
      </c>
      <c r="E166" s="76"/>
      <c r="F166" s="86">
        <v>0</v>
      </c>
      <c r="G166" s="76"/>
      <c r="H166" s="86">
        <v>0</v>
      </c>
      <c r="I166" s="76"/>
      <c r="J166" s="86">
        <v>0</v>
      </c>
      <c r="K166" s="76"/>
      <c r="L166" s="86">
        <v>0</v>
      </c>
      <c r="M166" s="76"/>
      <c r="N166" s="86">
        <v>13300.279999999999</v>
      </c>
      <c r="O166" s="76"/>
      <c r="P166" s="86">
        <v>0</v>
      </c>
      <c r="Q166" s="76"/>
      <c r="R166" s="86">
        <v>0</v>
      </c>
      <c r="S166" s="76"/>
      <c r="T166" s="86">
        <v>19644.64</v>
      </c>
      <c r="U166" s="76"/>
      <c r="V166" s="86">
        <v>13888.689999999999</v>
      </c>
      <c r="W166" s="76"/>
      <c r="X166" s="86">
        <v>0</v>
      </c>
      <c r="Y166" s="76"/>
      <c r="Z166" s="86">
        <v>19160.16</v>
      </c>
      <c r="AA166" s="76"/>
      <c r="AB166" s="86">
        <v>1549.58</v>
      </c>
      <c r="AC166" s="76"/>
      <c r="AD166" s="86">
        <v>0</v>
      </c>
      <c r="AE166" s="77"/>
      <c r="AF166" s="86">
        <v>0</v>
      </c>
      <c r="AG166" s="77"/>
      <c r="AH166" s="86">
        <v>7173.5600000000013</v>
      </c>
      <c r="AI166" s="77"/>
      <c r="AJ166" s="86">
        <v>90017.14</v>
      </c>
    </row>
    <row r="167" spans="1:36" x14ac:dyDescent="0.25">
      <c r="A167" s="31" t="s">
        <v>158</v>
      </c>
      <c r="B167" s="86">
        <v>0</v>
      </c>
      <c r="C167" s="76"/>
      <c r="D167" s="86">
        <v>90867.760000000009</v>
      </c>
      <c r="E167" s="76"/>
      <c r="F167" s="86">
        <v>0</v>
      </c>
      <c r="G167" s="76"/>
      <c r="H167" s="86">
        <v>0</v>
      </c>
      <c r="I167" s="76"/>
      <c r="J167" s="86">
        <v>0</v>
      </c>
      <c r="K167" s="76"/>
      <c r="L167" s="86">
        <v>-7818.34</v>
      </c>
      <c r="M167" s="76"/>
      <c r="N167" s="86">
        <v>43177.290000000008</v>
      </c>
      <c r="O167" s="76"/>
      <c r="P167" s="86">
        <v>0</v>
      </c>
      <c r="Q167" s="76"/>
      <c r="R167" s="86">
        <v>0</v>
      </c>
      <c r="S167" s="76"/>
      <c r="T167" s="86">
        <v>76562.59</v>
      </c>
      <c r="U167" s="76"/>
      <c r="V167" s="86">
        <v>286647.65999999997</v>
      </c>
      <c r="W167" s="76"/>
      <c r="X167" s="86">
        <v>0</v>
      </c>
      <c r="Y167" s="76"/>
      <c r="Z167" s="86">
        <v>112984.62000000001</v>
      </c>
      <c r="AA167" s="76"/>
      <c r="AB167" s="86">
        <v>15273</v>
      </c>
      <c r="AC167" s="76"/>
      <c r="AD167" s="86">
        <v>0</v>
      </c>
      <c r="AE167" s="77"/>
      <c r="AF167" s="86">
        <v>0</v>
      </c>
      <c r="AG167" s="77"/>
      <c r="AH167" s="86">
        <v>40129.180000000008</v>
      </c>
      <c r="AI167" s="77"/>
      <c r="AJ167" s="86">
        <v>657823.76</v>
      </c>
    </row>
    <row r="168" spans="1:36" x14ac:dyDescent="0.25">
      <c r="A168" s="31" t="s">
        <v>159</v>
      </c>
      <c r="B168" s="86">
        <v>0</v>
      </c>
      <c r="C168" s="76"/>
      <c r="D168" s="86">
        <v>-3.9</v>
      </c>
      <c r="E168" s="76"/>
      <c r="F168" s="86">
        <v>0</v>
      </c>
      <c r="G168" s="76"/>
      <c r="H168" s="86">
        <v>0</v>
      </c>
      <c r="I168" s="76"/>
      <c r="J168" s="86">
        <v>0</v>
      </c>
      <c r="K168" s="76"/>
      <c r="L168" s="86">
        <v>0</v>
      </c>
      <c r="M168" s="76"/>
      <c r="N168" s="86">
        <v>0</v>
      </c>
      <c r="O168" s="76"/>
      <c r="P168" s="86">
        <v>0</v>
      </c>
      <c r="Q168" s="76"/>
      <c r="R168" s="86">
        <v>0</v>
      </c>
      <c r="S168" s="76"/>
      <c r="T168" s="86">
        <v>0</v>
      </c>
      <c r="U168" s="76"/>
      <c r="V168" s="86">
        <v>0</v>
      </c>
      <c r="W168" s="76"/>
      <c r="X168" s="86">
        <v>0</v>
      </c>
      <c r="Y168" s="76"/>
      <c r="Z168" s="86">
        <v>0</v>
      </c>
      <c r="AA168" s="76"/>
      <c r="AB168" s="86">
        <v>0</v>
      </c>
      <c r="AC168" s="76"/>
      <c r="AD168" s="86">
        <v>0</v>
      </c>
      <c r="AE168" s="77"/>
      <c r="AF168" s="86">
        <v>0</v>
      </c>
      <c r="AG168" s="77"/>
      <c r="AH168" s="86">
        <v>0</v>
      </c>
      <c r="AI168" s="77"/>
      <c r="AJ168" s="86">
        <v>-3.9</v>
      </c>
    </row>
    <row r="169" spans="1:36" x14ac:dyDescent="0.25">
      <c r="A169" s="31" t="s">
        <v>160</v>
      </c>
      <c r="B169" s="86">
        <v>0</v>
      </c>
      <c r="C169" s="76"/>
      <c r="D169" s="86">
        <v>91463.6</v>
      </c>
      <c r="E169" s="76"/>
      <c r="F169" s="86">
        <v>0</v>
      </c>
      <c r="G169" s="76"/>
      <c r="H169" s="86">
        <v>0</v>
      </c>
      <c r="I169" s="76"/>
      <c r="J169" s="86">
        <v>0</v>
      </c>
      <c r="K169" s="76"/>
      <c r="L169" s="86">
        <v>3865.7800000000007</v>
      </c>
      <c r="M169" s="76"/>
      <c r="N169" s="86">
        <v>51466.64</v>
      </c>
      <c r="O169" s="76"/>
      <c r="P169" s="86">
        <v>0</v>
      </c>
      <c r="Q169" s="76"/>
      <c r="R169" s="86">
        <v>0</v>
      </c>
      <c r="S169" s="76"/>
      <c r="T169" s="86">
        <v>86922.2</v>
      </c>
      <c r="U169" s="76"/>
      <c r="V169" s="86">
        <v>-66303.12</v>
      </c>
      <c r="W169" s="76"/>
      <c r="X169" s="86">
        <v>0</v>
      </c>
      <c r="Y169" s="76"/>
      <c r="Z169" s="86">
        <v>118509.34000000001</v>
      </c>
      <c r="AA169" s="76"/>
      <c r="AB169" s="86">
        <v>14532.73</v>
      </c>
      <c r="AC169" s="76"/>
      <c r="AD169" s="86">
        <v>0</v>
      </c>
      <c r="AE169" s="77"/>
      <c r="AF169" s="86">
        <v>0</v>
      </c>
      <c r="AG169" s="77"/>
      <c r="AH169" s="86">
        <v>40735.689999999995</v>
      </c>
      <c r="AI169" s="77"/>
      <c r="AJ169" s="86">
        <v>341192.86000000004</v>
      </c>
    </row>
    <row r="170" spans="1:36" x14ac:dyDescent="0.25">
      <c r="A170" s="31" t="s">
        <v>251</v>
      </c>
      <c r="B170" s="86">
        <v>0</v>
      </c>
      <c r="C170" s="76"/>
      <c r="D170" s="86">
        <v>0</v>
      </c>
      <c r="E170" s="76"/>
      <c r="F170" s="86">
        <v>0</v>
      </c>
      <c r="G170" s="76"/>
      <c r="H170" s="86">
        <v>0</v>
      </c>
      <c r="I170" s="76"/>
      <c r="J170" s="86">
        <v>0</v>
      </c>
      <c r="K170" s="76"/>
      <c r="L170" s="86">
        <v>0</v>
      </c>
      <c r="M170" s="76"/>
      <c r="N170" s="86">
        <v>0</v>
      </c>
      <c r="O170" s="76"/>
      <c r="P170" s="86">
        <v>0</v>
      </c>
      <c r="Q170" s="76"/>
      <c r="R170" s="86">
        <v>0</v>
      </c>
      <c r="S170" s="76"/>
      <c r="T170" s="86">
        <v>0</v>
      </c>
      <c r="U170" s="76"/>
      <c r="V170" s="86">
        <v>0</v>
      </c>
      <c r="W170" s="76"/>
      <c r="X170" s="86">
        <v>0</v>
      </c>
      <c r="Y170" s="76"/>
      <c r="Z170" s="86">
        <v>0</v>
      </c>
      <c r="AA170" s="76"/>
      <c r="AB170" s="86">
        <v>389618.83</v>
      </c>
      <c r="AC170" s="76"/>
      <c r="AD170" s="86">
        <v>0</v>
      </c>
      <c r="AE170" s="77"/>
      <c r="AF170" s="86">
        <v>0</v>
      </c>
      <c r="AG170" s="77"/>
      <c r="AH170" s="86">
        <v>0</v>
      </c>
      <c r="AI170" s="77"/>
      <c r="AJ170" s="86">
        <v>389618.83</v>
      </c>
    </row>
    <row r="171" spans="1:36" x14ac:dyDescent="0.25">
      <c r="A171" s="31" t="s">
        <v>123</v>
      </c>
      <c r="B171" s="86">
        <v>1021614.4099999999</v>
      </c>
      <c r="C171" s="76"/>
      <c r="D171" s="86">
        <v>-3.9</v>
      </c>
      <c r="E171" s="76"/>
      <c r="F171" s="86">
        <v>0</v>
      </c>
      <c r="G171" s="76"/>
      <c r="H171" s="86">
        <v>0</v>
      </c>
      <c r="I171" s="76"/>
      <c r="J171" s="86">
        <v>0</v>
      </c>
      <c r="K171" s="76"/>
      <c r="L171" s="86">
        <v>4643304.05</v>
      </c>
      <c r="M171" s="76"/>
      <c r="N171" s="86">
        <v>0</v>
      </c>
      <c r="O171" s="76"/>
      <c r="P171" s="86">
        <v>110748.65999999999</v>
      </c>
      <c r="Q171" s="76"/>
      <c r="R171" s="86">
        <v>0</v>
      </c>
      <c r="S171" s="76"/>
      <c r="T171" s="86">
        <v>0</v>
      </c>
      <c r="U171" s="76"/>
      <c r="V171" s="86">
        <v>30255548.399999999</v>
      </c>
      <c r="W171" s="76"/>
      <c r="X171" s="86">
        <v>105389.06999999999</v>
      </c>
      <c r="Y171" s="76"/>
      <c r="Z171" s="86">
        <v>0</v>
      </c>
      <c r="AA171" s="76"/>
      <c r="AB171" s="86">
        <v>0</v>
      </c>
      <c r="AC171" s="76"/>
      <c r="AD171" s="86">
        <v>190336.41000000003</v>
      </c>
      <c r="AE171" s="77"/>
      <c r="AF171" s="86">
        <v>11446.630000000001</v>
      </c>
      <c r="AG171" s="77"/>
      <c r="AH171" s="86">
        <v>0</v>
      </c>
      <c r="AI171" s="77"/>
      <c r="AJ171" s="86">
        <v>36338383.729999997</v>
      </c>
    </row>
    <row r="172" spans="1:36" x14ac:dyDescent="0.25">
      <c r="A172" s="76"/>
      <c r="B172" s="76"/>
      <c r="C172" s="76"/>
      <c r="D172" s="76"/>
      <c r="E172" s="76"/>
      <c r="F172" s="86"/>
      <c r="G172" s="76"/>
      <c r="H172" s="8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7"/>
      <c r="AF172" s="76"/>
      <c r="AG172" s="77"/>
      <c r="AH172" s="76"/>
      <c r="AI172" s="77"/>
      <c r="AJ172" s="2"/>
    </row>
    <row r="173" spans="1:36" ht="13.8" thickBot="1" x14ac:dyDescent="0.3">
      <c r="A173" s="76" t="s">
        <v>195</v>
      </c>
      <c r="B173" s="88">
        <v>3961487.4299999997</v>
      </c>
      <c r="C173" s="88"/>
      <c r="D173" s="88">
        <v>7400013.7599999961</v>
      </c>
      <c r="E173" s="88"/>
      <c r="F173" s="88">
        <v>0</v>
      </c>
      <c r="G173" s="88"/>
      <c r="H173" s="88">
        <v>0</v>
      </c>
      <c r="I173" s="88"/>
      <c r="J173" s="88">
        <v>0</v>
      </c>
      <c r="K173" s="88"/>
      <c r="L173" s="88">
        <v>19094370.469999995</v>
      </c>
      <c r="M173" s="88"/>
      <c r="N173" s="88">
        <v>14202714.919999991</v>
      </c>
      <c r="O173" s="88"/>
      <c r="P173" s="88">
        <v>4777310.76</v>
      </c>
      <c r="Q173" s="88"/>
      <c r="R173" s="88">
        <v>115597.27000000002</v>
      </c>
      <c r="S173" s="88"/>
      <c r="T173" s="88">
        <v>17088358.649999999</v>
      </c>
      <c r="U173" s="88"/>
      <c r="V173" s="88">
        <v>64907178.340000018</v>
      </c>
      <c r="W173" s="88"/>
      <c r="X173" s="88">
        <v>7236872.1400000006</v>
      </c>
      <c r="Y173" s="88"/>
      <c r="Z173" s="88">
        <v>12895062.849999988</v>
      </c>
      <c r="AA173" s="88"/>
      <c r="AB173" s="88">
        <v>2724093.1</v>
      </c>
      <c r="AC173" s="88"/>
      <c r="AD173" s="88">
        <v>3087937.2600000007</v>
      </c>
      <c r="AE173" s="89"/>
      <c r="AF173" s="88">
        <v>6916839.5500000017</v>
      </c>
      <c r="AG173" s="89"/>
      <c r="AH173" s="88">
        <v>5609511.9299999988</v>
      </c>
      <c r="AI173" s="89"/>
      <c r="AJ173" s="88">
        <v>170017348.42999998</v>
      </c>
    </row>
    <row r="177" spans="1:36" hidden="1" x14ac:dyDescent="0.25">
      <c r="A177" s="3">
        <v>1</v>
      </c>
      <c r="B177" s="3">
        <v>2</v>
      </c>
      <c r="C177" s="3">
        <v>3</v>
      </c>
      <c r="D177" s="3">
        <v>4</v>
      </c>
      <c r="E177" s="3">
        <v>5</v>
      </c>
      <c r="L177" s="3" t="e">
        <v>#REF!</v>
      </c>
      <c r="M177" s="3" t="e">
        <v>#REF!</v>
      </c>
      <c r="N177" s="3" t="e">
        <v>#REF!</v>
      </c>
      <c r="O177" s="3" t="e">
        <v>#REF!</v>
      </c>
      <c r="P177" s="3" t="e">
        <v>#REF!</v>
      </c>
      <c r="Q177" s="3" t="e">
        <v>#REF!</v>
      </c>
      <c r="R177" s="3" t="e">
        <v>#REF!</v>
      </c>
      <c r="S177" s="3" t="e">
        <v>#REF!</v>
      </c>
      <c r="T177" s="3" t="e">
        <v>#REF!</v>
      </c>
      <c r="U177" s="3" t="e">
        <v>#REF!</v>
      </c>
      <c r="V177" s="3" t="e">
        <v>#REF!</v>
      </c>
      <c r="W177" s="3" t="e">
        <v>#REF!</v>
      </c>
      <c r="X177" s="3" t="e">
        <v>#REF!</v>
      </c>
      <c r="Y177" s="3" t="e">
        <v>#REF!</v>
      </c>
      <c r="Z177" s="3" t="e">
        <v>#REF!</v>
      </c>
      <c r="AA177" s="3" t="e">
        <v>#REF!</v>
      </c>
      <c r="AB177" s="3" t="e">
        <v>#REF!</v>
      </c>
      <c r="AC177" s="3" t="e">
        <v>#REF!</v>
      </c>
      <c r="AD177" s="3" t="e">
        <v>#REF!</v>
      </c>
      <c r="AE177" s="3" t="e">
        <v>#REF!</v>
      </c>
      <c r="AF177" s="3" t="e">
        <v>#REF!</v>
      </c>
      <c r="AG177" s="3"/>
      <c r="AH177" s="3" t="e">
        <v>#REF!</v>
      </c>
      <c r="AI177" s="3" t="e">
        <v>#REF!</v>
      </c>
      <c r="AJ177" s="3" t="e">
        <v>#REF!</v>
      </c>
    </row>
  </sheetData>
  <phoneticPr fontId="2" type="noConversion"/>
  <printOptions horizontalCentered="1"/>
  <pageMargins left="0.1" right="0.1" top="1.25" bottom="1.25" header="0.5" footer="0"/>
  <pageSetup scale="50" fitToWidth="3" fitToHeight="3" orientation="portrait" r:id="rId1"/>
  <headerFooter alignWithMargins="0">
    <oddHeader>&amp;C&amp;12Exhibit A
Commonwealth of Massachusetts
Office of the State Comptroller
Statewide Cost Allocation Plan
Approved Fixed Costs - Fiscal Year 2026</oddHeader>
  </headerFooter>
  <rowBreaks count="1" manualBreakCount="1">
    <brk id="92" max="35" man="1"/>
  </rowBreaks>
  <colBreaks count="2" manualBreakCount="2">
    <brk id="13" min="3" max="172" man="1"/>
    <brk id="25" min="3" max="172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38"/>
  <sheetViews>
    <sheetView view="pageBreakPreview" zoomScale="60" zoomScaleNormal="100" workbookViewId="0">
      <selection activeCell="A8" sqref="A8:XFD22"/>
    </sheetView>
  </sheetViews>
  <sheetFormatPr defaultRowHeight="13.2" x14ac:dyDescent="0.25"/>
  <cols>
    <col min="1" max="1" width="13.88671875" customWidth="1"/>
  </cols>
  <sheetData>
    <row r="2" spans="1:9" ht="34.799999999999997" x14ac:dyDescent="0.55000000000000004">
      <c r="A2" s="97" t="s">
        <v>171</v>
      </c>
      <c r="B2" s="97"/>
      <c r="C2" s="97"/>
      <c r="D2" s="97"/>
      <c r="E2" s="97"/>
      <c r="F2" s="97"/>
      <c r="G2" s="97"/>
      <c r="H2" s="97"/>
      <c r="I2" s="97"/>
    </row>
    <row r="5" spans="1:9" ht="15" x14ac:dyDescent="0.25">
      <c r="A5" s="23" t="s">
        <v>184</v>
      </c>
      <c r="B5" s="23"/>
      <c r="C5" s="23"/>
      <c r="D5" s="23"/>
      <c r="E5" s="23"/>
      <c r="F5" s="23"/>
      <c r="G5" s="23"/>
      <c r="H5" s="23"/>
      <c r="I5" s="23"/>
    </row>
    <row r="6" spans="1:9" ht="15" x14ac:dyDescent="0.25">
      <c r="A6" s="23" t="s">
        <v>185</v>
      </c>
      <c r="B6" s="23"/>
      <c r="C6" s="23"/>
      <c r="D6" s="23"/>
      <c r="E6" s="23"/>
      <c r="F6" s="23"/>
      <c r="G6" s="23"/>
      <c r="H6" s="23"/>
      <c r="I6" s="23"/>
    </row>
    <row r="7" spans="1:9" ht="15" x14ac:dyDescent="0.25">
      <c r="A7" s="23"/>
      <c r="B7" s="23"/>
      <c r="C7" s="23"/>
      <c r="D7" s="23"/>
      <c r="E7" s="23"/>
      <c r="F7" s="23"/>
      <c r="G7" s="23"/>
      <c r="H7" s="23"/>
      <c r="I7" s="23"/>
    </row>
    <row r="8" spans="1:9" ht="15" x14ac:dyDescent="0.25">
      <c r="A8" s="23" t="s">
        <v>186</v>
      </c>
      <c r="B8" s="23"/>
      <c r="C8" s="23"/>
      <c r="D8" s="23"/>
      <c r="E8" s="23"/>
      <c r="F8" s="23"/>
      <c r="G8" s="23"/>
      <c r="H8" s="23"/>
      <c r="I8" s="23"/>
    </row>
    <row r="9" spans="1:9" ht="15" x14ac:dyDescent="0.25">
      <c r="A9" s="23"/>
      <c r="B9" s="23"/>
      <c r="C9" s="23"/>
      <c r="D9" s="23"/>
      <c r="E9" s="23"/>
      <c r="F9" s="23"/>
      <c r="G9" s="23"/>
      <c r="H9" s="23"/>
      <c r="I9" s="23"/>
    </row>
    <row r="10" spans="1:9" ht="15" x14ac:dyDescent="0.25">
      <c r="A10" s="24" t="s">
        <v>172</v>
      </c>
      <c r="B10" s="25" t="s">
        <v>165</v>
      </c>
      <c r="C10" s="23"/>
      <c r="D10" s="23"/>
      <c r="E10" s="23"/>
      <c r="F10" s="23"/>
      <c r="G10" s="23"/>
      <c r="H10" s="23"/>
      <c r="I10" s="23"/>
    </row>
    <row r="11" spans="1:9" ht="15" x14ac:dyDescent="0.25">
      <c r="A11" s="24" t="s">
        <v>173</v>
      </c>
      <c r="B11" s="25" t="s">
        <v>72</v>
      </c>
      <c r="C11" s="23"/>
      <c r="D11" s="23"/>
      <c r="E11" s="23"/>
      <c r="F11" s="23"/>
      <c r="G11" s="23"/>
      <c r="H11" s="23"/>
      <c r="I11" s="23"/>
    </row>
    <row r="12" spans="1:9" ht="15" x14ac:dyDescent="0.25">
      <c r="A12" s="24" t="s">
        <v>174</v>
      </c>
      <c r="B12" s="25" t="s">
        <v>75</v>
      </c>
      <c r="C12" s="23"/>
      <c r="D12" s="23"/>
      <c r="E12" s="23"/>
      <c r="F12" s="23"/>
      <c r="G12" s="23"/>
      <c r="H12" s="23"/>
      <c r="I12" s="23"/>
    </row>
    <row r="13" spans="1:9" ht="15" x14ac:dyDescent="0.25">
      <c r="A13" s="24" t="s">
        <v>175</v>
      </c>
      <c r="B13" s="25" t="s">
        <v>77</v>
      </c>
      <c r="C13" s="23"/>
      <c r="D13" s="23"/>
      <c r="E13" s="23"/>
      <c r="F13" s="23"/>
      <c r="G13" s="23"/>
      <c r="H13" s="23"/>
      <c r="I13" s="23"/>
    </row>
    <row r="14" spans="1:9" ht="15" x14ac:dyDescent="0.25">
      <c r="A14" s="24" t="s">
        <v>176</v>
      </c>
      <c r="B14" s="25" t="s">
        <v>79</v>
      </c>
      <c r="C14" s="23"/>
      <c r="D14" s="23"/>
      <c r="E14" s="23"/>
      <c r="F14" s="23"/>
      <c r="G14" s="23"/>
      <c r="H14" s="23"/>
      <c r="I14" s="23"/>
    </row>
    <row r="15" spans="1:9" ht="15" x14ac:dyDescent="0.25">
      <c r="A15" s="24" t="s">
        <v>177</v>
      </c>
      <c r="B15" s="25" t="s">
        <v>16</v>
      </c>
      <c r="C15" s="23"/>
      <c r="D15" s="23"/>
      <c r="E15" s="23"/>
      <c r="F15" s="23"/>
      <c r="G15" s="23"/>
      <c r="H15" s="23"/>
      <c r="I15" s="23"/>
    </row>
    <row r="16" spans="1:9" ht="15" x14ac:dyDescent="0.25">
      <c r="A16" s="24" t="s">
        <v>178</v>
      </c>
      <c r="B16" s="25" t="s">
        <v>125</v>
      </c>
      <c r="C16" s="23"/>
      <c r="D16" s="23"/>
      <c r="E16" s="23"/>
      <c r="F16" s="23"/>
      <c r="G16" s="23"/>
      <c r="H16" s="23"/>
      <c r="I16" s="23"/>
    </row>
    <row r="17" spans="1:9" ht="15" x14ac:dyDescent="0.25">
      <c r="A17" s="24" t="s">
        <v>179</v>
      </c>
      <c r="B17" s="25" t="s">
        <v>167</v>
      </c>
      <c r="C17" s="23"/>
      <c r="D17" s="23"/>
      <c r="E17" s="23"/>
      <c r="F17" s="23"/>
      <c r="G17" s="23"/>
      <c r="H17" s="23"/>
      <c r="I17" s="23"/>
    </row>
    <row r="18" spans="1:9" ht="15" x14ac:dyDescent="0.25">
      <c r="A18" s="24" t="s">
        <v>180</v>
      </c>
      <c r="B18" s="25" t="s">
        <v>168</v>
      </c>
      <c r="C18" s="23"/>
      <c r="D18" s="23"/>
      <c r="E18" s="23"/>
      <c r="F18" s="23"/>
      <c r="G18" s="23"/>
      <c r="H18" s="23"/>
      <c r="I18" s="23"/>
    </row>
    <row r="19" spans="1:9" ht="15" x14ac:dyDescent="0.25">
      <c r="A19" s="24" t="s">
        <v>181</v>
      </c>
      <c r="B19" s="25" t="s">
        <v>169</v>
      </c>
      <c r="C19" s="23"/>
      <c r="D19" s="23"/>
      <c r="E19" s="23"/>
      <c r="F19" s="23"/>
      <c r="G19" s="23"/>
      <c r="H19" s="23"/>
      <c r="I19" s="23"/>
    </row>
    <row r="20" spans="1:9" ht="15" x14ac:dyDescent="0.25">
      <c r="A20" s="24" t="s">
        <v>182</v>
      </c>
      <c r="B20" s="25" t="s">
        <v>170</v>
      </c>
      <c r="C20" s="23"/>
      <c r="D20" s="23"/>
      <c r="E20" s="23"/>
      <c r="F20" s="23"/>
      <c r="G20" s="23"/>
      <c r="H20" s="23"/>
      <c r="I20" s="23"/>
    </row>
    <row r="21" spans="1:9" ht="15" x14ac:dyDescent="0.25">
      <c r="A21" s="24" t="s">
        <v>183</v>
      </c>
      <c r="B21" s="25" t="s">
        <v>11</v>
      </c>
      <c r="C21" s="23"/>
      <c r="D21" s="23"/>
      <c r="E21" s="23"/>
      <c r="F21" s="23"/>
      <c r="G21" s="23"/>
      <c r="H21" s="23"/>
      <c r="I21" s="23"/>
    </row>
    <row r="22" spans="1:9" ht="15" x14ac:dyDescent="0.25">
      <c r="A22" s="24" t="s">
        <v>196</v>
      </c>
      <c r="B22" s="25" t="s">
        <v>123</v>
      </c>
      <c r="C22" s="23"/>
      <c r="D22" s="23"/>
      <c r="E22" s="23"/>
      <c r="F22" s="23"/>
      <c r="G22" s="23"/>
      <c r="H22" s="23"/>
      <c r="I22" s="23"/>
    </row>
    <row r="23" spans="1:9" ht="15" x14ac:dyDescent="0.25">
      <c r="A23" s="23"/>
      <c r="B23" s="23"/>
      <c r="C23" s="23"/>
      <c r="D23" s="23"/>
      <c r="E23" s="23"/>
      <c r="F23" s="23"/>
      <c r="G23" s="23"/>
      <c r="H23" s="23"/>
      <c r="I23" s="23"/>
    </row>
    <row r="24" spans="1:9" ht="15" x14ac:dyDescent="0.25">
      <c r="A24" s="26" t="s">
        <v>187</v>
      </c>
      <c r="B24" s="23"/>
      <c r="C24" s="23"/>
      <c r="D24" s="23"/>
      <c r="E24" s="23"/>
      <c r="F24" s="23"/>
      <c r="G24" s="23"/>
      <c r="H24" s="23"/>
      <c r="I24" s="23"/>
    </row>
    <row r="25" spans="1:9" ht="15" x14ac:dyDescent="0.25">
      <c r="A25" s="23" t="s">
        <v>188</v>
      </c>
      <c r="B25" s="23"/>
      <c r="C25" s="23"/>
      <c r="D25" s="23"/>
      <c r="E25" s="23"/>
      <c r="F25" s="23"/>
      <c r="G25" s="23"/>
      <c r="H25" s="23"/>
      <c r="I25" s="23"/>
    </row>
    <row r="26" spans="1:9" ht="15" x14ac:dyDescent="0.25">
      <c r="A26" s="23" t="s">
        <v>189</v>
      </c>
      <c r="B26" s="23"/>
      <c r="C26" s="23"/>
      <c r="D26" s="23"/>
      <c r="E26" s="23"/>
      <c r="F26" s="23"/>
      <c r="G26" s="23"/>
      <c r="H26" s="23"/>
      <c r="I26" s="23"/>
    </row>
    <row r="27" spans="1:9" ht="15" x14ac:dyDescent="0.25">
      <c r="A27" s="23"/>
      <c r="B27" s="23"/>
      <c r="C27" s="23"/>
      <c r="D27" s="23"/>
      <c r="E27" s="23"/>
      <c r="F27" s="23"/>
      <c r="G27" s="23"/>
      <c r="H27" s="23"/>
      <c r="I27" s="23"/>
    </row>
    <row r="28" spans="1:9" ht="15" x14ac:dyDescent="0.25">
      <c r="A28" s="23" t="s">
        <v>190</v>
      </c>
      <c r="B28" s="23"/>
      <c r="C28" s="23"/>
      <c r="D28" s="23"/>
      <c r="E28" s="23"/>
      <c r="F28" s="23"/>
      <c r="G28" s="23"/>
      <c r="H28" s="23"/>
      <c r="I28" s="23"/>
    </row>
    <row r="29" spans="1:9" ht="15" x14ac:dyDescent="0.25">
      <c r="A29" s="23" t="s">
        <v>191</v>
      </c>
      <c r="B29" s="23"/>
      <c r="C29" s="23"/>
      <c r="D29" s="23"/>
      <c r="E29" s="23"/>
      <c r="F29" s="23"/>
      <c r="G29" s="23"/>
      <c r="H29" s="23"/>
      <c r="I29" s="23"/>
    </row>
    <row r="30" spans="1:9" ht="15" x14ac:dyDescent="0.25">
      <c r="A30" s="23"/>
      <c r="B30" s="23"/>
      <c r="C30" s="23"/>
      <c r="D30" s="23"/>
      <c r="E30" s="23"/>
      <c r="F30" s="23"/>
      <c r="G30" s="23"/>
      <c r="H30" s="23"/>
      <c r="I30" s="23"/>
    </row>
    <row r="31" spans="1:9" ht="15" x14ac:dyDescent="0.25">
      <c r="A31" s="23"/>
      <c r="B31" s="23"/>
      <c r="C31" s="23"/>
      <c r="D31" s="23"/>
      <c r="E31" s="23"/>
      <c r="F31" s="23"/>
      <c r="G31" s="23"/>
      <c r="H31" s="23"/>
      <c r="I31" s="23"/>
    </row>
    <row r="32" spans="1:9" ht="15" x14ac:dyDescent="0.25">
      <c r="A32" s="23"/>
      <c r="B32" s="23"/>
      <c r="C32" s="23"/>
      <c r="D32" s="23"/>
      <c r="E32" s="23"/>
      <c r="F32" s="23"/>
      <c r="G32" s="23"/>
      <c r="H32" s="23"/>
      <c r="I32" s="23"/>
    </row>
    <row r="33" spans="1:9" ht="15" x14ac:dyDescent="0.25">
      <c r="A33" s="23"/>
      <c r="B33" s="23"/>
      <c r="C33" s="23"/>
      <c r="D33" s="23"/>
      <c r="E33" s="23"/>
      <c r="F33" s="23"/>
      <c r="G33" s="23"/>
      <c r="H33" s="23"/>
      <c r="I33" s="23"/>
    </row>
    <row r="34" spans="1:9" ht="15" x14ac:dyDescent="0.25">
      <c r="A34" s="23"/>
      <c r="B34" s="23"/>
      <c r="C34" s="23"/>
      <c r="D34" s="23"/>
      <c r="E34" s="23"/>
      <c r="F34" s="23"/>
      <c r="G34" s="23"/>
      <c r="H34" s="23"/>
      <c r="I34" s="23"/>
    </row>
    <row r="35" spans="1:9" ht="15" x14ac:dyDescent="0.25">
      <c r="A35" s="23"/>
      <c r="B35" s="23"/>
      <c r="C35" s="23"/>
      <c r="D35" s="23"/>
      <c r="E35" s="23"/>
      <c r="F35" s="23"/>
      <c r="G35" s="23"/>
      <c r="H35" s="23"/>
      <c r="I35" s="23"/>
    </row>
    <row r="36" spans="1:9" ht="15" x14ac:dyDescent="0.25">
      <c r="A36" s="23"/>
      <c r="B36" s="23"/>
      <c r="C36" s="23"/>
      <c r="D36" s="23"/>
      <c r="E36" s="23"/>
      <c r="F36" s="23"/>
      <c r="G36" s="23"/>
      <c r="H36" s="23"/>
      <c r="I36" s="23"/>
    </row>
    <row r="37" spans="1:9" ht="15" x14ac:dyDescent="0.25">
      <c r="A37" s="23"/>
      <c r="B37" s="23"/>
      <c r="C37" s="23"/>
      <c r="D37" s="23"/>
      <c r="E37" s="23"/>
      <c r="F37" s="23"/>
      <c r="G37" s="23"/>
      <c r="H37" s="23"/>
      <c r="I37" s="23"/>
    </row>
    <row r="38" spans="1:9" ht="15" x14ac:dyDescent="0.25">
      <c r="A38" s="23"/>
      <c r="B38" s="23"/>
      <c r="C38" s="23"/>
      <c r="D38" s="23"/>
      <c r="E38" s="23"/>
      <c r="F38" s="23"/>
      <c r="G38" s="23"/>
      <c r="H38" s="23"/>
      <c r="I38" s="23"/>
    </row>
  </sheetData>
  <mergeCells count="1">
    <mergeCell ref="A2:I2"/>
  </mergeCells>
  <printOptions horizontalCentered="1" verticalCentered="1"/>
  <pageMargins left="0.1" right="0.1" top="0.1" bottom="0.3" header="0" footer="0"/>
  <pageSetup orientation="portrait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total reconcile</vt:lpstr>
      <vt:lpstr>reconcile</vt:lpstr>
      <vt:lpstr>Roll Forward Calculation</vt:lpstr>
      <vt:lpstr>Summary of Roll Forwards</vt:lpstr>
      <vt:lpstr>Summary of Fixed Costs</vt:lpstr>
      <vt:lpstr>Notes</vt:lpstr>
      <vt:lpstr>Notes!Print_Area</vt:lpstr>
      <vt:lpstr>reconcile!Print_Area</vt:lpstr>
      <vt:lpstr>'Roll Forward Calculation'!Print_Area</vt:lpstr>
      <vt:lpstr>'Summary of Fixed Costs'!Print_Area</vt:lpstr>
      <vt:lpstr>'Summary of Roll Forwards'!Print_Area</vt:lpstr>
      <vt:lpstr>'total reconcile'!Print_Area</vt:lpstr>
      <vt:lpstr>'Roll Forward Calculation'!Print_Titles</vt:lpstr>
      <vt:lpstr>'Summary of Fixed Costs'!Print_Titles</vt:lpstr>
      <vt:lpstr>'Summary of Roll Forwards'!Print_Titles</vt:lpstr>
    </vt:vector>
  </TitlesOfParts>
  <Company>MAXIMUS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Heitz</dc:creator>
  <cp:lastModifiedBy>Tyson, Kyle J</cp:lastModifiedBy>
  <cp:lastPrinted>2026-05-20T15:21:32Z</cp:lastPrinted>
  <dcterms:created xsi:type="dcterms:W3CDTF">2007-06-06T13:06:16Z</dcterms:created>
  <dcterms:modified xsi:type="dcterms:W3CDTF">2026-05-20T15:23:09Z</dcterms:modified>
</cp:coreProperties>
</file>